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桌面\计算机二级\Excel进阶班素材\Excel进阶班素材\"/>
    </mc:Choice>
  </mc:AlternateContent>
  <xr:revisionPtr revIDLastSave="0" documentId="13_ncr:1_{BA988D93-A8F4-4820-832D-F852E52F6346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讲解" sheetId="7" state="hidden" r:id="rId1"/>
    <sheet name="部门信息" sheetId="3" r:id="rId2"/>
    <sheet name="2015年8月" sheetId="2" r:id="rId3"/>
    <sheet name="销售资料" sheetId="4" r:id="rId4"/>
    <sheet name="地区代码" sheetId="5" r:id="rId5"/>
    <sheet name="主要城市降水量" sheetId="6" r:id="rId6"/>
  </sheets>
  <definedNames>
    <definedName name="_xlnm._FilterDatabase" localSheetId="2" hidden="1">'2015年8月'!$A$3:$M$352</definedName>
    <definedName name="_xlnm._FilterDatabase" localSheetId="3" hidden="1">销售资料!$A$2:$J$118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4" i="2"/>
  <c r="I2" i="7"/>
  <c r="B12" i="7"/>
  <c r="H14" i="7"/>
  <c r="H18" i="7"/>
  <c r="H16" i="7"/>
  <c r="N32" i="6"/>
  <c r="O32" i="6" s="1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O3" i="6" s="1"/>
  <c r="N7" i="6"/>
  <c r="N6" i="6"/>
  <c r="N5" i="6"/>
  <c r="N4" i="6"/>
  <c r="N3" i="6"/>
  <c r="N2" i="6"/>
  <c r="I352" i="2"/>
  <c r="I351" i="2"/>
  <c r="I350" i="2"/>
  <c r="M350" i="2" s="1"/>
  <c r="I349" i="2"/>
  <c r="I348" i="2"/>
  <c r="M348" i="2" s="1"/>
  <c r="I347" i="2"/>
  <c r="M346" i="2"/>
  <c r="I346" i="2"/>
  <c r="I345" i="2"/>
  <c r="I344" i="2"/>
  <c r="M344" i="2" s="1"/>
  <c r="I343" i="2"/>
  <c r="I342" i="2"/>
  <c r="M342" i="2" s="1"/>
  <c r="I341" i="2"/>
  <c r="I340" i="2"/>
  <c r="M340" i="2" s="1"/>
  <c r="I339" i="2"/>
  <c r="I338" i="2"/>
  <c r="M338" i="2" s="1"/>
  <c r="I337" i="2"/>
  <c r="M336" i="2"/>
  <c r="I336" i="2"/>
  <c r="I335" i="2"/>
  <c r="I334" i="2"/>
  <c r="M334" i="2" s="1"/>
  <c r="I333" i="2"/>
  <c r="I332" i="2"/>
  <c r="M332" i="2" s="1"/>
  <c r="I331" i="2"/>
  <c r="I330" i="2"/>
  <c r="M330" i="2" s="1"/>
  <c r="I329" i="2"/>
  <c r="I328" i="2"/>
  <c r="M328" i="2" s="1"/>
  <c r="I327" i="2"/>
  <c r="I326" i="2"/>
  <c r="M326" i="2" s="1"/>
  <c r="I325" i="2"/>
  <c r="I324" i="2"/>
  <c r="M324" i="2" s="1"/>
  <c r="I323" i="2"/>
  <c r="M322" i="2"/>
  <c r="I322" i="2"/>
  <c r="I321" i="2"/>
  <c r="I320" i="2"/>
  <c r="M320" i="2" s="1"/>
  <c r="I319" i="2"/>
  <c r="I318" i="2"/>
  <c r="M318" i="2" s="1"/>
  <c r="I317" i="2"/>
  <c r="M316" i="2"/>
  <c r="I316" i="2"/>
  <c r="I315" i="2"/>
  <c r="I314" i="2"/>
  <c r="M314" i="2" s="1"/>
  <c r="I313" i="2"/>
  <c r="M312" i="2"/>
  <c r="I312" i="2"/>
  <c r="I311" i="2"/>
  <c r="I310" i="2"/>
  <c r="M310" i="2" s="1"/>
  <c r="I309" i="2"/>
  <c r="I308" i="2"/>
  <c r="M308" i="2" s="1"/>
  <c r="I307" i="2"/>
  <c r="I306" i="2"/>
  <c r="M306" i="2" s="1"/>
  <c r="I305" i="2"/>
  <c r="M304" i="2"/>
  <c r="I304" i="2"/>
  <c r="I303" i="2"/>
  <c r="I302" i="2"/>
  <c r="M302" i="2" s="1"/>
  <c r="I301" i="2"/>
  <c r="M300" i="2"/>
  <c r="I300" i="2"/>
  <c r="I299" i="2"/>
  <c r="I298" i="2"/>
  <c r="M298" i="2" s="1"/>
  <c r="I297" i="2"/>
  <c r="I296" i="2"/>
  <c r="M296" i="2" s="1"/>
  <c r="I295" i="2"/>
  <c r="I294" i="2"/>
  <c r="M294" i="2" s="1"/>
  <c r="I293" i="2"/>
  <c r="I292" i="2"/>
  <c r="M292" i="2" s="1"/>
  <c r="I291" i="2"/>
  <c r="I290" i="2"/>
  <c r="M290" i="2" s="1"/>
  <c r="I289" i="2"/>
  <c r="I288" i="2"/>
  <c r="M288" i="2" s="1"/>
  <c r="I287" i="2"/>
  <c r="I286" i="2"/>
  <c r="M286" i="2" s="1"/>
  <c r="I285" i="2"/>
  <c r="I284" i="2"/>
  <c r="M284" i="2" s="1"/>
  <c r="I283" i="2"/>
  <c r="I282" i="2"/>
  <c r="M282" i="2" s="1"/>
  <c r="I281" i="2"/>
  <c r="I280" i="2"/>
  <c r="M280" i="2" s="1"/>
  <c r="I279" i="2"/>
  <c r="I278" i="2"/>
  <c r="M278" i="2" s="1"/>
  <c r="I277" i="2"/>
  <c r="M276" i="2"/>
  <c r="I276" i="2"/>
  <c r="I275" i="2"/>
  <c r="I274" i="2"/>
  <c r="I273" i="2"/>
  <c r="I272" i="2"/>
  <c r="M272" i="2" s="1"/>
  <c r="I271" i="2"/>
  <c r="I270" i="2"/>
  <c r="I269" i="2"/>
  <c r="M268" i="2"/>
  <c r="I268" i="2"/>
  <c r="I267" i="2"/>
  <c r="M267" i="2" s="1"/>
  <c r="I266" i="2"/>
  <c r="M266" i="2" s="1"/>
  <c r="I265" i="2"/>
  <c r="M264" i="2"/>
  <c r="I264" i="2"/>
  <c r="M263" i="2"/>
  <c r="I263" i="2"/>
  <c r="I262" i="2"/>
  <c r="M262" i="2" s="1"/>
  <c r="I261" i="2"/>
  <c r="I260" i="2"/>
  <c r="M260" i="2" s="1"/>
  <c r="I259" i="2"/>
  <c r="I258" i="2"/>
  <c r="I257" i="2"/>
  <c r="I256" i="2"/>
  <c r="M256" i="2" s="1"/>
  <c r="I255" i="2"/>
  <c r="I254" i="2"/>
  <c r="I253" i="2"/>
  <c r="I252" i="2"/>
  <c r="M252" i="2" s="1"/>
  <c r="I251" i="2"/>
  <c r="M251" i="2" s="1"/>
  <c r="I250" i="2"/>
  <c r="M250" i="2" s="1"/>
  <c r="I249" i="2"/>
  <c r="I248" i="2"/>
  <c r="M248" i="2" s="1"/>
  <c r="I247" i="2"/>
  <c r="M247" i="2" s="1"/>
  <c r="M246" i="2"/>
  <c r="I246" i="2"/>
  <c r="I245" i="2"/>
  <c r="I244" i="2"/>
  <c r="M244" i="2" s="1"/>
  <c r="I243" i="2"/>
  <c r="I242" i="2"/>
  <c r="I241" i="2"/>
  <c r="M240" i="2"/>
  <c r="I240" i="2"/>
  <c r="I239" i="2"/>
  <c r="I238" i="2"/>
  <c r="I237" i="2"/>
  <c r="M237" i="2" s="1"/>
  <c r="I236" i="2"/>
  <c r="I235" i="2"/>
  <c r="M235" i="2" s="1"/>
  <c r="I234" i="2"/>
  <c r="I233" i="2"/>
  <c r="M233" i="2" s="1"/>
  <c r="I232" i="2"/>
  <c r="I231" i="2"/>
  <c r="M231" i="2" s="1"/>
  <c r="I230" i="2"/>
  <c r="I229" i="2"/>
  <c r="M229" i="2" s="1"/>
  <c r="I228" i="2"/>
  <c r="I227" i="2"/>
  <c r="M227" i="2" s="1"/>
  <c r="I226" i="2"/>
  <c r="I225" i="2"/>
  <c r="M225" i="2" s="1"/>
  <c r="I224" i="2"/>
  <c r="I223" i="2"/>
  <c r="M223" i="2" s="1"/>
  <c r="I222" i="2"/>
  <c r="M221" i="2"/>
  <c r="I221" i="2"/>
  <c r="I220" i="2"/>
  <c r="I219" i="2"/>
  <c r="M219" i="2" s="1"/>
  <c r="I218" i="2"/>
  <c r="I217" i="2"/>
  <c r="M217" i="2" s="1"/>
  <c r="I216" i="2"/>
  <c r="I215" i="2"/>
  <c r="M215" i="2" s="1"/>
  <c r="I214" i="2"/>
  <c r="M213" i="2"/>
  <c r="I213" i="2"/>
  <c r="I212" i="2"/>
  <c r="I211" i="2"/>
  <c r="M211" i="2" s="1"/>
  <c r="I210" i="2"/>
  <c r="I209" i="2"/>
  <c r="M209" i="2" s="1"/>
  <c r="I208" i="2"/>
  <c r="I207" i="2"/>
  <c r="M207" i="2" s="1"/>
  <c r="I206" i="2"/>
  <c r="I205" i="2"/>
  <c r="M205" i="2" s="1"/>
  <c r="I204" i="2"/>
  <c r="M204" i="2" s="1"/>
  <c r="I203" i="2"/>
  <c r="M203" i="2" s="1"/>
  <c r="I202" i="2"/>
  <c r="I201" i="2"/>
  <c r="M201" i="2" s="1"/>
  <c r="I200" i="2"/>
  <c r="M200" i="2" s="1"/>
  <c r="I199" i="2"/>
  <c r="M199" i="2" s="1"/>
  <c r="I198" i="2"/>
  <c r="I197" i="2"/>
  <c r="M197" i="2" s="1"/>
  <c r="I196" i="2"/>
  <c r="I195" i="2"/>
  <c r="I194" i="2"/>
  <c r="I193" i="2"/>
  <c r="M193" i="2" s="1"/>
  <c r="I192" i="2"/>
  <c r="I191" i="2"/>
  <c r="I190" i="2"/>
  <c r="M189" i="2"/>
  <c r="I189" i="2"/>
  <c r="I188" i="2"/>
  <c r="I187" i="2"/>
  <c r="M187" i="2" s="1"/>
  <c r="I186" i="2"/>
  <c r="I185" i="2"/>
  <c r="I184" i="2"/>
  <c r="I183" i="2"/>
  <c r="M183" i="2" s="1"/>
  <c r="I182" i="2"/>
  <c r="I181" i="2"/>
  <c r="M181" i="2" s="1"/>
  <c r="I180" i="2"/>
  <c r="M180" i="2" s="1"/>
  <c r="I179" i="2"/>
  <c r="M179" i="2" s="1"/>
  <c r="I178" i="2"/>
  <c r="I177" i="2"/>
  <c r="I176" i="2"/>
  <c r="M175" i="2"/>
  <c r="I175" i="2"/>
  <c r="I174" i="2"/>
  <c r="I173" i="2"/>
  <c r="M173" i="2" s="1"/>
  <c r="I172" i="2"/>
  <c r="M172" i="2" s="1"/>
  <c r="I171" i="2"/>
  <c r="M171" i="2" s="1"/>
  <c r="I170" i="2"/>
  <c r="I169" i="2"/>
  <c r="I168" i="2"/>
  <c r="I167" i="2"/>
  <c r="M167" i="2" s="1"/>
  <c r="I166" i="2"/>
  <c r="I165" i="2"/>
  <c r="I164" i="2"/>
  <c r="I163" i="2"/>
  <c r="M163" i="2" s="1"/>
  <c r="I162" i="2"/>
  <c r="I161" i="2"/>
  <c r="M161" i="2" s="1"/>
  <c r="I160" i="2"/>
  <c r="M160" i="2" s="1"/>
  <c r="I159" i="2"/>
  <c r="M159" i="2" s="1"/>
  <c r="I158" i="2"/>
  <c r="I157" i="2"/>
  <c r="M157" i="2" s="1"/>
  <c r="I156" i="2"/>
  <c r="M156" i="2" s="1"/>
  <c r="I155" i="2"/>
  <c r="M155" i="2" s="1"/>
  <c r="I154" i="2"/>
  <c r="I153" i="2"/>
  <c r="I152" i="2"/>
  <c r="I151" i="2"/>
  <c r="M151" i="2" s="1"/>
  <c r="I150" i="2"/>
  <c r="I149" i="2"/>
  <c r="M149" i="2" s="1"/>
  <c r="I148" i="2"/>
  <c r="M148" i="2" s="1"/>
  <c r="I147" i="2"/>
  <c r="M147" i="2" s="1"/>
  <c r="I146" i="2"/>
  <c r="I145" i="2"/>
  <c r="I144" i="2"/>
  <c r="I143" i="2"/>
  <c r="M143" i="2" s="1"/>
  <c r="I142" i="2"/>
  <c r="I141" i="2"/>
  <c r="M141" i="2" s="1"/>
  <c r="I140" i="2"/>
  <c r="M140" i="2" s="1"/>
  <c r="I139" i="2"/>
  <c r="M139" i="2" s="1"/>
  <c r="I138" i="2"/>
  <c r="I137" i="2"/>
  <c r="I136" i="2"/>
  <c r="I135" i="2"/>
  <c r="M135" i="2" s="1"/>
  <c r="I134" i="2"/>
  <c r="I133" i="2"/>
  <c r="M133" i="2" s="1"/>
  <c r="I132" i="2"/>
  <c r="M132" i="2" s="1"/>
  <c r="I131" i="2"/>
  <c r="M131" i="2" s="1"/>
  <c r="I130" i="2"/>
  <c r="I129" i="2"/>
  <c r="I128" i="2"/>
  <c r="M127" i="2"/>
  <c r="I127" i="2"/>
  <c r="I126" i="2"/>
  <c r="I125" i="2"/>
  <c r="M125" i="2" s="1"/>
  <c r="I124" i="2"/>
  <c r="M124" i="2" s="1"/>
  <c r="I123" i="2"/>
  <c r="M123" i="2" s="1"/>
  <c r="I122" i="2"/>
  <c r="I121" i="2"/>
  <c r="M121" i="2" s="1"/>
  <c r="I120" i="2"/>
  <c r="I119" i="2"/>
  <c r="M119" i="2" s="1"/>
  <c r="I118" i="2"/>
  <c r="I117" i="2"/>
  <c r="I116" i="2"/>
  <c r="I115" i="2"/>
  <c r="M115" i="2" s="1"/>
  <c r="I114" i="2"/>
  <c r="I113" i="2"/>
  <c r="I112" i="2"/>
  <c r="I111" i="2"/>
  <c r="M111" i="2" s="1"/>
  <c r="I110" i="2"/>
  <c r="M110" i="2" s="1"/>
  <c r="I109" i="2"/>
  <c r="I108" i="2"/>
  <c r="I107" i="2"/>
  <c r="M107" i="2" s="1"/>
  <c r="I106" i="2"/>
  <c r="I105" i="2"/>
  <c r="I104" i="2"/>
  <c r="I103" i="2"/>
  <c r="M103" i="2" s="1"/>
  <c r="I102" i="2"/>
  <c r="I101" i="2"/>
  <c r="I100" i="2"/>
  <c r="I99" i="2"/>
  <c r="M99" i="2" s="1"/>
  <c r="I98" i="2"/>
  <c r="I97" i="2"/>
  <c r="I96" i="2"/>
  <c r="I95" i="2"/>
  <c r="M95" i="2" s="1"/>
  <c r="I94" i="2"/>
  <c r="M94" i="2" s="1"/>
  <c r="I93" i="2"/>
  <c r="I92" i="2"/>
  <c r="I91" i="2"/>
  <c r="M91" i="2" s="1"/>
  <c r="I90" i="2"/>
  <c r="I89" i="2"/>
  <c r="I88" i="2"/>
  <c r="I87" i="2"/>
  <c r="M87" i="2" s="1"/>
  <c r="I86" i="2"/>
  <c r="I85" i="2"/>
  <c r="I84" i="2"/>
  <c r="I83" i="2"/>
  <c r="M83" i="2" s="1"/>
  <c r="I82" i="2"/>
  <c r="I81" i="2"/>
  <c r="I80" i="2"/>
  <c r="I79" i="2"/>
  <c r="M79" i="2" s="1"/>
  <c r="I78" i="2"/>
  <c r="I77" i="2"/>
  <c r="I76" i="2"/>
  <c r="I75" i="2"/>
  <c r="I74" i="2"/>
  <c r="M74" i="2" s="1"/>
  <c r="I73" i="2"/>
  <c r="M73" i="2" s="1"/>
  <c r="I72" i="2"/>
  <c r="I71" i="2"/>
  <c r="M71" i="2" s="1"/>
  <c r="I70" i="2"/>
  <c r="M70" i="2" s="1"/>
  <c r="I69" i="2"/>
  <c r="M69" i="2" s="1"/>
  <c r="I68" i="2"/>
  <c r="I67" i="2"/>
  <c r="M67" i="2" s="1"/>
  <c r="I66" i="2"/>
  <c r="M66" i="2" s="1"/>
  <c r="I65" i="2"/>
  <c r="M65" i="2" s="1"/>
  <c r="I64" i="2"/>
  <c r="I63" i="2"/>
  <c r="M63" i="2" s="1"/>
  <c r="I62" i="2"/>
  <c r="M62" i="2" s="1"/>
  <c r="I61" i="2"/>
  <c r="M61" i="2" s="1"/>
  <c r="I60" i="2"/>
  <c r="I59" i="2"/>
  <c r="I58" i="2"/>
  <c r="M58" i="2" s="1"/>
  <c r="I57" i="2"/>
  <c r="M57" i="2" s="1"/>
  <c r="I56" i="2"/>
  <c r="I55" i="2"/>
  <c r="M55" i="2" s="1"/>
  <c r="M54" i="2"/>
  <c r="I54" i="2"/>
  <c r="I53" i="2"/>
  <c r="M53" i="2" s="1"/>
  <c r="I52" i="2"/>
  <c r="I51" i="2"/>
  <c r="I50" i="2"/>
  <c r="M50" i="2" s="1"/>
  <c r="I49" i="2"/>
  <c r="M49" i="2" s="1"/>
  <c r="I48" i="2"/>
  <c r="I47" i="2"/>
  <c r="M47" i="2" s="1"/>
  <c r="I46" i="2"/>
  <c r="M46" i="2" s="1"/>
  <c r="I45" i="2"/>
  <c r="M45" i="2" s="1"/>
  <c r="I44" i="2"/>
  <c r="I43" i="2"/>
  <c r="M43" i="2" s="1"/>
  <c r="I42" i="2"/>
  <c r="M42" i="2" s="1"/>
  <c r="I41" i="2"/>
  <c r="M41" i="2" s="1"/>
  <c r="I40" i="2"/>
  <c r="I39" i="2"/>
  <c r="M39" i="2" s="1"/>
  <c r="M38" i="2"/>
  <c r="I38" i="2"/>
  <c r="I37" i="2"/>
  <c r="M37" i="2" s="1"/>
  <c r="I36" i="2"/>
  <c r="I35" i="2"/>
  <c r="I34" i="2"/>
  <c r="M34" i="2" s="1"/>
  <c r="I33" i="2"/>
  <c r="M33" i="2" s="1"/>
  <c r="I32" i="2"/>
  <c r="I31" i="2"/>
  <c r="I30" i="2"/>
  <c r="M30" i="2" s="1"/>
  <c r="I29" i="2"/>
  <c r="M29" i="2" s="1"/>
  <c r="I28" i="2"/>
  <c r="I27" i="2"/>
  <c r="I26" i="2"/>
  <c r="M26" i="2" s="1"/>
  <c r="I25" i="2"/>
  <c r="M25" i="2" s="1"/>
  <c r="I24" i="2"/>
  <c r="I23" i="2"/>
  <c r="I22" i="2"/>
  <c r="M22" i="2" s="1"/>
  <c r="I21" i="2"/>
  <c r="M21" i="2" s="1"/>
  <c r="I20" i="2"/>
  <c r="I19" i="2"/>
  <c r="I18" i="2"/>
  <c r="M18" i="2" s="1"/>
  <c r="I17" i="2"/>
  <c r="M17" i="2" s="1"/>
  <c r="I16" i="2"/>
  <c r="I15" i="2"/>
  <c r="I14" i="2"/>
  <c r="M14" i="2" s="1"/>
  <c r="I13" i="2"/>
  <c r="M13" i="2" s="1"/>
  <c r="I12" i="2"/>
  <c r="I11" i="2"/>
  <c r="M10" i="2"/>
  <c r="I10" i="2"/>
  <c r="I9" i="2"/>
  <c r="M9" i="2" s="1"/>
  <c r="I8" i="2"/>
  <c r="I7" i="2"/>
  <c r="M7" i="2" s="1"/>
  <c r="I6" i="2"/>
  <c r="M6" i="2" s="1"/>
  <c r="I5" i="2"/>
  <c r="M5" i="2" s="1"/>
  <c r="I4" i="2"/>
  <c r="O15" i="6" l="1"/>
  <c r="O11" i="6"/>
  <c r="O13" i="6"/>
  <c r="O17" i="6"/>
  <c r="O23" i="6"/>
  <c r="O24" i="6"/>
  <c r="O25" i="6"/>
  <c r="O21" i="6"/>
  <c r="O26" i="6"/>
  <c r="O9" i="6"/>
  <c r="O19" i="6"/>
  <c r="O27" i="6"/>
  <c r="O5" i="6"/>
  <c r="O30" i="6"/>
  <c r="O28" i="6"/>
  <c r="O29" i="6"/>
  <c r="O7" i="6"/>
  <c r="O31" i="6"/>
  <c r="O2" i="6"/>
  <c r="O4" i="6"/>
  <c r="O6" i="6"/>
  <c r="O8" i="6"/>
  <c r="O10" i="6"/>
  <c r="O12" i="6"/>
  <c r="O14" i="6"/>
  <c r="O16" i="6"/>
  <c r="O18" i="6"/>
  <c r="O20" i="6"/>
  <c r="O22" i="6"/>
  <c r="M68" i="2"/>
  <c r="M15" i="2"/>
  <c r="M20" i="2"/>
  <c r="M23" i="2"/>
  <c r="M31" i="2"/>
  <c r="M36" i="2"/>
  <c r="M8" i="2"/>
  <c r="M11" i="2"/>
  <c r="M19" i="2"/>
  <c r="M27" i="2"/>
  <c r="M35" i="2"/>
  <c r="M51" i="2"/>
  <c r="M59" i="2"/>
  <c r="M64" i="2"/>
  <c r="M75" i="2"/>
  <c r="M12" i="2"/>
  <c r="M24" i="2"/>
  <c r="M28" i="2"/>
  <c r="M32" i="2"/>
  <c r="M40" i="2"/>
  <c r="M44" i="2"/>
  <c r="M48" i="2"/>
  <c r="M52" i="2"/>
  <c r="M56" i="2"/>
  <c r="M60" i="2"/>
  <c r="M72" i="2"/>
  <c r="M76" i="2"/>
  <c r="M78" i="2"/>
  <c r="M88" i="2"/>
  <c r="M90" i="2"/>
  <c r="M104" i="2"/>
  <c r="M106" i="2"/>
  <c r="M118" i="2"/>
  <c r="M122" i="2"/>
  <c r="M130" i="2"/>
  <c r="M138" i="2"/>
  <c r="M146" i="2"/>
  <c r="M154" i="2"/>
  <c r="M166" i="2"/>
  <c r="M170" i="2"/>
  <c r="M178" i="2"/>
  <c r="M190" i="2"/>
  <c r="M192" i="2"/>
  <c r="M258" i="2"/>
  <c r="M93" i="2"/>
  <c r="M108" i="2"/>
  <c r="M195" i="2"/>
  <c r="M242" i="2"/>
  <c r="M16" i="2"/>
  <c r="M77" i="2"/>
  <c r="M84" i="2"/>
  <c r="M86" i="2"/>
  <c r="M89" i="2"/>
  <c r="M100" i="2"/>
  <c r="M102" i="2"/>
  <c r="M105" i="2"/>
  <c r="M116" i="2"/>
  <c r="M120" i="2"/>
  <c r="M128" i="2"/>
  <c r="M129" i="2"/>
  <c r="M136" i="2"/>
  <c r="M137" i="2"/>
  <c r="M144" i="2"/>
  <c r="M145" i="2"/>
  <c r="M152" i="2"/>
  <c r="M153" i="2"/>
  <c r="M164" i="2"/>
  <c r="M165" i="2"/>
  <c r="M168" i="2"/>
  <c r="M169" i="2"/>
  <c r="M176" i="2"/>
  <c r="M177" i="2"/>
  <c r="M186" i="2"/>
  <c r="M212" i="2"/>
  <c r="M92" i="2"/>
  <c r="M109" i="2"/>
  <c r="M220" i="2"/>
  <c r="M4" i="2"/>
  <c r="M80" i="2"/>
  <c r="M81" i="2"/>
  <c r="M82" i="2"/>
  <c r="M85" i="2"/>
  <c r="M96" i="2"/>
  <c r="M97" i="2"/>
  <c r="M98" i="2"/>
  <c r="M101" i="2"/>
  <c r="M112" i="2"/>
  <c r="M113" i="2"/>
  <c r="M114" i="2"/>
  <c r="M117" i="2"/>
  <c r="M126" i="2"/>
  <c r="M134" i="2"/>
  <c r="M142" i="2"/>
  <c r="M150" i="2"/>
  <c r="M158" i="2"/>
  <c r="M162" i="2"/>
  <c r="M174" i="2"/>
  <c r="M182" i="2"/>
  <c r="M185" i="2"/>
  <c r="M191" i="2"/>
  <c r="M274" i="2"/>
  <c r="M281" i="2"/>
  <c r="M184" i="2"/>
  <c r="M188" i="2"/>
  <c r="M210" i="2"/>
  <c r="M218" i="2"/>
  <c r="M226" i="2"/>
  <c r="M254" i="2"/>
  <c r="M270" i="2"/>
  <c r="M305" i="2"/>
  <c r="M194" i="2"/>
  <c r="M208" i="2"/>
  <c r="M216" i="2"/>
  <c r="M224" i="2"/>
  <c r="M241" i="2"/>
  <c r="M243" i="2"/>
  <c r="M257" i="2"/>
  <c r="M259" i="2"/>
  <c r="M273" i="2"/>
  <c r="M275" i="2"/>
  <c r="M297" i="2"/>
  <c r="M196" i="2"/>
  <c r="M198" i="2"/>
  <c r="M202" i="2"/>
  <c r="M206" i="2"/>
  <c r="M214" i="2"/>
  <c r="M222" i="2"/>
  <c r="M228" i="2"/>
  <c r="M232" i="2"/>
  <c r="M236" i="2"/>
  <c r="M289" i="2"/>
  <c r="M230" i="2"/>
  <c r="M234" i="2"/>
  <c r="M238" i="2"/>
  <c r="M239" i="2"/>
  <c r="M245" i="2"/>
  <c r="M255" i="2"/>
  <c r="M261" i="2"/>
  <c r="M271" i="2"/>
  <c r="M277" i="2"/>
  <c r="M279" i="2"/>
  <c r="M287" i="2"/>
  <c r="M295" i="2"/>
  <c r="M303" i="2"/>
  <c r="M309" i="2"/>
  <c r="M313" i="2"/>
  <c r="M317" i="2"/>
  <c r="M321" i="2"/>
  <c r="M325" i="2"/>
  <c r="M329" i="2"/>
  <c r="M333" i="2"/>
  <c r="M337" i="2"/>
  <c r="M341" i="2"/>
  <c r="M345" i="2"/>
  <c r="M349" i="2"/>
  <c r="M265" i="2"/>
  <c r="M285" i="2"/>
  <c r="M293" i="2"/>
  <c r="M301" i="2"/>
  <c r="M352" i="2"/>
  <c r="M249" i="2"/>
  <c r="M253" i="2"/>
  <c r="M269" i="2"/>
  <c r="M283" i="2"/>
  <c r="M291" i="2"/>
  <c r="M299" i="2"/>
  <c r="M307" i="2"/>
  <c r="M311" i="2"/>
  <c r="M323" i="2"/>
  <c r="M327" i="2"/>
  <c r="M339" i="2"/>
  <c r="M343" i="2"/>
  <c r="M315" i="2"/>
  <c r="M319" i="2"/>
  <c r="M331" i="2"/>
  <c r="M335" i="2"/>
  <c r="M347" i="2"/>
  <c r="M351" i="2"/>
</calcChain>
</file>

<file path=xl/sharedStrings.xml><?xml version="1.0" encoding="utf-8"?>
<sst xmlns="http://schemas.openxmlformats.org/spreadsheetml/2006/main" count="1517" uniqueCount="1011">
  <si>
    <t>东方公司2015年8月员工工资表</t>
    <phoneticPr fontId="5" type="noConversion"/>
  </si>
  <si>
    <t>序号</t>
    <phoneticPr fontId="5" type="noConversion"/>
  </si>
  <si>
    <t>员工工号</t>
    <phoneticPr fontId="5" type="noConversion"/>
  </si>
  <si>
    <t>姓名</t>
  </si>
  <si>
    <t>部门</t>
    <phoneticPr fontId="5" type="noConversion"/>
  </si>
  <si>
    <t>基础工资</t>
    <phoneticPr fontId="5" type="noConversion"/>
  </si>
  <si>
    <t>奖金</t>
    <phoneticPr fontId="5" type="noConversion"/>
  </si>
  <si>
    <t>补贴</t>
    <phoneticPr fontId="5" type="noConversion"/>
  </si>
  <si>
    <t>扣除病事假</t>
    <phoneticPr fontId="5" type="noConversion"/>
  </si>
  <si>
    <t>应付工资合计</t>
    <phoneticPr fontId="5" type="noConversion"/>
  </si>
  <si>
    <t>扣除社保</t>
    <phoneticPr fontId="5" type="noConversion"/>
  </si>
  <si>
    <t>应纳税所得额</t>
    <phoneticPr fontId="5" type="noConversion"/>
  </si>
  <si>
    <t>应交个人所得税</t>
    <phoneticPr fontId="5" type="noConversion"/>
  </si>
  <si>
    <t>实发工资</t>
    <phoneticPr fontId="5" type="noConversion"/>
  </si>
  <si>
    <t>全月应纳税所得额</t>
    <phoneticPr fontId="4" type="noConversion"/>
  </si>
  <si>
    <t>税率</t>
    <phoneticPr fontId="4" type="noConversion"/>
  </si>
  <si>
    <t>速算扣除数（元）</t>
    <phoneticPr fontId="4" type="noConversion"/>
  </si>
  <si>
    <t>包宏伟</t>
  </si>
  <si>
    <t>不超过1500元</t>
    <phoneticPr fontId="4" type="noConversion"/>
  </si>
  <si>
    <t>包一兰</t>
  </si>
  <si>
    <t>超过1500元至4500元</t>
    <phoneticPr fontId="4" type="noConversion"/>
  </si>
  <si>
    <t>R0016</t>
  </si>
  <si>
    <t>蔡迪嘉</t>
  </si>
  <si>
    <t>超过4500元至9000元</t>
    <phoneticPr fontId="4" type="noConversion"/>
  </si>
  <si>
    <t>A0064</t>
  </si>
  <si>
    <t>曹雅君</t>
  </si>
  <si>
    <t>超过9000元至35000元</t>
    <phoneticPr fontId="4" type="noConversion"/>
  </si>
  <si>
    <t>R0014</t>
  </si>
  <si>
    <t>曾雪依</t>
  </si>
  <si>
    <t>超过35000元至55000元</t>
    <phoneticPr fontId="4" type="noConversion"/>
  </si>
  <si>
    <t>S0048</t>
  </si>
  <si>
    <t>常援琪</t>
  </si>
  <si>
    <t>超过55000元至80000元</t>
    <phoneticPr fontId="4" type="noConversion"/>
  </si>
  <si>
    <t>S0083</t>
  </si>
  <si>
    <t>陈贝嘉</t>
  </si>
  <si>
    <t>超过80000元</t>
    <phoneticPr fontId="4" type="noConversion"/>
  </si>
  <si>
    <t>R0033</t>
  </si>
  <si>
    <t>陈贝一</t>
  </si>
  <si>
    <t>A0061</t>
  </si>
  <si>
    <t>陈府华</t>
  </si>
  <si>
    <t>M0002</t>
  </si>
  <si>
    <t>陈润祺</t>
  </si>
  <si>
    <t>A0014</t>
  </si>
  <si>
    <t>陈嵩吟</t>
  </si>
  <si>
    <t>A0002</t>
  </si>
  <si>
    <t>陈万地</t>
  </si>
  <si>
    <t>A0076</t>
  </si>
  <si>
    <t>程晓洁</t>
  </si>
  <si>
    <t>H0010</t>
  </si>
  <si>
    <t>程心怡</t>
  </si>
  <si>
    <t>A0080</t>
  </si>
  <si>
    <t>程孜懿</t>
  </si>
  <si>
    <t>S0133</t>
  </si>
  <si>
    <t>崔梦鑫</t>
  </si>
  <si>
    <t>M0007</t>
  </si>
  <si>
    <t>崔艺萱</t>
  </si>
  <si>
    <t>A0044</t>
  </si>
  <si>
    <t>党靖雯</t>
  </si>
  <si>
    <t>S0057</t>
  </si>
  <si>
    <t>邓智航</t>
  </si>
  <si>
    <t>A0040</t>
  </si>
  <si>
    <t>丁雪飞</t>
  </si>
  <si>
    <t>S0122</t>
  </si>
  <si>
    <t>董安妮</t>
  </si>
  <si>
    <t>A0006</t>
  </si>
  <si>
    <t>杜格格</t>
  </si>
  <si>
    <t>H0040</t>
  </si>
  <si>
    <t>杜思雨</t>
  </si>
  <si>
    <t>S0025</t>
  </si>
  <si>
    <t>杜悦</t>
  </si>
  <si>
    <t>A0017</t>
  </si>
  <si>
    <t>段雨佳</t>
  </si>
  <si>
    <t>S0115</t>
  </si>
  <si>
    <t>樊佳磊</t>
  </si>
  <si>
    <t>H0006</t>
  </si>
  <si>
    <t>范丁玉</t>
  </si>
  <si>
    <t>S0151</t>
  </si>
  <si>
    <t>范林瑶</t>
  </si>
  <si>
    <t>S0147</t>
  </si>
  <si>
    <t>范梦琪</t>
  </si>
  <si>
    <t>S0093</t>
  </si>
  <si>
    <t>范振勤</t>
  </si>
  <si>
    <t>A0056</t>
  </si>
  <si>
    <t>范芷瑜</t>
  </si>
  <si>
    <t>R0034</t>
  </si>
  <si>
    <t>冯佳慧</t>
  </si>
  <si>
    <t>M0023</t>
  </si>
  <si>
    <t>冯嘉欣</t>
  </si>
  <si>
    <t>S0053</t>
  </si>
  <si>
    <t>冯艺帆</t>
  </si>
  <si>
    <t>H0016</t>
  </si>
  <si>
    <t>付晨霖</t>
  </si>
  <si>
    <t>M0001</t>
  </si>
  <si>
    <t>付晓</t>
  </si>
  <si>
    <t>H0033</t>
  </si>
  <si>
    <t>付一冉</t>
  </si>
  <si>
    <t>A0050</t>
  </si>
  <si>
    <t>付梓兵</t>
  </si>
  <si>
    <t>A0065</t>
  </si>
  <si>
    <t>高继航</t>
  </si>
  <si>
    <t>A0077</t>
  </si>
  <si>
    <t>高继阳</t>
  </si>
  <si>
    <t>A0046</t>
  </si>
  <si>
    <t>高铭莉</t>
  </si>
  <si>
    <t>S0132</t>
  </si>
  <si>
    <t>高惟逸</t>
  </si>
  <si>
    <t>S0005</t>
  </si>
  <si>
    <t>高雅轩</t>
  </si>
  <si>
    <t>S0075</t>
  </si>
  <si>
    <t>高艺嘉</t>
  </si>
  <si>
    <t>S0034</t>
  </si>
  <si>
    <t>高镱校</t>
  </si>
  <si>
    <t>H0024</t>
  </si>
  <si>
    <t>耿悦棋</t>
  </si>
  <si>
    <t>R0038</t>
  </si>
  <si>
    <t>弓佳琪</t>
  </si>
  <si>
    <t>H0037</t>
  </si>
  <si>
    <t>谷胜昊</t>
  </si>
  <si>
    <t>M0009</t>
  </si>
  <si>
    <t>桂晨曦</t>
  </si>
  <si>
    <t>S0134</t>
  </si>
  <si>
    <t>郭珂颖</t>
  </si>
  <si>
    <t>S0143</t>
  </si>
  <si>
    <t>郭琳琳</t>
  </si>
  <si>
    <t>S0097</t>
  </si>
  <si>
    <t>郭若斐</t>
  </si>
  <si>
    <t>H0020</t>
  </si>
  <si>
    <t>郭雨昕</t>
  </si>
  <si>
    <t>H0021</t>
  </si>
  <si>
    <t>郭子菡</t>
  </si>
  <si>
    <t>S0042</t>
  </si>
  <si>
    <t>郭紫琳</t>
  </si>
  <si>
    <t>S0117</t>
  </si>
  <si>
    <t>海敬</t>
  </si>
  <si>
    <t>A0059</t>
  </si>
  <si>
    <t>韩安宁</t>
  </si>
  <si>
    <t>S0113</t>
  </si>
  <si>
    <t>韩贝宁</t>
  </si>
  <si>
    <t>R0035</t>
  </si>
  <si>
    <t>韩冰天</t>
  </si>
  <si>
    <t>A0062</t>
  </si>
  <si>
    <t>韩姝</t>
  </si>
  <si>
    <t>S0078</t>
  </si>
  <si>
    <t>韩园</t>
  </si>
  <si>
    <t>S0136</t>
  </si>
  <si>
    <t>韩子薇</t>
  </si>
  <si>
    <t>S0061</t>
  </si>
  <si>
    <t>郝晶晶</t>
  </si>
  <si>
    <t>R0026</t>
  </si>
  <si>
    <t>郝宇晶</t>
  </si>
  <si>
    <t>H0028</t>
  </si>
  <si>
    <t>郝宇淼</t>
  </si>
  <si>
    <t>S0099</t>
  </si>
  <si>
    <t>何雨润</t>
  </si>
  <si>
    <t>S0095</t>
  </si>
  <si>
    <t>胡静宜</t>
  </si>
  <si>
    <t>S0137</t>
  </si>
  <si>
    <t>胡玮鑫</t>
  </si>
  <si>
    <t>S0079</t>
  </si>
  <si>
    <t>胡宇晨</t>
  </si>
  <si>
    <t>R0031</t>
  </si>
  <si>
    <t>胡煜垚</t>
  </si>
  <si>
    <t>S0124</t>
  </si>
  <si>
    <t>胡子鸣</t>
  </si>
  <si>
    <t>R0024</t>
  </si>
  <si>
    <t>黄梦圆</t>
  </si>
  <si>
    <t>S0100</t>
  </si>
  <si>
    <t>黄圣雅</t>
  </si>
  <si>
    <t>A0075</t>
  </si>
  <si>
    <t>黄雨佳</t>
  </si>
  <si>
    <t>A0035</t>
  </si>
  <si>
    <t>黄梓童</t>
  </si>
  <si>
    <t>R0004</t>
  </si>
  <si>
    <t>吉祥</t>
  </si>
  <si>
    <t>S0152</t>
  </si>
  <si>
    <t>贾烨</t>
  </si>
  <si>
    <t>A0079</t>
  </si>
  <si>
    <t>江洲</t>
  </si>
  <si>
    <t>R0015</t>
  </si>
  <si>
    <t>姜梦涵</t>
  </si>
  <si>
    <t>S0086</t>
  </si>
  <si>
    <t>焦雪巍</t>
  </si>
  <si>
    <t>M0026</t>
  </si>
  <si>
    <t>金笑含</t>
  </si>
  <si>
    <t>A0022</t>
  </si>
  <si>
    <t>金雨馨</t>
  </si>
  <si>
    <t>S0021</t>
  </si>
  <si>
    <t>康晶菡</t>
  </si>
  <si>
    <t>S0051</t>
  </si>
  <si>
    <t>康璐</t>
  </si>
  <si>
    <t>S0043</t>
  </si>
  <si>
    <t>康雪蓓</t>
  </si>
  <si>
    <t>S0052</t>
  </si>
  <si>
    <t>康译文</t>
  </si>
  <si>
    <t>A0038</t>
  </si>
  <si>
    <t>李崇智</t>
  </si>
  <si>
    <t>H0025</t>
  </si>
  <si>
    <t>李放</t>
  </si>
  <si>
    <t>S0017</t>
  </si>
  <si>
    <t>李涵安</t>
  </si>
  <si>
    <t>S0074</t>
  </si>
  <si>
    <t>李湖龙</t>
  </si>
  <si>
    <t>S0007</t>
  </si>
  <si>
    <t>李惠嘉</t>
  </si>
  <si>
    <t>M0020</t>
  </si>
  <si>
    <t>李佳欣</t>
  </si>
  <si>
    <t>R0009</t>
  </si>
  <si>
    <t>李佳一</t>
  </si>
  <si>
    <t>A0029</t>
  </si>
  <si>
    <t>李嘉雪</t>
  </si>
  <si>
    <t>S0003</t>
  </si>
  <si>
    <t>李菁菁</t>
  </si>
  <si>
    <t>A0031</t>
  </si>
  <si>
    <t>李婧茹</t>
  </si>
  <si>
    <t>H0023</t>
  </si>
  <si>
    <t>李铃坪</t>
  </si>
  <si>
    <t>R0012</t>
  </si>
  <si>
    <t>李美桦</t>
  </si>
  <si>
    <t>M0030</t>
  </si>
  <si>
    <t>李梦珂</t>
  </si>
  <si>
    <t>S0148</t>
  </si>
  <si>
    <t>李梦骐</t>
  </si>
  <si>
    <t>S0039</t>
  </si>
  <si>
    <t>李明蔚</t>
  </si>
  <si>
    <t>H0003</t>
  </si>
  <si>
    <t>李娜娜</t>
  </si>
  <si>
    <t>A0037</t>
  </si>
  <si>
    <t>李培育</t>
  </si>
  <si>
    <t>M0017</t>
  </si>
  <si>
    <t>李琪</t>
  </si>
  <si>
    <t>A0081</t>
  </si>
  <si>
    <t>李宛樾</t>
  </si>
  <si>
    <t>S0127</t>
  </si>
  <si>
    <t>李婉茹</t>
  </si>
  <si>
    <t>A0003</t>
  </si>
  <si>
    <t>李翔</t>
  </si>
  <si>
    <t>H0013</t>
  </si>
  <si>
    <t>李笑</t>
  </si>
  <si>
    <t>M0033</t>
  </si>
  <si>
    <t>李欣雨</t>
  </si>
  <si>
    <t>R0021</t>
  </si>
  <si>
    <t>李雅琪</t>
  </si>
  <si>
    <t>S0022</t>
  </si>
  <si>
    <t>李燕</t>
    <phoneticPr fontId="5" type="noConversion"/>
  </si>
  <si>
    <t>H0007</t>
  </si>
  <si>
    <t>李怡雪</t>
  </si>
  <si>
    <t>R0003</t>
  </si>
  <si>
    <t>李宜庭</t>
  </si>
  <si>
    <t>S0084</t>
  </si>
  <si>
    <t>李艺昕</t>
  </si>
  <si>
    <t>H0043</t>
  </si>
  <si>
    <t>李永远</t>
  </si>
  <si>
    <t>R0001</t>
  </si>
  <si>
    <t>李月</t>
  </si>
  <si>
    <t>S0101</t>
  </si>
  <si>
    <t>李玥瑶</t>
  </si>
  <si>
    <t>A0008</t>
  </si>
  <si>
    <t>梁朝正</t>
  </si>
  <si>
    <t>A0027</t>
  </si>
  <si>
    <t>梁锦</t>
  </si>
  <si>
    <t>R0002</t>
  </si>
  <si>
    <t>梁怡欣</t>
  </si>
  <si>
    <t>S0110</t>
  </si>
  <si>
    <t>刘贝</t>
  </si>
  <si>
    <t>A0072</t>
  </si>
  <si>
    <t>刘聪慧</t>
  </si>
  <si>
    <t>S0019</t>
  </si>
  <si>
    <t>刘德容</t>
  </si>
  <si>
    <t>S0121</t>
  </si>
  <si>
    <t>刘港</t>
  </si>
  <si>
    <t>M0022</t>
  </si>
  <si>
    <t>刘寒齐</t>
  </si>
  <si>
    <t>S0037</t>
  </si>
  <si>
    <t>刘家行</t>
  </si>
  <si>
    <t>H0041</t>
  </si>
  <si>
    <t>刘家旭</t>
  </si>
  <si>
    <t>S0004</t>
  </si>
  <si>
    <t>刘康锋</t>
  </si>
  <si>
    <t>A0049</t>
  </si>
  <si>
    <t>刘镭霆</t>
  </si>
  <si>
    <t>A0063</t>
  </si>
  <si>
    <t>刘孟坤</t>
  </si>
  <si>
    <t>M0032</t>
  </si>
  <si>
    <t>刘梦云</t>
  </si>
  <si>
    <t>A0043</t>
  </si>
  <si>
    <t>刘妙溪</t>
  </si>
  <si>
    <t>S0036</t>
  </si>
  <si>
    <t>刘鹏举</t>
  </si>
  <si>
    <t>S0085</t>
  </si>
  <si>
    <t>刘世英</t>
  </si>
  <si>
    <t>M0010</t>
  </si>
  <si>
    <t>刘庶贺</t>
  </si>
  <si>
    <t>A0073</t>
  </si>
  <si>
    <t>刘向洋</t>
  </si>
  <si>
    <t>S0091</t>
  </si>
  <si>
    <t>刘啸洋</t>
  </si>
  <si>
    <t>S0070</t>
  </si>
  <si>
    <t>刘心宇</t>
  </si>
  <si>
    <t>A0047</t>
  </si>
  <si>
    <t>刘昕</t>
  </si>
  <si>
    <t>S0094</t>
  </si>
  <si>
    <t>刘妍</t>
  </si>
  <si>
    <t>S0145</t>
  </si>
  <si>
    <t>刘洋</t>
  </si>
  <si>
    <t>H0011</t>
  </si>
  <si>
    <t>刘姿彤</t>
  </si>
  <si>
    <t>A0010</t>
  </si>
  <si>
    <t>刘子怡</t>
  </si>
  <si>
    <t>S0064</t>
  </si>
  <si>
    <t>娄容荣</t>
  </si>
  <si>
    <t>S0060</t>
  </si>
  <si>
    <t>卢美珩</t>
  </si>
  <si>
    <t>S0010</t>
  </si>
  <si>
    <t>卢蓉洁</t>
  </si>
  <si>
    <t>R0017</t>
  </si>
  <si>
    <t>卢润瑶</t>
  </si>
  <si>
    <t>A0033</t>
  </si>
  <si>
    <t>卢欣怡</t>
  </si>
  <si>
    <t>H0022</t>
  </si>
  <si>
    <t>卢祎玮</t>
  </si>
  <si>
    <t>M0024</t>
  </si>
  <si>
    <t>栾家晨</t>
  </si>
  <si>
    <t>S0065</t>
  </si>
  <si>
    <t>罗典</t>
  </si>
  <si>
    <t>H0004</t>
  </si>
  <si>
    <t>罗嘉</t>
  </si>
  <si>
    <t>H0038</t>
  </si>
  <si>
    <t>罗妍</t>
  </si>
  <si>
    <t>A0042</t>
  </si>
  <si>
    <t>罗羿</t>
  </si>
  <si>
    <t>A0025</t>
  </si>
  <si>
    <t>吕霏</t>
  </si>
  <si>
    <t>H0042</t>
  </si>
  <si>
    <t>吕韦</t>
  </si>
  <si>
    <t>A0074</t>
  </si>
  <si>
    <t>吕笑颜</t>
  </si>
  <si>
    <t>A0015</t>
  </si>
  <si>
    <t>马路遥</t>
  </si>
  <si>
    <t>M0011</t>
  </si>
  <si>
    <t>马橤</t>
  </si>
  <si>
    <t>S0102</t>
  </si>
  <si>
    <t>马小珂</t>
  </si>
  <si>
    <t>S0080</t>
  </si>
  <si>
    <t>马鑫瑞</t>
  </si>
  <si>
    <t>S0108</t>
  </si>
  <si>
    <t>马芝帆</t>
  </si>
  <si>
    <t>S0028</t>
  </si>
  <si>
    <t>买依依</t>
  </si>
  <si>
    <t>S0047</t>
  </si>
  <si>
    <t>毛鑫雨</t>
  </si>
  <si>
    <t>S0076</t>
  </si>
  <si>
    <t>孟冠政</t>
  </si>
  <si>
    <t>A0071</t>
  </si>
  <si>
    <t>孟沛杉</t>
  </si>
  <si>
    <t>S0035</t>
  </si>
  <si>
    <t>孟其鸿</t>
  </si>
  <si>
    <t>H0029</t>
  </si>
  <si>
    <t>孟淇</t>
  </si>
  <si>
    <t>H0008</t>
  </si>
  <si>
    <t>孟子明</t>
  </si>
  <si>
    <t>A0009</t>
  </si>
  <si>
    <t>苗雨菲</t>
  </si>
  <si>
    <t>S0032</t>
  </si>
  <si>
    <t>苗卓然</t>
  </si>
  <si>
    <t>S0103</t>
  </si>
  <si>
    <t>闵丹阳</t>
  </si>
  <si>
    <t>A0057</t>
  </si>
  <si>
    <t>莫玉湘</t>
  </si>
  <si>
    <t>S0016</t>
  </si>
  <si>
    <t>倪冬声</t>
  </si>
  <si>
    <t>R0020</t>
  </si>
  <si>
    <t>宁慧</t>
  </si>
  <si>
    <t>S0111</t>
  </si>
  <si>
    <t>牛钰睿</t>
  </si>
  <si>
    <t>A0018</t>
  </si>
  <si>
    <t>牛子颖</t>
  </si>
  <si>
    <t>M0027</t>
  </si>
  <si>
    <t>齐飞扬</t>
  </si>
  <si>
    <t>H0018</t>
  </si>
  <si>
    <t>乔悦文</t>
  </si>
  <si>
    <t>A0005</t>
  </si>
  <si>
    <t>秦梦慧</t>
  </si>
  <si>
    <t>H0001</t>
  </si>
  <si>
    <t>秦宇萱</t>
  </si>
  <si>
    <t>H0002</t>
  </si>
  <si>
    <t>饶雨萱</t>
  </si>
  <si>
    <t>S0140</t>
  </si>
  <si>
    <t>任家漪R</t>
  </si>
  <si>
    <t>H0015</t>
  </si>
  <si>
    <t>任雅睿</t>
  </si>
  <si>
    <t>A0011</t>
  </si>
  <si>
    <t>荣佳</t>
  </si>
  <si>
    <t>S0063</t>
  </si>
  <si>
    <t>申芳赫</t>
  </si>
  <si>
    <t>S0107</t>
  </si>
  <si>
    <t>沈嘉仪</t>
  </si>
  <si>
    <t>M0013</t>
  </si>
  <si>
    <t>沈馨儒</t>
  </si>
  <si>
    <t>S0008</t>
  </si>
  <si>
    <t>盛莹莹</t>
  </si>
  <si>
    <t>S0073</t>
  </si>
  <si>
    <t>石苑蓓</t>
  </si>
  <si>
    <t>R0019</t>
  </si>
  <si>
    <t>宋涵</t>
  </si>
  <si>
    <t>S0105</t>
  </si>
  <si>
    <t>宋佳峥</t>
  </si>
  <si>
    <t>S0087</t>
  </si>
  <si>
    <t>宋梦婷</t>
  </si>
  <si>
    <t>M0005</t>
  </si>
  <si>
    <t>宋祺雯</t>
  </si>
  <si>
    <t>A0041</t>
  </si>
  <si>
    <t>宋晓</t>
  </si>
  <si>
    <t>H0032</t>
  </si>
  <si>
    <t>宋欣蔚</t>
  </si>
  <si>
    <t>H0044</t>
  </si>
  <si>
    <t>宋奕璇</t>
  </si>
  <si>
    <t>R0010</t>
  </si>
  <si>
    <t>苏畅</t>
  </si>
  <si>
    <t>A0020</t>
  </si>
  <si>
    <t>苏解放</t>
  </si>
  <si>
    <t>S0013</t>
  </si>
  <si>
    <t>苏子涵</t>
  </si>
  <si>
    <t>S0050</t>
  </si>
  <si>
    <t>孙萌</t>
  </si>
  <si>
    <t>H0030</t>
  </si>
  <si>
    <t>孙梦洁</t>
  </si>
  <si>
    <t>A0019</t>
  </si>
  <si>
    <t>孙榕</t>
  </si>
  <si>
    <t>S0125</t>
  </si>
  <si>
    <t>孙文婧</t>
  </si>
  <si>
    <t>S0006</t>
  </si>
  <si>
    <t>孙玉敏</t>
  </si>
  <si>
    <t>M0031</t>
  </si>
  <si>
    <t>谭子琦</t>
  </si>
  <si>
    <t>R0027</t>
  </si>
  <si>
    <t>陶子溪</t>
  </si>
  <si>
    <t>S0106</t>
  </si>
  <si>
    <t>田文倩</t>
  </si>
  <si>
    <t>A0052</t>
  </si>
  <si>
    <t>铁金梦</t>
  </si>
  <si>
    <t>R0032</t>
  </si>
  <si>
    <t>王豪</t>
  </si>
  <si>
    <t>A0051</t>
  </si>
  <si>
    <t>王佳慧</t>
  </si>
  <si>
    <t>S0014</t>
  </si>
  <si>
    <t>王佳薇</t>
  </si>
  <si>
    <t>S0072</t>
  </si>
  <si>
    <t>王嘉宁</t>
  </si>
  <si>
    <t>S0049</t>
  </si>
  <si>
    <t>王嘉蔚</t>
  </si>
  <si>
    <t>S0012</t>
  </si>
  <si>
    <t>王嘉文</t>
  </si>
  <si>
    <t>M0015</t>
  </si>
  <si>
    <t>王敬</t>
  </si>
  <si>
    <t>A0055</t>
  </si>
  <si>
    <t>王珺</t>
  </si>
  <si>
    <t>A0023</t>
  </si>
  <si>
    <t>王凯文</t>
  </si>
  <si>
    <t>H0019</t>
  </si>
  <si>
    <t>王乐语</t>
  </si>
  <si>
    <t>S0098</t>
  </si>
  <si>
    <t>王萌萌</t>
  </si>
  <si>
    <t>S0104</t>
  </si>
  <si>
    <t>王梦茜</t>
  </si>
  <si>
    <t>R0008</t>
  </si>
  <si>
    <t>王宁</t>
  </si>
  <si>
    <t>A0032</t>
  </si>
  <si>
    <t>王沛</t>
  </si>
  <si>
    <t>S0001</t>
  </si>
  <si>
    <t>王鹏飞W</t>
  </si>
  <si>
    <t>A0021</t>
  </si>
  <si>
    <t>王琪</t>
  </si>
  <si>
    <t>S0059</t>
  </si>
  <si>
    <t>王清华</t>
  </si>
  <si>
    <t>A0058</t>
  </si>
  <si>
    <t>王睿</t>
  </si>
  <si>
    <t>S0009</t>
  </si>
  <si>
    <t>王偲</t>
  </si>
  <si>
    <t>S0002</t>
  </si>
  <si>
    <t>王彤</t>
  </si>
  <si>
    <t>S0023</t>
  </si>
  <si>
    <t>王彤婕</t>
  </si>
  <si>
    <t>A0068</t>
  </si>
  <si>
    <t>王婉晴</t>
  </si>
  <si>
    <t>S0069</t>
  </si>
  <si>
    <t>王婉颖</t>
  </si>
  <si>
    <t>S0150</t>
  </si>
  <si>
    <t>王唯</t>
  </si>
  <si>
    <t>A0016</t>
  </si>
  <si>
    <t>王晓</t>
  </si>
  <si>
    <t>A0024</t>
  </si>
  <si>
    <t>王晓晗</t>
  </si>
  <si>
    <t>S0066</t>
  </si>
  <si>
    <t>王馨语</t>
  </si>
  <si>
    <t>S0030</t>
  </si>
  <si>
    <t>王亚辰</t>
  </si>
  <si>
    <t>M0028</t>
  </si>
  <si>
    <t>王亚楠</t>
  </si>
  <si>
    <t>M0018</t>
  </si>
  <si>
    <t>王瑶</t>
  </si>
  <si>
    <t>S0033</t>
  </si>
  <si>
    <t>王怡飞</t>
  </si>
  <si>
    <t>A0053</t>
  </si>
  <si>
    <t>王怡琳</t>
  </si>
  <si>
    <t>H0012</t>
  </si>
  <si>
    <t>王艺</t>
  </si>
  <si>
    <t>S0062</t>
  </si>
  <si>
    <t>王艺博</t>
  </si>
  <si>
    <t>S0046</t>
  </si>
  <si>
    <t>王艺丹</t>
  </si>
  <si>
    <t>R0023</t>
  </si>
  <si>
    <t>王燚</t>
  </si>
  <si>
    <t>A0054</t>
  </si>
  <si>
    <t>王滢滢</t>
  </si>
  <si>
    <t>H0034</t>
  </si>
  <si>
    <t>王子玥</t>
  </si>
  <si>
    <t>S0067</t>
  </si>
  <si>
    <t>王紫怡</t>
  </si>
  <si>
    <t>S0026</t>
  </si>
  <si>
    <t>魏佳瑶</t>
  </si>
  <si>
    <t>A0039</t>
  </si>
  <si>
    <t>魏一凡</t>
  </si>
  <si>
    <t>A0070</t>
  </si>
  <si>
    <t>魏钰函</t>
  </si>
  <si>
    <t>S0138</t>
  </si>
  <si>
    <t>吴金灿</t>
  </si>
  <si>
    <t>S0109</t>
  </si>
  <si>
    <t>吴思桐</t>
  </si>
  <si>
    <t>A0069</t>
  </si>
  <si>
    <t>吴子昕</t>
  </si>
  <si>
    <t>R0028</t>
  </si>
  <si>
    <t>席慕</t>
  </si>
  <si>
    <t>S0114</t>
  </si>
  <si>
    <t>肖欣怡</t>
  </si>
  <si>
    <t>S0118</t>
  </si>
  <si>
    <t>谢箐</t>
  </si>
  <si>
    <t>A0066</t>
  </si>
  <si>
    <t>谢如康</t>
  </si>
  <si>
    <t>M0019</t>
  </si>
  <si>
    <t>谢若凌</t>
  </si>
  <si>
    <t>M0014</t>
  </si>
  <si>
    <t>徐冰琦</t>
  </si>
  <si>
    <t>R0007</t>
  </si>
  <si>
    <t>徐靓洁</t>
  </si>
  <si>
    <t>H0027</t>
  </si>
  <si>
    <t>徐如成</t>
  </si>
  <si>
    <t>A0036</t>
  </si>
  <si>
    <t>徐唯一</t>
  </si>
  <si>
    <t>S0116</t>
  </si>
  <si>
    <t>徐薪</t>
  </si>
  <si>
    <t>A0048</t>
  </si>
  <si>
    <t>徐子怡</t>
  </si>
  <si>
    <t>R0036</t>
  </si>
  <si>
    <t>许琬婷</t>
  </si>
  <si>
    <t>S0011</t>
  </si>
  <si>
    <t>许艳亮</t>
  </si>
  <si>
    <t>R0005</t>
  </si>
  <si>
    <t>薛惠文</t>
  </si>
  <si>
    <t>S0031</t>
  </si>
  <si>
    <t>薛宇格</t>
  </si>
  <si>
    <t>S0090</t>
  </si>
  <si>
    <t>荀康乐</t>
  </si>
  <si>
    <t>R0013</t>
  </si>
  <si>
    <t>闫朝霞</t>
    <phoneticPr fontId="5" type="noConversion"/>
  </si>
  <si>
    <t>A0034</t>
  </si>
  <si>
    <t>闫嘉文</t>
  </si>
  <si>
    <t>M0025</t>
  </si>
  <si>
    <t>闫珂</t>
  </si>
  <si>
    <t>S0112</t>
  </si>
  <si>
    <t>闫舒雯</t>
  </si>
  <si>
    <t>H0035</t>
  </si>
  <si>
    <t>燕宏鑫</t>
  </si>
  <si>
    <t>R0037</t>
  </si>
  <si>
    <t>杨靖莹</t>
  </si>
  <si>
    <t>A0001</t>
  </si>
  <si>
    <t>杨款款</t>
  </si>
  <si>
    <t>S0123</t>
  </si>
  <si>
    <t>杨璐煜</t>
  </si>
  <si>
    <t>M0006</t>
  </si>
  <si>
    <t>杨美涵</t>
  </si>
  <si>
    <t>S0120</t>
  </si>
  <si>
    <t>杨梦瑶</t>
  </si>
  <si>
    <t>S0029</t>
  </si>
  <si>
    <t>杨霈</t>
  </si>
  <si>
    <t>S0071</t>
  </si>
  <si>
    <t>杨鹏远</t>
  </si>
  <si>
    <t>S0135</t>
  </si>
  <si>
    <t>杨舒涵</t>
  </si>
  <si>
    <t>A0007</t>
  </si>
  <si>
    <t>杨薇潼</t>
  </si>
  <si>
    <t>H0036</t>
  </si>
  <si>
    <t>杨昱淼</t>
  </si>
  <si>
    <t>H0026</t>
  </si>
  <si>
    <t>杨子暄</t>
  </si>
  <si>
    <t>S0089</t>
  </si>
  <si>
    <t>姚婉菁</t>
  </si>
  <si>
    <t>S0040</t>
  </si>
  <si>
    <t>姚雯</t>
  </si>
  <si>
    <t>H0014</t>
  </si>
  <si>
    <t>易欣</t>
  </si>
  <si>
    <t>S0024</t>
  </si>
  <si>
    <t>尹誉</t>
  </si>
  <si>
    <t>A0078</t>
  </si>
  <si>
    <t>余晓辉</t>
  </si>
  <si>
    <t>A0030</t>
  </si>
  <si>
    <t>余怡诺</t>
  </si>
  <si>
    <t>H0031</t>
  </si>
  <si>
    <t>袁亚男</t>
  </si>
  <si>
    <t>H0039</t>
  </si>
  <si>
    <t>袁怡宁</t>
  </si>
  <si>
    <t>R0029</t>
  </si>
  <si>
    <t>翟雯婧</t>
  </si>
  <si>
    <t>S0020</t>
  </si>
  <si>
    <t>翟笑晨</t>
  </si>
  <si>
    <t>A0045</t>
  </si>
  <si>
    <t>张蓓琰</t>
  </si>
  <si>
    <t>S0142</t>
  </si>
  <si>
    <t>张度</t>
  </si>
  <si>
    <t>R0030</t>
  </si>
  <si>
    <t>张格</t>
  </si>
  <si>
    <t>S0054</t>
  </si>
  <si>
    <t>张惠</t>
    <phoneticPr fontId="5" type="noConversion"/>
  </si>
  <si>
    <t>S0146</t>
  </si>
  <si>
    <t>张佳琪</t>
  </si>
  <si>
    <t>S0041</t>
  </si>
  <si>
    <t>张佳钰</t>
  </si>
  <si>
    <t>S0092</t>
  </si>
  <si>
    <t>张婧雯</t>
  </si>
  <si>
    <t>M0021</t>
  </si>
  <si>
    <t>张珂瑜</t>
  </si>
  <si>
    <t>S0027</t>
  </si>
  <si>
    <t>张诺琛</t>
  </si>
  <si>
    <t>H0005</t>
  </si>
  <si>
    <t>张茜</t>
  </si>
  <si>
    <t>S0096</t>
  </si>
  <si>
    <t>张俏颜</t>
  </si>
  <si>
    <t>S0082</t>
  </si>
  <si>
    <t>张琼</t>
  </si>
  <si>
    <t>R0006</t>
  </si>
  <si>
    <t>张芮</t>
  </si>
  <si>
    <t>A0012</t>
  </si>
  <si>
    <t>张双锦</t>
  </si>
  <si>
    <t>S0045</t>
  </si>
  <si>
    <t>张巍</t>
  </si>
  <si>
    <t>S0038</t>
  </si>
  <si>
    <t>张玮豪</t>
  </si>
  <si>
    <t>S0128</t>
  </si>
  <si>
    <t>张文馨</t>
  </si>
  <si>
    <t>R0022</t>
  </si>
  <si>
    <t>张雯</t>
  </si>
  <si>
    <t>S0131</t>
  </si>
  <si>
    <t>张馨</t>
  </si>
  <si>
    <t>A0004</t>
  </si>
  <si>
    <t>张雪</t>
  </si>
  <si>
    <t>M0003</t>
  </si>
  <si>
    <t>张一涵</t>
  </si>
  <si>
    <t>M0034</t>
  </si>
  <si>
    <t>张怡</t>
  </si>
  <si>
    <t>A0067</t>
  </si>
  <si>
    <t>张艺馨</t>
  </si>
  <si>
    <t>S0015</t>
  </si>
  <si>
    <t>张奕涵</t>
  </si>
  <si>
    <t>S0044</t>
  </si>
  <si>
    <t>张予菲</t>
  </si>
  <si>
    <t>H0017</t>
  </si>
  <si>
    <t>张宇轩</t>
  </si>
  <si>
    <t>H0009</t>
  </si>
  <si>
    <t>张雨涵</t>
  </si>
  <si>
    <t>S0129</t>
  </si>
  <si>
    <t>张玉薇</t>
  </si>
  <si>
    <t>R0025</t>
  </si>
  <si>
    <t>张煜</t>
  </si>
  <si>
    <t>S0149</t>
  </si>
  <si>
    <t>张越</t>
  </si>
  <si>
    <t>S0058</t>
  </si>
  <si>
    <t>张喆</t>
  </si>
  <si>
    <t>S0056</t>
  </si>
  <si>
    <t>张子涵</t>
  </si>
  <si>
    <t>S0088</t>
  </si>
  <si>
    <t>张子玄</t>
  </si>
  <si>
    <t>S0144</t>
  </si>
  <si>
    <t>张子璇</t>
  </si>
  <si>
    <t>S0126</t>
  </si>
  <si>
    <t>张子卓</t>
  </si>
  <si>
    <t>M0016</t>
  </si>
  <si>
    <t>赵琪</t>
  </si>
  <si>
    <t>S0139</t>
  </si>
  <si>
    <t>赵世楠</t>
  </si>
  <si>
    <t>S0068</t>
  </si>
  <si>
    <t>赵思婕</t>
  </si>
  <si>
    <t>A0013</t>
  </si>
  <si>
    <t>赵思琪</t>
  </si>
  <si>
    <t>A0028</t>
  </si>
  <si>
    <t>赵晓坤</t>
  </si>
  <si>
    <t>S0081</t>
  </si>
  <si>
    <t>赵子钧</t>
  </si>
  <si>
    <t>M0029</t>
  </si>
  <si>
    <t>赵子绅</t>
  </si>
  <si>
    <t>S0130</t>
  </si>
  <si>
    <t>郑昊</t>
  </si>
  <si>
    <t>R0011</t>
  </si>
  <si>
    <t>郑馨</t>
  </si>
  <si>
    <t>S0055</t>
  </si>
  <si>
    <t>周乐琪</t>
  </si>
  <si>
    <t>A0060</t>
  </si>
  <si>
    <t>朱婧</t>
  </si>
  <si>
    <t>S0077</t>
  </si>
  <si>
    <t>朱琳</t>
  </si>
  <si>
    <t>M0012</t>
  </si>
  <si>
    <t>朱琪帆</t>
  </si>
  <si>
    <t>R0018</t>
  </si>
  <si>
    <t>朱文博</t>
  </si>
  <si>
    <t>S0119</t>
  </si>
  <si>
    <t>朱亚婷</t>
  </si>
  <si>
    <t>A0026</t>
  </si>
  <si>
    <t>朱怡滢</t>
  </si>
  <si>
    <t>M0004</t>
  </si>
  <si>
    <t>朱滢</t>
  </si>
  <si>
    <t>S0018</t>
  </si>
  <si>
    <t>朱姿</t>
  </si>
  <si>
    <t>部门</t>
  </si>
  <si>
    <t>部门代码</t>
    <phoneticPr fontId="5" type="noConversion"/>
  </si>
  <si>
    <t>管理</t>
  </si>
  <si>
    <t>M</t>
    <phoneticPr fontId="5" type="noConversion"/>
  </si>
  <si>
    <t>行政</t>
  </si>
  <si>
    <t>A</t>
    <phoneticPr fontId="5" type="noConversion"/>
  </si>
  <si>
    <t>人事</t>
  </si>
  <si>
    <t>H</t>
    <phoneticPr fontId="5" type="noConversion"/>
  </si>
  <si>
    <t>研发</t>
  </si>
  <si>
    <t>R</t>
    <phoneticPr fontId="5" type="noConversion"/>
  </si>
  <si>
    <t>市场</t>
    <phoneticPr fontId="5" type="noConversion"/>
  </si>
  <si>
    <t>S</t>
    <phoneticPr fontId="5" type="noConversion"/>
  </si>
  <si>
    <t>标识符</t>
    <phoneticPr fontId="8" type="noConversion"/>
  </si>
  <si>
    <t>日期</t>
  </si>
  <si>
    <t>客户编号</t>
    <phoneticPr fontId="8" type="noConversion"/>
  </si>
  <si>
    <t>销往地区</t>
    <phoneticPr fontId="8" type="noConversion"/>
  </si>
  <si>
    <t>销往国家</t>
    <phoneticPr fontId="8" type="noConversion"/>
  </si>
  <si>
    <t>商品类别</t>
    <phoneticPr fontId="8" type="noConversion"/>
  </si>
  <si>
    <t>商品名称</t>
    <phoneticPr fontId="8" type="noConversion"/>
  </si>
  <si>
    <t>产品价格</t>
    <phoneticPr fontId="8" type="noConversion"/>
  </si>
  <si>
    <t>订购数量</t>
    <phoneticPr fontId="8" type="noConversion"/>
  </si>
  <si>
    <t>订购金额</t>
    <phoneticPr fontId="8" type="noConversion"/>
  </si>
  <si>
    <t>2014.1.22</t>
  </si>
  <si>
    <t>北美洲</t>
  </si>
  <si>
    <t>美国</t>
    <phoneticPr fontId="8" type="noConversion"/>
  </si>
  <si>
    <t>服饰配件</t>
    <phoneticPr fontId="8" type="noConversion"/>
  </si>
  <si>
    <t>立体车长裤</t>
    <phoneticPr fontId="8" type="noConversion"/>
  </si>
  <si>
    <t>2014.1.26</t>
  </si>
  <si>
    <t>欧洲</t>
    <phoneticPr fontId="8" type="noConversion"/>
  </si>
  <si>
    <t>德国</t>
    <phoneticPr fontId="8" type="noConversion"/>
  </si>
  <si>
    <t>自行车配件</t>
    <phoneticPr fontId="8" type="noConversion"/>
  </si>
  <si>
    <t>后视镜</t>
    <phoneticPr fontId="8" type="noConversion"/>
  </si>
  <si>
    <t>2014.2.16</t>
  </si>
  <si>
    <t>荷兰</t>
    <phoneticPr fontId="8" type="noConversion"/>
  </si>
  <si>
    <t>自行车款</t>
    <phoneticPr fontId="8" type="noConversion"/>
  </si>
  <si>
    <t>儿童车</t>
    <phoneticPr fontId="8" type="noConversion"/>
  </si>
  <si>
    <t>2014.2.17</t>
  </si>
  <si>
    <t>气网型袖套</t>
    <phoneticPr fontId="8" type="noConversion"/>
  </si>
  <si>
    <t>2014.3.4</t>
  </si>
  <si>
    <t>加拿大</t>
  </si>
  <si>
    <t>马鞍包</t>
    <phoneticPr fontId="8" type="noConversion"/>
  </si>
  <si>
    <t>2014.3.7</t>
  </si>
  <si>
    <t>亚洲</t>
    <phoneticPr fontId="8" type="noConversion"/>
  </si>
  <si>
    <t>日本</t>
  </si>
  <si>
    <t>自行车车衣</t>
    <phoneticPr fontId="8" type="noConversion"/>
  </si>
  <si>
    <t>2014.4.2</t>
  </si>
  <si>
    <t>马来西亚</t>
  </si>
  <si>
    <t>日用品</t>
  </si>
  <si>
    <t>背包</t>
  </si>
  <si>
    <t>2014.4.5</t>
  </si>
  <si>
    <t>法国</t>
    <phoneticPr fontId="8" type="noConversion"/>
  </si>
  <si>
    <t>2014.4.8</t>
  </si>
  <si>
    <t>多功能短裤</t>
    <phoneticPr fontId="8" type="noConversion"/>
  </si>
  <si>
    <t>2014.4.28</t>
  </si>
  <si>
    <t>2014.4.28</t>
    <phoneticPr fontId="8" type="noConversion"/>
  </si>
  <si>
    <t>头巾</t>
    <phoneticPr fontId="8" type="noConversion"/>
  </si>
  <si>
    <t>2014.5.5</t>
  </si>
  <si>
    <t>南美洲</t>
  </si>
  <si>
    <t>阿根廷</t>
  </si>
  <si>
    <t>淑女车</t>
    <phoneticPr fontId="8" type="noConversion"/>
  </si>
  <si>
    <t>2014.6.11</t>
  </si>
  <si>
    <t>2014.6.14</t>
  </si>
  <si>
    <t>公路车</t>
    <phoneticPr fontId="8" type="noConversion"/>
  </si>
  <si>
    <t>2014.6.21</t>
  </si>
  <si>
    <t>2014.7.12</t>
  </si>
  <si>
    <t>西班牙</t>
  </si>
  <si>
    <t>无变速小折</t>
    <phoneticPr fontId="8" type="noConversion"/>
  </si>
  <si>
    <t>2014.7.20</t>
  </si>
  <si>
    <t>意大利</t>
    <phoneticPr fontId="8" type="noConversion"/>
  </si>
  <si>
    <t>运动型水壶</t>
    <phoneticPr fontId="8" type="noConversion"/>
  </si>
  <si>
    <t>2014.7.24</t>
  </si>
  <si>
    <t>2014.8.5</t>
  </si>
  <si>
    <t>运动型眼镜</t>
    <phoneticPr fontId="8" type="noConversion"/>
  </si>
  <si>
    <t>韩国</t>
    <phoneticPr fontId="8" type="noConversion"/>
  </si>
  <si>
    <t>2014.8.19</t>
  </si>
  <si>
    <t>2014.8.24</t>
  </si>
  <si>
    <t>变速小折</t>
    <phoneticPr fontId="8" type="noConversion"/>
  </si>
  <si>
    <t>2014.9.3</t>
  </si>
  <si>
    <t>打气筒</t>
    <phoneticPr fontId="8" type="noConversion"/>
  </si>
  <si>
    <t>2014.9.19</t>
  </si>
  <si>
    <t>2014.9.24</t>
  </si>
  <si>
    <t>2014.9.27</t>
  </si>
  <si>
    <t>护腕</t>
    <phoneticPr fontId="8" type="noConversion"/>
  </si>
  <si>
    <t>2014.9.28</t>
  </si>
  <si>
    <t>自行车坐垫包</t>
    <phoneticPr fontId="8" type="noConversion"/>
  </si>
  <si>
    <t>2014.9.30</t>
  </si>
  <si>
    <t>英国</t>
    <phoneticPr fontId="8" type="noConversion"/>
  </si>
  <si>
    <t>安全帽</t>
  </si>
  <si>
    <t>2014.10.2</t>
  </si>
  <si>
    <t>2014.10.3</t>
  </si>
  <si>
    <t>墨西哥</t>
  </si>
  <si>
    <t>车头灯</t>
    <phoneticPr fontId="8" type="noConversion"/>
  </si>
  <si>
    <t>2014.10.7</t>
  </si>
  <si>
    <t>携车袋</t>
    <phoneticPr fontId="8" type="noConversion"/>
  </si>
  <si>
    <t>2014.10.8</t>
  </si>
  <si>
    <t>双人协力车</t>
    <phoneticPr fontId="8" type="noConversion"/>
  </si>
  <si>
    <t>2014.10.13</t>
  </si>
  <si>
    <t>2014.10.30</t>
  </si>
  <si>
    <t>2014.11.7</t>
  </si>
  <si>
    <t>2014.12.8</t>
  </si>
  <si>
    <t>2014.12.24</t>
  </si>
  <si>
    <t>2015.1.12</t>
  </si>
  <si>
    <t>2015.2.14</t>
  </si>
  <si>
    <t>2015.2.19</t>
  </si>
  <si>
    <t>2015.2.22</t>
  </si>
  <si>
    <t>2015.3.5</t>
  </si>
  <si>
    <t>2015.3.13</t>
  </si>
  <si>
    <t>2015.3.22</t>
  </si>
  <si>
    <t>2015.3.26</t>
  </si>
  <si>
    <t>2015.4.2</t>
  </si>
  <si>
    <t>2015.5.18</t>
  </si>
  <si>
    <t>2015.6.19</t>
  </si>
  <si>
    <t>2015.6.25</t>
  </si>
  <si>
    <t>2015.6.26</t>
  </si>
  <si>
    <t>2015.7.16</t>
  </si>
  <si>
    <t>立体车短裤</t>
    <phoneticPr fontId="8" type="noConversion"/>
  </si>
  <si>
    <t>2015.7.24</t>
  </si>
  <si>
    <t>2015.7.30</t>
  </si>
  <si>
    <t>2015.8.8</t>
  </si>
  <si>
    <t>2015.8.15</t>
  </si>
  <si>
    <t>车锁</t>
    <phoneticPr fontId="8" type="noConversion"/>
  </si>
  <si>
    <t>2015.8.21</t>
  </si>
  <si>
    <t>2015.8.24</t>
  </si>
  <si>
    <t>2015.9.12</t>
  </si>
  <si>
    <t>2015.9.18</t>
  </si>
  <si>
    <t>2015.9.22</t>
  </si>
  <si>
    <t>2015.9.26</t>
  </si>
  <si>
    <t>2015.10.1</t>
  </si>
  <si>
    <t>2015.10.4</t>
  </si>
  <si>
    <t>2015.10.9</t>
  </si>
  <si>
    <t>2015.10.15</t>
  </si>
  <si>
    <t>2015.10.25</t>
  </si>
  <si>
    <t>2015.10.26</t>
  </si>
  <si>
    <t>2015.11.4</t>
  </si>
  <si>
    <t>2015.11.28</t>
  </si>
  <si>
    <t>2015.11.30</t>
  </si>
  <si>
    <t>2015.12.8</t>
  </si>
  <si>
    <t>2015.12.12</t>
  </si>
  <si>
    <t>加拿大</t>
    <phoneticPr fontId="8" type="noConversion"/>
  </si>
  <si>
    <t>2015.12.22</t>
  </si>
  <si>
    <t>2016.1.21</t>
  </si>
  <si>
    <t>2016.2.5</t>
  </si>
  <si>
    <t>2016.2.11</t>
  </si>
  <si>
    <t>2016.2.29</t>
  </si>
  <si>
    <t>2016.3.28</t>
  </si>
  <si>
    <t>2016.3.30</t>
  </si>
  <si>
    <t>2016.4.4</t>
  </si>
  <si>
    <t>2016.4.6</t>
  </si>
  <si>
    <t>2016.4.7</t>
  </si>
  <si>
    <t>2016.4.11</t>
  </si>
  <si>
    <t>2016.4.15</t>
  </si>
  <si>
    <t>2016.4.27</t>
  </si>
  <si>
    <t>2016.5.5</t>
  </si>
  <si>
    <t>2016.5.22</t>
  </si>
  <si>
    <t>2016.5.26</t>
  </si>
  <si>
    <t>巴西</t>
  </si>
  <si>
    <t>2016.5.29</t>
  </si>
  <si>
    <t>2016.6.30</t>
  </si>
  <si>
    <t>2016.7.1</t>
  </si>
  <si>
    <t>2016.7.6</t>
  </si>
  <si>
    <t>2016.8.2</t>
  </si>
  <si>
    <t>2016.8.8</t>
  </si>
  <si>
    <t>2016.8.17</t>
  </si>
  <si>
    <t>2016.8.19</t>
  </si>
  <si>
    <t>2016.8.25</t>
  </si>
  <si>
    <t>2016.8.29</t>
  </si>
  <si>
    <t>2016.9.9</t>
  </si>
  <si>
    <t>2016.9.20</t>
  </si>
  <si>
    <t>2016.9.22</t>
  </si>
  <si>
    <t>2016.9.26</t>
  </si>
  <si>
    <t>2016.10.13</t>
  </si>
  <si>
    <t>2016.10.19</t>
  </si>
  <si>
    <t>登山车</t>
    <phoneticPr fontId="8" type="noConversion"/>
  </si>
  <si>
    <t>2016.10.21</t>
  </si>
  <si>
    <t>2016.11.8</t>
  </si>
  <si>
    <t>2016.11.13</t>
  </si>
  <si>
    <t>2016.11.18</t>
  </si>
  <si>
    <t>2016.11.19</t>
  </si>
  <si>
    <t>2016.12.1</t>
  </si>
  <si>
    <t>新加坡</t>
  </si>
  <si>
    <t>2016.12.6</t>
  </si>
  <si>
    <t>2016.12.11</t>
  </si>
  <si>
    <t>2016.12.27</t>
  </si>
  <si>
    <t>地区代码</t>
    <phoneticPr fontId="4" type="noConversion"/>
  </si>
  <si>
    <t>地区</t>
  </si>
  <si>
    <t>AS</t>
    <phoneticPr fontId="4" type="noConversion"/>
  </si>
  <si>
    <t>亚洲</t>
  </si>
  <si>
    <t>EU</t>
    <phoneticPr fontId="4" type="noConversion"/>
  </si>
  <si>
    <t>欧洲</t>
  </si>
  <si>
    <t>NA</t>
    <phoneticPr fontId="4" type="noConversion"/>
  </si>
  <si>
    <t>SA</t>
    <phoneticPr fontId="4" type="noConversion"/>
  </si>
  <si>
    <t>城市（毫米）</t>
  </si>
  <si>
    <t>1月</t>
    <phoneticPr fontId="11" type="noConversion"/>
  </si>
  <si>
    <t>2月</t>
    <phoneticPr fontId="11" type="noConversion"/>
  </si>
  <si>
    <t>3月</t>
    <phoneticPr fontId="11" type="noConversion"/>
  </si>
  <si>
    <t>4月</t>
    <phoneticPr fontId="5" type="noConversion"/>
  </si>
  <si>
    <t>5月</t>
    <phoneticPr fontId="5" type="noConversion"/>
  </si>
  <si>
    <t>6月</t>
    <phoneticPr fontId="5" type="noConversion"/>
  </si>
  <si>
    <t>7月</t>
    <phoneticPr fontId="5" type="noConversion"/>
  </si>
  <si>
    <t>8月</t>
    <phoneticPr fontId="5" type="noConversion"/>
  </si>
  <si>
    <t>9月</t>
  </si>
  <si>
    <t>10月</t>
    <phoneticPr fontId="11" type="noConversion"/>
  </si>
  <si>
    <t>11月</t>
    <phoneticPr fontId="11" type="noConversion"/>
  </si>
  <si>
    <t>12月</t>
    <phoneticPr fontId="11" type="noConversion"/>
  </si>
  <si>
    <t>合计降水量</t>
    <phoneticPr fontId="5" type="noConversion"/>
  </si>
  <si>
    <t>排名</t>
    <phoneticPr fontId="5" type="noConversion"/>
  </si>
  <si>
    <t>季节分布</t>
    <phoneticPr fontId="5" type="noConversion"/>
  </si>
  <si>
    <t>北京市</t>
  </si>
  <si>
    <t>天津市</t>
  </si>
  <si>
    <t>广州市</t>
  </si>
  <si>
    <t>石家庄市</t>
  </si>
  <si>
    <t>太原市</t>
  </si>
  <si>
    <t>呼和浩特市</t>
  </si>
  <si>
    <t>沈阳市</t>
  </si>
  <si>
    <t>长春市</t>
  </si>
  <si>
    <t>哈尔滨市</t>
  </si>
  <si>
    <t>上海市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</si>
  <si>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</si>
  <si>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</si>
  <si>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</si>
  <si>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</si>
  <si>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</si>
  <si>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</si>
  <si>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</si>
  <si>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</si>
  <si>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</si>
  <si>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</si>
  <si>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</si>
  <si>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重庆市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</si>
  <si>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</si>
  <si>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</si>
  <si>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</si>
  <si>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</si>
  <si>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</si>
  <si>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</si>
  <si>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</si>
  <si>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</si>
  <si>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</si>
  <si>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城市</t>
    <phoneticPr fontId="4" type="noConversion"/>
  </si>
  <si>
    <t>1月</t>
  </si>
  <si>
    <t>2月</t>
  </si>
  <si>
    <t>3月</t>
  </si>
  <si>
    <t>4月</t>
  </si>
  <si>
    <t>5月</t>
  </si>
  <si>
    <t>S0141</t>
    <phoneticPr fontId="4" type="noConversion"/>
  </si>
  <si>
    <t>M0008</t>
    <phoneticPr fontId="4" type="noConversion"/>
  </si>
  <si>
    <t>NA102</t>
  </si>
  <si>
    <t>EU127</t>
  </si>
  <si>
    <t>NA115</t>
  </si>
  <si>
    <t>NA117</t>
  </si>
  <si>
    <t>AS145</t>
  </si>
  <si>
    <t>EU132</t>
  </si>
  <si>
    <t>NA114</t>
  </si>
  <si>
    <t>AS137</t>
  </si>
  <si>
    <t>NA120</t>
  </si>
  <si>
    <t>SA124</t>
  </si>
  <si>
    <t>SA123</t>
  </si>
  <si>
    <t>AS140</t>
  </si>
  <si>
    <t>EU122</t>
  </si>
  <si>
    <t>EU128</t>
  </si>
  <si>
    <t>AS139</t>
  </si>
  <si>
    <t>SA121</t>
  </si>
  <si>
    <t>EU134</t>
  </si>
  <si>
    <t>AS138</t>
  </si>
  <si>
    <t>EU126</t>
  </si>
  <si>
    <t>AS144</t>
  </si>
  <si>
    <t>NA119</t>
  </si>
  <si>
    <t>AS141</t>
  </si>
  <si>
    <t>AS143</t>
  </si>
  <si>
    <t>NA110</t>
  </si>
  <si>
    <t>EU136</t>
  </si>
  <si>
    <t>NA116</t>
  </si>
  <si>
    <t>NA109</t>
  </si>
  <si>
    <t>SA125</t>
  </si>
  <si>
    <t>NA108</t>
  </si>
  <si>
    <t>NA113</t>
  </si>
  <si>
    <t>EU129</t>
  </si>
  <si>
    <t>EU133</t>
  </si>
  <si>
    <t>AS142</t>
  </si>
  <si>
    <t>EU124</t>
  </si>
  <si>
    <t>NA105</t>
  </si>
  <si>
    <t>NA118</t>
  </si>
  <si>
    <t>EU130</t>
  </si>
  <si>
    <t>NA103</t>
  </si>
  <si>
    <t>SA122</t>
  </si>
  <si>
    <t>NA112</t>
  </si>
  <si>
    <t>EU121</t>
  </si>
  <si>
    <t>EU135</t>
  </si>
  <si>
    <t>NA104</t>
  </si>
  <si>
    <t>EU123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</si>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</sst>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176" formatCode="000"/>
    <numFmt numFmtId="177" formatCode="&quot;$&quot;#,##0_);[Red]\(&quot;$&quot;#,##0\)"/>
    <numFmt numFmtId="178" formatCode="[&lt;15]&quot;干旱&quot;;General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黑体"/>
      <family val="3"/>
      <charset val="134"/>
    </font>
    <font>
      <b/>
      <sz val="11"/>
      <name val="微软雅黑"/>
      <family val="2"/>
      <charset val="134"/>
    </font>
    <font>
      <sz val="9"/>
      <name val="等线"/>
      <family val="3"/>
      <charset val="136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等线"/>
      <family val="2"/>
      <scheme val="minor"/>
    </font>
    <font>
      <sz val="9"/>
      <name val="宋体"/>
      <family val="3"/>
      <charset val="134"/>
    </font>
    <font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35">
    <xf numFmtId="0" fontId="0" fillId="0" borderId="0" xfId="0"/>
    <xf numFmtId="0" fontId="3" fillId="0" borderId="0" xfId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1" fillId="0" borderId="0" xfId="3" applyAlignment="1">
      <alignment horizontal="center"/>
    </xf>
    <xf numFmtId="176" fontId="2" fillId="0" borderId="1" xfId="2" applyNumberFormat="1" applyBorder="1">
      <alignment vertical="center"/>
    </xf>
    <xf numFmtId="44" fontId="2" fillId="0" borderId="1" xfId="2" applyNumberFormat="1" applyBorder="1">
      <alignment vertical="center"/>
    </xf>
    <xf numFmtId="9" fontId="1" fillId="0" borderId="0" xfId="3" applyNumberFormat="1" applyAlignment="1">
      <alignment horizontal="center"/>
    </xf>
    <xf numFmtId="49" fontId="2" fillId="0" borderId="0" xfId="2" applyNumberFormat="1">
      <alignment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vertical="center"/>
    </xf>
    <xf numFmtId="177" fontId="9" fillId="0" borderId="5" xfId="0" applyNumberFormat="1" applyFont="1" applyBorder="1" applyAlignment="1">
      <alignment vertical="center"/>
    </xf>
    <xf numFmtId="0" fontId="9" fillId="0" borderId="6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7" xfId="0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177" fontId="9" fillId="0" borderId="8" xfId="0" applyNumberFormat="1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49" fontId="9" fillId="0" borderId="0" xfId="0" applyNumberFormat="1" applyFont="1"/>
    <xf numFmtId="0" fontId="10" fillId="2" borderId="1" xfId="0" applyFont="1" applyFill="1" applyBorder="1"/>
    <xf numFmtId="0" fontId="0" fillId="0" borderId="1" xfId="0" applyBorder="1"/>
    <xf numFmtId="0" fontId="2" fillId="0" borderId="0" xfId="2" applyAlignment="1">
      <alignment horizontal="center" vertical="center"/>
    </xf>
    <xf numFmtId="178" fontId="2" fillId="0" borderId="0" xfId="2" applyNumberFormat="1">
      <alignment vertical="center"/>
    </xf>
    <xf numFmtId="0" fontId="12" fillId="0" borderId="1" xfId="2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4">
    <cellStyle name="标题 5" xfId="1" xr:uid="{A3A50545-2D58-4736-94C2-541D6EB0E33A}"/>
    <cellStyle name="常规" xfId="0" builtinId="0"/>
    <cellStyle name="常规 2" xfId="2" xr:uid="{E6D165D8-254D-4529-A90B-D92E1075005A}"/>
    <cellStyle name="常规 2 2" xfId="3" xr:uid="{6E6BA355-1BC9-49AF-8428-B64EC0FC9E4D}"/>
  </cellStyles>
  <dxfs count="1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numFmt numFmtId="178" formatCode="[&lt;15]&quot;干旱&quot;;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20606</xdr:colOff>
      <xdr:row>3</xdr:row>
      <xdr:rowOff>25533</xdr:rowOff>
    </xdr:from>
    <xdr:ext cx="4631989" cy="140321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27B5AB5-91DC-48D9-86E4-7E81B745625F}"/>
            </a:ext>
          </a:extLst>
        </xdr:cNvPr>
        <xdr:cNvSpPr txBox="1"/>
      </xdr:nvSpPr>
      <xdr:spPr>
        <a:xfrm>
          <a:off x="2914741" y="575052"/>
          <a:ext cx="4631989" cy="14032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CN" sz="1600" b="0">
              <a:solidFill>
                <a:srgbClr val="002060"/>
              </a:solidFill>
            </a:rPr>
            <a:t>INDEX(</a:t>
          </a:r>
          <a:r>
            <a:rPr lang="en-US" altLang="zh-CN" sz="1600" b="0">
              <a:solidFill>
                <a:srgbClr val="FFC000"/>
              </a:solidFill>
            </a:rPr>
            <a:t>a</a:t>
          </a:r>
          <a:r>
            <a:rPr lang="en-US" altLang="zh-CN" sz="1600" b="0">
              <a:solidFill>
                <a:srgbClr val="002060"/>
              </a:solidFill>
            </a:rPr>
            <a:t>,</a:t>
          </a:r>
          <a:r>
            <a:rPr lang="en-US" altLang="zh-CN" sz="1600" b="0">
              <a:solidFill>
                <a:srgbClr val="00B0F0"/>
              </a:solidFill>
            </a:rPr>
            <a:t>b</a:t>
          </a:r>
          <a:r>
            <a:rPr lang="en-US" altLang="zh-CN" sz="1600" b="0">
              <a:solidFill>
                <a:srgbClr val="002060"/>
              </a:solidFill>
            </a:rPr>
            <a:t>,</a:t>
          </a:r>
          <a:r>
            <a:rPr lang="en-US" altLang="zh-CN" sz="1600" b="0">
              <a:solidFill>
                <a:srgbClr val="92D050"/>
              </a:solidFill>
            </a:rPr>
            <a:t>c</a:t>
          </a:r>
          <a:r>
            <a:rPr lang="en-US" altLang="zh-CN" sz="1600" b="0">
              <a:solidFill>
                <a:srgbClr val="002060"/>
              </a:solidFill>
            </a:rPr>
            <a:t>)   </a:t>
          </a:r>
          <a:r>
            <a:rPr lang="zh-CN" altLang="en-US" sz="1600" b="0">
              <a:solidFill>
                <a:srgbClr val="002060"/>
              </a:solidFill>
            </a:rPr>
            <a:t>获取区域中指定行和列的内容</a:t>
          </a:r>
        </a:p>
        <a:p>
          <a:r>
            <a:rPr lang="en-US" altLang="zh-CN" sz="1600" b="0">
              <a:solidFill>
                <a:srgbClr val="FFC000"/>
              </a:solidFill>
            </a:rPr>
            <a:t>a</a:t>
          </a:r>
          <a:r>
            <a:rPr lang="en-US" altLang="zh-CN" sz="1600" b="0">
              <a:solidFill>
                <a:srgbClr val="002060"/>
              </a:solidFill>
            </a:rPr>
            <a:t>:</a:t>
          </a:r>
          <a:r>
            <a:rPr lang="zh-CN" altLang="en-US" sz="1600" b="0">
              <a:solidFill>
                <a:srgbClr val="002060"/>
              </a:solidFill>
            </a:rPr>
            <a:t>区域    </a:t>
          </a:r>
          <a:r>
            <a:rPr lang="en-US" altLang="zh-CN" sz="1600" b="0">
              <a:solidFill>
                <a:srgbClr val="00B0F0"/>
              </a:solidFill>
            </a:rPr>
            <a:t>b</a:t>
          </a:r>
          <a:r>
            <a:rPr lang="en-US" altLang="zh-CN" sz="1600" b="0">
              <a:solidFill>
                <a:srgbClr val="002060"/>
              </a:solidFill>
            </a:rPr>
            <a:t>:</a:t>
          </a:r>
          <a:r>
            <a:rPr lang="zh-CN" altLang="en-US" sz="1600" b="0">
              <a:solidFill>
                <a:srgbClr val="002060"/>
              </a:solidFill>
            </a:rPr>
            <a:t>行号    </a:t>
          </a:r>
          <a:r>
            <a:rPr lang="en-US" altLang="zh-CN" sz="1600" b="0">
              <a:solidFill>
                <a:srgbClr val="92D050"/>
              </a:solidFill>
            </a:rPr>
            <a:t>c</a:t>
          </a:r>
          <a:r>
            <a:rPr lang="en-US" altLang="zh-CN" sz="1600" b="0">
              <a:solidFill>
                <a:srgbClr val="002060"/>
              </a:solidFill>
            </a:rPr>
            <a:t>:</a:t>
          </a:r>
          <a:r>
            <a:rPr lang="zh-CN" altLang="en-US" sz="1600" b="0">
              <a:solidFill>
                <a:srgbClr val="002060"/>
              </a:solidFill>
            </a:rPr>
            <a:t>列号</a:t>
          </a:r>
          <a:endParaRPr lang="en-US" altLang="zh-CN" sz="1600" b="0">
            <a:solidFill>
              <a:srgbClr val="002060"/>
            </a:solidFill>
          </a:endParaRPr>
        </a:p>
        <a:p>
          <a:endParaRPr lang="en-US" altLang="zh-CN" sz="700" b="0">
            <a:solidFill>
              <a:srgbClr val="002060"/>
            </a:solidFill>
          </a:endParaRPr>
        </a:p>
        <a:p>
          <a:r>
            <a:rPr lang="en-US" altLang="zh-CN" sz="1600" b="0">
              <a:solidFill>
                <a:srgbClr val="002060"/>
              </a:solidFill>
            </a:rPr>
            <a:t>MATCH(a,</a:t>
          </a:r>
          <a:r>
            <a:rPr lang="en-US" altLang="zh-CN" sz="1600" b="0">
              <a:solidFill>
                <a:srgbClr val="00B0F0"/>
              </a:solidFill>
            </a:rPr>
            <a:t>b</a:t>
          </a:r>
          <a:r>
            <a:rPr lang="en-US" altLang="zh-CN" sz="1600" b="0">
              <a:solidFill>
                <a:srgbClr val="002060"/>
              </a:solidFill>
            </a:rPr>
            <a:t>,</a:t>
          </a:r>
          <a:r>
            <a:rPr lang="en-US" altLang="zh-CN" sz="1600" b="0">
              <a:solidFill>
                <a:srgbClr val="92D050"/>
              </a:solidFill>
            </a:rPr>
            <a:t>c</a:t>
          </a:r>
          <a:r>
            <a:rPr lang="en-US" altLang="zh-CN" sz="1600" b="0">
              <a:solidFill>
                <a:srgbClr val="002060"/>
              </a:solidFill>
            </a:rPr>
            <a:t>)  </a:t>
          </a:r>
          <a:r>
            <a:rPr lang="zh-CN" altLang="en-US" sz="1600" b="0">
              <a:solidFill>
                <a:srgbClr val="002060"/>
              </a:solidFill>
            </a:rPr>
            <a:t>获取指定内容在指定区域中的位置</a:t>
          </a:r>
        </a:p>
        <a:p>
          <a:r>
            <a:rPr lang="en-US" altLang="zh-CN" sz="1600" b="0">
              <a:solidFill>
                <a:srgbClr val="FFC000"/>
              </a:solidFill>
            </a:rPr>
            <a:t>a</a:t>
          </a:r>
          <a:r>
            <a:rPr lang="en-US" altLang="zh-CN" sz="1600" b="0">
              <a:solidFill>
                <a:srgbClr val="002060"/>
              </a:solidFill>
            </a:rPr>
            <a:t>:</a:t>
          </a:r>
          <a:r>
            <a:rPr lang="zh-CN" altLang="en-US" sz="1600" b="0">
              <a:solidFill>
                <a:srgbClr val="002060"/>
              </a:solidFill>
            </a:rPr>
            <a:t>内容  </a:t>
          </a:r>
          <a:r>
            <a:rPr lang="en-US" altLang="zh-CN" sz="1600" b="0">
              <a:solidFill>
                <a:srgbClr val="00B0F0"/>
              </a:solidFill>
            </a:rPr>
            <a:t>b</a:t>
          </a:r>
          <a:r>
            <a:rPr lang="en-US" altLang="zh-CN" sz="1600" b="0">
              <a:solidFill>
                <a:srgbClr val="002060"/>
              </a:solidFill>
            </a:rPr>
            <a:t>:</a:t>
          </a:r>
          <a:r>
            <a:rPr lang="zh-CN" altLang="en-US" sz="1600" b="0">
              <a:solidFill>
                <a:srgbClr val="002060"/>
              </a:solidFill>
            </a:rPr>
            <a:t>区域  </a:t>
          </a:r>
          <a:r>
            <a:rPr lang="en-US" altLang="zh-CN" sz="1600" b="0">
              <a:solidFill>
                <a:srgbClr val="92D050"/>
              </a:solidFill>
            </a:rPr>
            <a:t>c</a:t>
          </a:r>
          <a:r>
            <a:rPr lang="en-US" altLang="zh-CN" sz="1600" b="0">
              <a:solidFill>
                <a:srgbClr val="002060"/>
              </a:solidFill>
            </a:rPr>
            <a:t>:</a:t>
          </a:r>
          <a:r>
            <a:rPr lang="zh-CN" altLang="en-US" sz="1600" b="0">
              <a:solidFill>
                <a:srgbClr val="002060"/>
              </a:solidFill>
            </a:rPr>
            <a:t>方式</a:t>
          </a:r>
        </a:p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706225" cy="71776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4D84D15-BABF-ED30-192F-D06E4F53E7A8}"/>
            </a:ext>
          </a:extLst>
        </xdr:cNvPr>
        <xdr:cNvSpPr txBox="1"/>
      </xdr:nvSpPr>
      <xdr:spPr>
        <a:xfrm>
          <a:off x="0" y="0"/>
          <a:ext cx="11706225" cy="71776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员工工号的首字母为部门代码，根据“员工工号”列的数据，在“部门信息”工作表中查询每位员工所属部门，并填入“部门”列。</a:t>
          </a:r>
          <a:endParaRPr lang="zh-CN" altLang="en-US" sz="1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744200" cy="37023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ABB79B9-D80F-3BA7-6F9D-A52FE7878221}"/>
            </a:ext>
          </a:extLst>
        </xdr:cNvPr>
        <xdr:cNvSpPr txBox="1"/>
      </xdr:nvSpPr>
      <xdr:spPr>
        <a:xfrm>
          <a:off x="0" y="0"/>
          <a:ext cx="10744200" cy="37023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在C列（“客户编号”列）中，根据“销往地区”在“客户编号”前面添加地区代码，代码可在“地区代码”工作表中进行查询。</a:t>
          </a:r>
          <a:endParaRPr lang="zh-CN" altLang="en-US" sz="16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200025</xdr:colOff>
      <xdr:row>6</xdr:row>
      <xdr:rowOff>152400</xdr:rowOff>
    </xdr:from>
    <xdr:ext cx="4953600" cy="926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182F051-60D6-5707-29DC-F4FC08FDB20B}"/>
            </a:ext>
          </a:extLst>
        </xdr:cNvPr>
        <xdr:cNvSpPr txBox="1"/>
      </xdr:nvSpPr>
      <xdr:spPr>
        <a:xfrm>
          <a:off x="6477000" y="1390650"/>
          <a:ext cx="4953600" cy="92602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在S3单元格中建立公式，使用Index函数和Match函数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根据 R3单元格中的城市名称和S2单元格中的月份名称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查询对应的降水量</a:t>
          </a:r>
          <a:endParaRPr lang="zh-CN" altLang="en-US" sz="16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6D4C4F-529E-4553-BA93-E7A00911B33C}" name="降水量统计" displayName="降水量统计" ref="A1:P32" totalsRowShown="0" headerRowDxfId="18" dataDxfId="17">
  <tableColumns count="16">
    <tableColumn id="1" xr3:uid="{1F8E76DF-24DC-4D84-878E-2421C3091F52}" name="城市（毫米）"/>
    <tableColumn id="2" xr3:uid="{A5385AC2-9E93-42CD-BA1B-2518D0A9E1D8}" name="1月" dataDxfId="16"/>
    <tableColumn id="3" xr3:uid="{1F4FA2A0-5AA9-4F15-A550-7645D1A50D16}" name="2月" dataDxfId="15"/>
    <tableColumn id="4" xr3:uid="{4B221F5B-F098-4D92-ADB9-901E34012970}" name="3月" dataDxfId="14"/>
    <tableColumn id="5" xr3:uid="{D6209FF8-2B1A-4853-B017-2F62576CC1D2}" name="4月" dataDxfId="13"/>
    <tableColumn id="6" xr3:uid="{169D7876-46B9-46E6-846E-0B6E2BE1484C}" name="5月" dataDxfId="12"/>
    <tableColumn id="7" xr3:uid="{3723B21A-D8E9-4222-81AA-5AA537F17C7B}" name="6月" dataDxfId="11"/>
    <tableColumn id="8" xr3:uid="{99E8C9C1-62C8-403D-87C1-65754572579F}" name="7月" dataDxfId="10"/>
    <tableColumn id="9" xr3:uid="{50ECF2AE-1A26-4B12-9CE5-D7D9ED56A1BD}" name="8月" dataDxfId="9"/>
    <tableColumn id="10" xr3:uid="{8D6E8CDA-BA5F-4C0F-A72D-36EF387931AB}" name="9月" dataDxfId="8"/>
    <tableColumn id="11" xr3:uid="{DF62F0B5-EC3E-44F5-9125-366B03C19316}" name="10月" dataDxfId="7"/>
    <tableColumn id="12" xr3:uid="{87102D37-3979-46FF-A277-4614A506DA1B}" name="11月" dataDxfId="6"/>
    <tableColumn id="13" xr3:uid="{BEFD29CB-6DCE-4466-9CD4-D6A09A339043}" name="12月" dataDxfId="5"/>
    <tableColumn id="14" xr3:uid="{95FEFC50-17C1-4BA5-B438-9568F4A17697}" name="合计降水量" dataDxfId="4">
      <calculatedColumnFormula>SUM(降水量统计[[#This Row],[1月]:[12月]])</calculatedColumnFormula>
    </tableColumn>
    <tableColumn id="15" xr3:uid="{581EFD50-9421-4A9D-8DCB-2B533CF3E9C4}" name="排名" dataDxfId="3">
      <calculatedColumnFormula>RANK(降水量统计[[#This Row],[合计降水量]],降水量统计[合计降水量],0)</calculatedColumnFormula>
    </tableColumn>
    <tableColumn id="16" xr3:uid="{872D67F5-3790-4D68-9940-38E716CC7FE8}" name="季节分布" dataDxfId="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D5EB-63D4-44BC-B9BB-267ECDC913C9}">
  <dimension ref="A1:I18"/>
  <sheetViews>
    <sheetView zoomScale="130" zoomScaleNormal="130" workbookViewId="0">
      <selection activeCell="B12" sqref="B12"/>
    </sheetView>
  </sheetViews>
  <sheetFormatPr defaultRowHeight="13.8" x14ac:dyDescent="0.25"/>
  <cols>
    <col min="1" max="1" width="11" bestFit="1" customWidth="1"/>
    <col min="2" max="3" width="4.44140625" bestFit="1" customWidth="1"/>
    <col min="4" max="6" width="5.44140625" bestFit="1" customWidth="1"/>
    <col min="7" max="7" width="1.44140625" customWidth="1"/>
  </cols>
  <sheetData>
    <row r="1" spans="1:9" x14ac:dyDescent="0.25">
      <c r="A1" t="s">
        <v>958</v>
      </c>
      <c r="B1" t="s">
        <v>959</v>
      </c>
      <c r="C1" t="s">
        <v>960</v>
      </c>
      <c r="D1" t="s">
        <v>961</v>
      </c>
      <c r="E1" t="s">
        <v>962</v>
      </c>
      <c r="F1" t="s">
        <v>963</v>
      </c>
      <c r="I1" t="s">
        <v>963</v>
      </c>
    </row>
    <row r="2" spans="1:9" x14ac:dyDescent="0.25">
      <c r="A2" t="s">
        <v>927</v>
      </c>
      <c r="B2">
        <v>0.2</v>
      </c>
      <c r="C2">
        <v>0</v>
      </c>
      <c r="D2">
        <v>11.6</v>
      </c>
      <c r="E2">
        <v>63.6</v>
      </c>
      <c r="F2">
        <v>64.099999999999994</v>
      </c>
      <c r="H2" t="s">
        <v>931</v>
      </c>
      <c r="I2" s="33">
        <f>INDEX(A1:F9,MATCH(H2,A1:A9,0),MATCH(I1,A1:F1,0))</f>
        <v>17.600000000000001</v>
      </c>
    </row>
    <row r="3" spans="1:9" x14ac:dyDescent="0.25">
      <c r="A3" t="s">
        <v>928</v>
      </c>
      <c r="B3">
        <v>0.1</v>
      </c>
      <c r="C3">
        <v>0.9</v>
      </c>
      <c r="D3">
        <v>13.7</v>
      </c>
      <c r="E3">
        <v>48.8</v>
      </c>
      <c r="F3">
        <v>21.2</v>
      </c>
    </row>
    <row r="4" spans="1:9" x14ac:dyDescent="0.25">
      <c r="A4" t="s">
        <v>930</v>
      </c>
      <c r="B4">
        <v>8</v>
      </c>
      <c r="C4">
        <v>0</v>
      </c>
      <c r="D4">
        <v>22.1</v>
      </c>
      <c r="E4">
        <v>47.9</v>
      </c>
      <c r="F4">
        <v>31.5</v>
      </c>
    </row>
    <row r="5" spans="1:9" x14ac:dyDescent="0.25">
      <c r="A5" t="s">
        <v>931</v>
      </c>
      <c r="B5">
        <v>3.7</v>
      </c>
      <c r="C5">
        <v>2.7</v>
      </c>
      <c r="D5">
        <v>20.9</v>
      </c>
      <c r="E5">
        <v>63.4</v>
      </c>
      <c r="F5">
        <v>17.600000000000001</v>
      </c>
    </row>
    <row r="6" spans="1:9" x14ac:dyDescent="0.25">
      <c r="A6" t="s">
        <v>932</v>
      </c>
      <c r="B6">
        <v>6.5</v>
      </c>
      <c r="C6">
        <v>2.9</v>
      </c>
      <c r="D6">
        <v>20.3</v>
      </c>
      <c r="E6">
        <v>11.5</v>
      </c>
      <c r="F6">
        <v>7.9</v>
      </c>
    </row>
    <row r="7" spans="1:9" x14ac:dyDescent="0.25">
      <c r="A7" t="s">
        <v>933</v>
      </c>
      <c r="B7">
        <v>0</v>
      </c>
      <c r="C7">
        <v>1</v>
      </c>
      <c r="D7">
        <v>37.200000000000003</v>
      </c>
      <c r="E7">
        <v>71</v>
      </c>
      <c r="F7">
        <v>79.099999999999994</v>
      </c>
    </row>
    <row r="8" spans="1:9" x14ac:dyDescent="0.25">
      <c r="A8" t="s">
        <v>934</v>
      </c>
      <c r="B8">
        <v>0.2</v>
      </c>
      <c r="C8">
        <v>0.5</v>
      </c>
      <c r="D8">
        <v>32.5</v>
      </c>
      <c r="E8">
        <v>22.3</v>
      </c>
      <c r="F8">
        <v>62.1</v>
      </c>
    </row>
    <row r="9" spans="1:9" x14ac:dyDescent="0.25">
      <c r="A9" t="s">
        <v>935</v>
      </c>
      <c r="B9">
        <v>0</v>
      </c>
      <c r="C9">
        <v>0</v>
      </c>
      <c r="D9">
        <v>21.8</v>
      </c>
      <c r="E9">
        <v>31.3</v>
      </c>
      <c r="F9">
        <v>71.3</v>
      </c>
    </row>
    <row r="11" spans="1:9" x14ac:dyDescent="0.25">
      <c r="B11" t="s">
        <v>961</v>
      </c>
    </row>
    <row r="12" spans="1:9" x14ac:dyDescent="0.25">
      <c r="A12" t="s">
        <v>934</v>
      </c>
      <c r="B12" s="34">
        <f>INDEX(A1:F9,MATCH(A12,A1:A9,0),MATCH(B11,A1:F1,0))</f>
        <v>32.5</v>
      </c>
    </row>
    <row r="14" spans="1:9" x14ac:dyDescent="0.25">
      <c r="H14">
        <f>INDEX(A1:F9,3,4)</f>
        <v>13.7</v>
      </c>
    </row>
    <row r="16" spans="1:9" x14ac:dyDescent="0.25">
      <c r="H16">
        <f>MATCH("沈阳市",A1:A9,0)</f>
        <v>7</v>
      </c>
    </row>
    <row r="18" spans="8:8" x14ac:dyDescent="0.25">
      <c r="H18">
        <f>MATCH("3月",A1:F1,0)</f>
        <v>4</v>
      </c>
    </row>
  </sheetData>
  <phoneticPr fontId="4" type="noConversion"/>
  <dataValidations count="2">
    <dataValidation type="list" allowBlank="1" showInputMessage="1" showErrorMessage="1" sqref="H2 A12" xr:uid="{1F2A1F47-5498-4445-ADCE-C7F73F610DA1}">
      <formula1>$A$2:$A$9</formula1>
    </dataValidation>
    <dataValidation type="list" allowBlank="1" showInputMessage="1" showErrorMessage="1" sqref="I1 B11" xr:uid="{836283FD-9536-4568-A4FE-91EB593CA281}">
      <formula1>$B$1:$F$1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590-EF34-43C9-9C20-D5151DA5CC1A}">
  <sheetPr>
    <tabColor rgb="FFC00000"/>
  </sheetPr>
  <dimension ref="A1:G6"/>
  <sheetViews>
    <sheetView workbookViewId="0">
      <selection activeCell="B10" sqref="B10"/>
    </sheetView>
  </sheetViews>
  <sheetFormatPr defaultColWidth="9" defaultRowHeight="13.8" x14ac:dyDescent="0.25"/>
  <cols>
    <col min="1" max="1" width="8.88671875" style="4" customWidth="1"/>
    <col min="2" max="2" width="9.21875" style="4" bestFit="1" customWidth="1"/>
    <col min="3" max="3" width="9.77734375" style="4" customWidth="1"/>
    <col min="4" max="4" width="8.88671875" style="4" customWidth="1"/>
    <col min="5" max="6" width="9" style="4"/>
    <col min="7" max="7" width="9" style="10"/>
    <col min="8" max="16384" width="9" style="4"/>
  </cols>
  <sheetData>
    <row r="1" spans="1:2" x14ac:dyDescent="0.25">
      <c r="A1" s="4" t="s">
        <v>720</v>
      </c>
      <c r="B1" s="4" t="s">
        <v>721</v>
      </c>
    </row>
    <row r="2" spans="1:2" x14ac:dyDescent="0.25">
      <c r="A2" s="4" t="s">
        <v>722</v>
      </c>
      <c r="B2" s="4" t="s">
        <v>723</v>
      </c>
    </row>
    <row r="3" spans="1:2" x14ac:dyDescent="0.25">
      <c r="A3" s="4" t="s">
        <v>724</v>
      </c>
      <c r="B3" s="4" t="s">
        <v>725</v>
      </c>
    </row>
    <row r="4" spans="1:2" x14ac:dyDescent="0.25">
      <c r="A4" s="4" t="s">
        <v>726</v>
      </c>
      <c r="B4" s="4" t="s">
        <v>727</v>
      </c>
    </row>
    <row r="5" spans="1:2" x14ac:dyDescent="0.25">
      <c r="A5" s="4" t="s">
        <v>728</v>
      </c>
      <c r="B5" s="4" t="s">
        <v>729</v>
      </c>
    </row>
    <row r="6" spans="1:2" x14ac:dyDescent="0.25">
      <c r="A6" s="4" t="s">
        <v>730</v>
      </c>
      <c r="B6" s="4" t="s">
        <v>731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33ED-B83E-4165-BD83-FD5125CA28E9}">
  <sheetPr>
    <tabColor rgb="FFC00000"/>
  </sheetPr>
  <dimension ref="A1:T352"/>
  <sheetViews>
    <sheetView topLeftCell="A4" workbookViewId="0">
      <selection activeCell="D4" sqref="D4:D352"/>
    </sheetView>
  </sheetViews>
  <sheetFormatPr defaultColWidth="9" defaultRowHeight="13.8" x14ac:dyDescent="0.25"/>
  <cols>
    <col min="1" max="1" width="9.109375" style="4" customWidth="1"/>
    <col min="2" max="2" width="9.21875" style="4" bestFit="1" customWidth="1"/>
    <col min="3" max="4" width="9" style="4"/>
    <col min="5" max="5" width="13.88671875" style="4" bestFit="1" customWidth="1"/>
    <col min="6" max="6" width="12.77734375" style="4" bestFit="1" customWidth="1"/>
    <col min="7" max="7" width="10.44140625" style="4" bestFit="1" customWidth="1"/>
    <col min="8" max="8" width="11.44140625" style="4" bestFit="1" customWidth="1"/>
    <col min="9" max="9" width="13.88671875" style="4" bestFit="1" customWidth="1"/>
    <col min="10" max="10" width="12.77734375" style="4" bestFit="1" customWidth="1"/>
    <col min="11" max="11" width="12.77734375" style="4" customWidth="1"/>
    <col min="12" max="12" width="14.77734375" style="4" customWidth="1"/>
    <col min="13" max="13" width="13.88671875" style="4" bestFit="1" customWidth="1"/>
    <col min="14" max="17" width="9" style="4"/>
    <col min="18" max="18" width="22" style="4" bestFit="1" customWidth="1"/>
    <col min="19" max="19" width="5.21875" style="4" bestFit="1" customWidth="1"/>
    <col min="20" max="20" width="17.21875" style="4" bestFit="1" customWidth="1"/>
    <col min="21" max="16384" width="9" style="4"/>
  </cols>
  <sheetData>
    <row r="1" spans="1:20" ht="32.25" customHeight="1" x14ac:dyDescent="0.25"/>
    <row r="2" spans="1:20" ht="25.8" x14ac:dyDescent="0.25">
      <c r="A2" s="1" t="s">
        <v>0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R3" s="6" t="s">
        <v>14</v>
      </c>
      <c r="S3" s="6" t="s">
        <v>15</v>
      </c>
      <c r="T3" s="6" t="s">
        <v>16</v>
      </c>
    </row>
    <row r="4" spans="1:20" x14ac:dyDescent="0.25">
      <c r="A4" s="7">
        <v>1</v>
      </c>
      <c r="B4" s="5" t="s">
        <v>964</v>
      </c>
      <c r="C4" s="5" t="s">
        <v>17</v>
      </c>
      <c r="D4" s="5" t="str">
        <f>INDEX(部门信息!$A$2:$A$6,MATCH(LEFT(B4,1),部门信息!$B$2:$B$6,0),1)</f>
        <v>市场</v>
      </c>
      <c r="E4" s="8">
        <v>3400</v>
      </c>
      <c r="F4" s="8">
        <v>100</v>
      </c>
      <c r="G4" s="8">
        <v>135</v>
      </c>
      <c r="H4" s="8">
        <v>164</v>
      </c>
      <c r="I4" s="8">
        <f t="shared" ref="I4:I67" si="0">E4+F4+G4-H4</f>
        <v>3471</v>
      </c>
      <c r="J4" s="8">
        <v>442</v>
      </c>
      <c r="K4" s="8">
        <v>0</v>
      </c>
      <c r="L4" s="8">
        <v>0</v>
      </c>
      <c r="M4" s="8">
        <f>I4-J4-L4</f>
        <v>3029</v>
      </c>
      <c r="Q4" s="4">
        <v>0</v>
      </c>
      <c r="R4" s="6" t="s">
        <v>18</v>
      </c>
      <c r="S4" s="9">
        <v>0.03</v>
      </c>
      <c r="T4" s="6">
        <v>0</v>
      </c>
    </row>
    <row r="5" spans="1:20" x14ac:dyDescent="0.25">
      <c r="A5" s="7">
        <v>2</v>
      </c>
      <c r="B5" s="5" t="s">
        <v>965</v>
      </c>
      <c r="C5" s="5" t="s">
        <v>19</v>
      </c>
      <c r="D5" s="5" t="str">
        <f>INDEX(部门信息!$A$2:$A$6,MATCH(LEFT(B5,1),部门信息!$B$2:$B$6,0),1)</f>
        <v>管理</v>
      </c>
      <c r="E5" s="8">
        <v>7000</v>
      </c>
      <c r="F5" s="8">
        <v>100</v>
      </c>
      <c r="G5" s="8">
        <v>225</v>
      </c>
      <c r="H5" s="8">
        <v>271</v>
      </c>
      <c r="I5" s="8">
        <f t="shared" si="0"/>
        <v>7054</v>
      </c>
      <c r="J5" s="8">
        <v>910</v>
      </c>
      <c r="K5" s="8">
        <v>2644</v>
      </c>
      <c r="L5" s="8">
        <v>159.40000000000003</v>
      </c>
      <c r="M5" s="8">
        <f t="shared" ref="M5:M68" si="1">I5-J5-L5</f>
        <v>5984.6</v>
      </c>
      <c r="Q5" s="4">
        <v>1501</v>
      </c>
      <c r="R5" s="6" t="s">
        <v>20</v>
      </c>
      <c r="S5" s="9">
        <v>0.1</v>
      </c>
      <c r="T5" s="6">
        <v>105</v>
      </c>
    </row>
    <row r="6" spans="1:20" x14ac:dyDescent="0.25">
      <c r="A6" s="7">
        <v>3</v>
      </c>
      <c r="B6" s="5" t="s">
        <v>21</v>
      </c>
      <c r="C6" s="5" t="s">
        <v>22</v>
      </c>
      <c r="D6" s="5" t="str">
        <f>INDEX(部门信息!$A$2:$A$6,MATCH(LEFT(B6,1),部门信息!$B$2:$B$6,0),1)</f>
        <v>研发</v>
      </c>
      <c r="E6" s="8">
        <v>11500</v>
      </c>
      <c r="F6" s="8">
        <v>0</v>
      </c>
      <c r="G6" s="8">
        <v>405</v>
      </c>
      <c r="H6" s="8">
        <v>34</v>
      </c>
      <c r="I6" s="8">
        <f t="shared" si="0"/>
        <v>11871</v>
      </c>
      <c r="J6" s="8">
        <v>1610</v>
      </c>
      <c r="K6" s="8">
        <v>6761</v>
      </c>
      <c r="L6" s="8">
        <v>797.2</v>
      </c>
      <c r="M6" s="8">
        <f t="shared" si="1"/>
        <v>9463.7999999999993</v>
      </c>
      <c r="Q6" s="4">
        <v>4501</v>
      </c>
      <c r="R6" s="6" t="s">
        <v>23</v>
      </c>
      <c r="S6" s="9">
        <v>0.2</v>
      </c>
      <c r="T6" s="6">
        <v>555</v>
      </c>
    </row>
    <row r="7" spans="1:20" x14ac:dyDescent="0.25">
      <c r="A7" s="7">
        <v>4</v>
      </c>
      <c r="B7" s="5" t="s">
        <v>24</v>
      </c>
      <c r="C7" s="5" t="s">
        <v>25</v>
      </c>
      <c r="D7" s="5" t="str">
        <f>INDEX(部门信息!$A$2:$A$6,MATCH(LEFT(B7,1),部门信息!$B$2:$B$6,0),1)</f>
        <v>行政</v>
      </c>
      <c r="E7" s="8">
        <v>9600</v>
      </c>
      <c r="F7" s="8">
        <v>400</v>
      </c>
      <c r="G7" s="8">
        <v>225</v>
      </c>
      <c r="H7" s="8">
        <v>0</v>
      </c>
      <c r="I7" s="8">
        <f t="shared" si="0"/>
        <v>10225</v>
      </c>
      <c r="J7" s="8">
        <v>1344</v>
      </c>
      <c r="K7" s="8">
        <v>5381</v>
      </c>
      <c r="L7" s="8">
        <v>521.20000000000005</v>
      </c>
      <c r="M7" s="8">
        <f t="shared" si="1"/>
        <v>8359.7999999999993</v>
      </c>
      <c r="Q7" s="4">
        <v>9001</v>
      </c>
      <c r="R7" s="6" t="s">
        <v>26</v>
      </c>
      <c r="S7" s="9">
        <v>0.25</v>
      </c>
      <c r="T7" s="6">
        <v>1005</v>
      </c>
    </row>
    <row r="8" spans="1:20" x14ac:dyDescent="0.25">
      <c r="A8" s="7">
        <v>5</v>
      </c>
      <c r="B8" s="5" t="s">
        <v>27</v>
      </c>
      <c r="C8" s="5" t="s">
        <v>28</v>
      </c>
      <c r="D8" s="5" t="str">
        <f>INDEX(部门信息!$A$2:$A$6,MATCH(LEFT(B8,1),部门信息!$B$2:$B$6,0),1)</f>
        <v>研发</v>
      </c>
      <c r="E8" s="8">
        <v>16400</v>
      </c>
      <c r="F8" s="8">
        <v>700</v>
      </c>
      <c r="G8" s="8">
        <v>450</v>
      </c>
      <c r="H8" s="8">
        <v>314</v>
      </c>
      <c r="I8" s="8">
        <f t="shared" si="0"/>
        <v>17236</v>
      </c>
      <c r="J8" s="8">
        <v>2460</v>
      </c>
      <c r="K8" s="8">
        <v>11276</v>
      </c>
      <c r="L8" s="8">
        <v>1814</v>
      </c>
      <c r="M8" s="8">
        <f t="shared" si="1"/>
        <v>12962</v>
      </c>
      <c r="Q8" s="4">
        <v>35001</v>
      </c>
      <c r="R8" s="6" t="s">
        <v>29</v>
      </c>
      <c r="S8" s="9">
        <v>0.3</v>
      </c>
      <c r="T8" s="6">
        <v>2755</v>
      </c>
    </row>
    <row r="9" spans="1:20" x14ac:dyDescent="0.25">
      <c r="A9" s="7">
        <v>6</v>
      </c>
      <c r="B9" s="5" t="s">
        <v>30</v>
      </c>
      <c r="C9" s="5" t="s">
        <v>31</v>
      </c>
      <c r="D9" s="5" t="str">
        <f>INDEX(部门信息!$A$2:$A$6,MATCH(LEFT(B9,1),部门信息!$B$2:$B$6,0),1)</f>
        <v>市场</v>
      </c>
      <c r="E9" s="8">
        <v>12700</v>
      </c>
      <c r="F9" s="8">
        <v>500</v>
      </c>
      <c r="G9" s="8">
        <v>405</v>
      </c>
      <c r="H9" s="8">
        <v>0</v>
      </c>
      <c r="I9" s="8">
        <f t="shared" si="0"/>
        <v>13605</v>
      </c>
      <c r="J9" s="8">
        <v>1651</v>
      </c>
      <c r="K9" s="8">
        <v>8454</v>
      </c>
      <c r="L9" s="8">
        <v>1135.8000000000002</v>
      </c>
      <c r="M9" s="8">
        <f t="shared" si="1"/>
        <v>10818.2</v>
      </c>
      <c r="Q9" s="4">
        <v>55001</v>
      </c>
      <c r="R9" s="6" t="s">
        <v>32</v>
      </c>
      <c r="S9" s="9">
        <v>0.35</v>
      </c>
      <c r="T9" s="6">
        <v>5505</v>
      </c>
    </row>
    <row r="10" spans="1:20" x14ac:dyDescent="0.25">
      <c r="A10" s="7">
        <v>7</v>
      </c>
      <c r="B10" s="5" t="s">
        <v>33</v>
      </c>
      <c r="C10" s="5" t="s">
        <v>34</v>
      </c>
      <c r="D10" s="5" t="str">
        <f>INDEX(部门信息!$A$2:$A$6,MATCH(LEFT(B10,1),部门信息!$B$2:$B$6,0),1)</f>
        <v>市场</v>
      </c>
      <c r="E10" s="8">
        <v>8100</v>
      </c>
      <c r="F10" s="8">
        <v>600</v>
      </c>
      <c r="G10" s="8">
        <v>360</v>
      </c>
      <c r="H10" s="8">
        <v>293</v>
      </c>
      <c r="I10" s="8">
        <f t="shared" si="0"/>
        <v>8767</v>
      </c>
      <c r="J10" s="8">
        <v>972</v>
      </c>
      <c r="K10" s="8">
        <v>4295</v>
      </c>
      <c r="L10" s="8">
        <v>324.5</v>
      </c>
      <c r="M10" s="8">
        <f t="shared" si="1"/>
        <v>7470.5</v>
      </c>
      <c r="Q10" s="4">
        <v>80001</v>
      </c>
      <c r="R10" s="6" t="s">
        <v>35</v>
      </c>
      <c r="S10" s="9">
        <v>0.45</v>
      </c>
      <c r="T10" s="6">
        <v>13505</v>
      </c>
    </row>
    <row r="11" spans="1:20" x14ac:dyDescent="0.25">
      <c r="A11" s="7">
        <v>8</v>
      </c>
      <c r="B11" s="5" t="s">
        <v>36</v>
      </c>
      <c r="C11" s="5" t="s">
        <v>37</v>
      </c>
      <c r="D11" s="5" t="str">
        <f>INDEX(部门信息!$A$2:$A$6,MATCH(LEFT(B11,1),部门信息!$B$2:$B$6,0),1)</f>
        <v>研发</v>
      </c>
      <c r="E11" s="8">
        <v>8200</v>
      </c>
      <c r="F11" s="8">
        <v>800</v>
      </c>
      <c r="G11" s="8">
        <v>180</v>
      </c>
      <c r="H11" s="8">
        <v>0</v>
      </c>
      <c r="I11" s="8">
        <f t="shared" si="0"/>
        <v>9180</v>
      </c>
      <c r="J11" s="8">
        <v>1148</v>
      </c>
      <c r="K11" s="8">
        <v>4532</v>
      </c>
      <c r="L11" s="8">
        <v>351.40000000000009</v>
      </c>
      <c r="M11" s="8">
        <f t="shared" si="1"/>
        <v>7680.6</v>
      </c>
    </row>
    <row r="12" spans="1:20" x14ac:dyDescent="0.25">
      <c r="A12" s="7">
        <v>9</v>
      </c>
      <c r="B12" s="5" t="s">
        <v>38</v>
      </c>
      <c r="C12" s="5" t="s">
        <v>39</v>
      </c>
      <c r="D12" s="5" t="str">
        <f>INDEX(部门信息!$A$2:$A$6,MATCH(LEFT(B12,1),部门信息!$B$2:$B$6,0),1)</f>
        <v>行政</v>
      </c>
      <c r="E12" s="8">
        <v>4800</v>
      </c>
      <c r="F12" s="8">
        <v>300</v>
      </c>
      <c r="G12" s="8">
        <v>315</v>
      </c>
      <c r="H12" s="8">
        <v>0</v>
      </c>
      <c r="I12" s="8">
        <f t="shared" si="0"/>
        <v>5415</v>
      </c>
      <c r="J12" s="8">
        <v>576</v>
      </c>
      <c r="K12" s="8">
        <v>1339</v>
      </c>
      <c r="L12" s="8">
        <v>40.17</v>
      </c>
      <c r="M12" s="8">
        <f t="shared" si="1"/>
        <v>4798.83</v>
      </c>
    </row>
    <row r="13" spans="1:20" x14ac:dyDescent="0.25">
      <c r="A13" s="7">
        <v>10</v>
      </c>
      <c r="B13" s="5" t="s">
        <v>40</v>
      </c>
      <c r="C13" s="5" t="s">
        <v>41</v>
      </c>
      <c r="D13" s="5" t="str">
        <f>INDEX(部门信息!$A$2:$A$6,MATCH(LEFT(B13,1),部门信息!$B$2:$B$6,0),1)</f>
        <v>管理</v>
      </c>
      <c r="E13" s="8">
        <v>4300</v>
      </c>
      <c r="F13" s="8">
        <v>700</v>
      </c>
      <c r="G13" s="8">
        <v>90</v>
      </c>
      <c r="H13" s="8">
        <v>0</v>
      </c>
      <c r="I13" s="8">
        <f t="shared" si="0"/>
        <v>5090</v>
      </c>
      <c r="J13" s="8">
        <v>688</v>
      </c>
      <c r="K13" s="8">
        <v>902</v>
      </c>
      <c r="L13" s="8">
        <v>27.06</v>
      </c>
      <c r="M13" s="8">
        <f t="shared" si="1"/>
        <v>4374.9399999999996</v>
      </c>
    </row>
    <row r="14" spans="1:20" x14ac:dyDescent="0.25">
      <c r="A14" s="7">
        <v>11</v>
      </c>
      <c r="B14" s="5" t="s">
        <v>42</v>
      </c>
      <c r="C14" s="5" t="s">
        <v>43</v>
      </c>
      <c r="D14" s="5" t="str">
        <f>INDEX(部门信息!$A$2:$A$6,MATCH(LEFT(B14,1),部门信息!$B$2:$B$6,0),1)</f>
        <v>行政</v>
      </c>
      <c r="E14" s="8">
        <v>6500</v>
      </c>
      <c r="F14" s="8">
        <v>100</v>
      </c>
      <c r="G14" s="8">
        <v>315</v>
      </c>
      <c r="H14" s="8">
        <v>231</v>
      </c>
      <c r="I14" s="8">
        <f t="shared" si="0"/>
        <v>6684</v>
      </c>
      <c r="J14" s="8">
        <v>1040</v>
      </c>
      <c r="K14" s="8">
        <v>2144</v>
      </c>
      <c r="L14" s="8">
        <v>109.4</v>
      </c>
      <c r="M14" s="8">
        <f t="shared" si="1"/>
        <v>5534.6</v>
      </c>
    </row>
    <row r="15" spans="1:20" x14ac:dyDescent="0.25">
      <c r="A15" s="7">
        <v>12</v>
      </c>
      <c r="B15" s="5" t="s">
        <v>44</v>
      </c>
      <c r="C15" s="5" t="s">
        <v>45</v>
      </c>
      <c r="D15" s="5" t="str">
        <f>INDEX(部门信息!$A$2:$A$6,MATCH(LEFT(B15,1),部门信息!$B$2:$B$6,0),1)</f>
        <v>行政</v>
      </c>
      <c r="E15" s="8">
        <v>13300</v>
      </c>
      <c r="F15" s="8">
        <v>300</v>
      </c>
      <c r="G15" s="8">
        <v>90</v>
      </c>
      <c r="H15" s="8">
        <v>7</v>
      </c>
      <c r="I15" s="8">
        <f t="shared" si="0"/>
        <v>13683</v>
      </c>
      <c r="J15" s="8">
        <v>1729</v>
      </c>
      <c r="K15" s="8">
        <v>8454</v>
      </c>
      <c r="L15" s="8">
        <v>1135.8000000000002</v>
      </c>
      <c r="M15" s="8">
        <f t="shared" si="1"/>
        <v>10818.2</v>
      </c>
    </row>
    <row r="16" spans="1:20" x14ac:dyDescent="0.25">
      <c r="A16" s="7">
        <v>13</v>
      </c>
      <c r="B16" s="5" t="s">
        <v>46</v>
      </c>
      <c r="C16" s="5" t="s">
        <v>47</v>
      </c>
      <c r="D16" s="5" t="str">
        <f>INDEX(部门信息!$A$2:$A$6,MATCH(LEFT(B16,1),部门信息!$B$2:$B$6,0),1)</f>
        <v>行政</v>
      </c>
      <c r="E16" s="8">
        <v>8300</v>
      </c>
      <c r="F16" s="8">
        <v>400</v>
      </c>
      <c r="G16" s="8">
        <v>180</v>
      </c>
      <c r="H16" s="8">
        <v>412</v>
      </c>
      <c r="I16" s="8">
        <f t="shared" si="0"/>
        <v>8468</v>
      </c>
      <c r="J16" s="8">
        <v>996</v>
      </c>
      <c r="K16" s="8">
        <v>3972</v>
      </c>
      <c r="L16" s="8">
        <v>292.20000000000005</v>
      </c>
      <c r="M16" s="8">
        <f t="shared" si="1"/>
        <v>7179.8</v>
      </c>
    </row>
    <row r="17" spans="1:13" x14ac:dyDescent="0.25">
      <c r="A17" s="7">
        <v>14</v>
      </c>
      <c r="B17" s="5" t="s">
        <v>48</v>
      </c>
      <c r="C17" s="5" t="s">
        <v>49</v>
      </c>
      <c r="D17" s="5" t="str">
        <f>INDEX(部门信息!$A$2:$A$6,MATCH(LEFT(B17,1),部门信息!$B$2:$B$6,0),1)</f>
        <v>人事</v>
      </c>
      <c r="E17" s="8">
        <v>8000</v>
      </c>
      <c r="F17" s="8">
        <v>600</v>
      </c>
      <c r="G17" s="8">
        <v>45</v>
      </c>
      <c r="H17" s="8">
        <v>414</v>
      </c>
      <c r="I17" s="8">
        <f t="shared" si="0"/>
        <v>8231</v>
      </c>
      <c r="J17" s="8">
        <v>1280</v>
      </c>
      <c r="K17" s="8">
        <v>3451</v>
      </c>
      <c r="L17" s="8">
        <v>240.10000000000002</v>
      </c>
      <c r="M17" s="8">
        <f t="shared" si="1"/>
        <v>6710.9</v>
      </c>
    </row>
    <row r="18" spans="1:13" x14ac:dyDescent="0.25">
      <c r="A18" s="7">
        <v>15</v>
      </c>
      <c r="B18" s="5" t="s">
        <v>50</v>
      </c>
      <c r="C18" s="5" t="s">
        <v>51</v>
      </c>
      <c r="D18" s="5" t="str">
        <f>INDEX(部门信息!$A$2:$A$6,MATCH(LEFT(B18,1),部门信息!$B$2:$B$6,0),1)</f>
        <v>行政</v>
      </c>
      <c r="E18" s="8">
        <v>6900</v>
      </c>
      <c r="F18" s="8">
        <v>400</v>
      </c>
      <c r="G18" s="8">
        <v>225</v>
      </c>
      <c r="H18" s="8">
        <v>179</v>
      </c>
      <c r="I18" s="8">
        <f t="shared" si="0"/>
        <v>7346</v>
      </c>
      <c r="J18" s="8">
        <v>897</v>
      </c>
      <c r="K18" s="8">
        <v>2949</v>
      </c>
      <c r="L18" s="8">
        <v>189.90000000000003</v>
      </c>
      <c r="M18" s="8">
        <f t="shared" si="1"/>
        <v>6259.1</v>
      </c>
    </row>
    <row r="19" spans="1:13" x14ac:dyDescent="0.25">
      <c r="A19" s="7">
        <v>16</v>
      </c>
      <c r="B19" s="5" t="s">
        <v>52</v>
      </c>
      <c r="C19" s="5" t="s">
        <v>53</v>
      </c>
      <c r="D19" s="5" t="str">
        <f>INDEX(部门信息!$A$2:$A$6,MATCH(LEFT(B19,1),部门信息!$B$2:$B$6,0),1)</f>
        <v>市场</v>
      </c>
      <c r="E19" s="8">
        <v>11500</v>
      </c>
      <c r="F19" s="8">
        <v>400</v>
      </c>
      <c r="G19" s="8">
        <v>315</v>
      </c>
      <c r="H19" s="8">
        <v>355</v>
      </c>
      <c r="I19" s="8">
        <f t="shared" si="0"/>
        <v>11860</v>
      </c>
      <c r="J19" s="8">
        <v>1610</v>
      </c>
      <c r="K19" s="8">
        <v>6750</v>
      </c>
      <c r="L19" s="8">
        <v>795</v>
      </c>
      <c r="M19" s="8">
        <f t="shared" si="1"/>
        <v>9455</v>
      </c>
    </row>
    <row r="20" spans="1:13" x14ac:dyDescent="0.25">
      <c r="A20" s="7">
        <v>17</v>
      </c>
      <c r="B20" s="5" t="s">
        <v>54</v>
      </c>
      <c r="C20" s="5" t="s">
        <v>55</v>
      </c>
      <c r="D20" s="5" t="str">
        <f>INDEX(部门信息!$A$2:$A$6,MATCH(LEFT(B20,1),部门信息!$B$2:$B$6,0),1)</f>
        <v>管理</v>
      </c>
      <c r="E20" s="8">
        <v>8500</v>
      </c>
      <c r="F20" s="8">
        <v>700</v>
      </c>
      <c r="G20" s="8">
        <v>180</v>
      </c>
      <c r="H20" s="8">
        <v>388</v>
      </c>
      <c r="I20" s="8">
        <f t="shared" si="0"/>
        <v>8992</v>
      </c>
      <c r="J20" s="8">
        <v>1275</v>
      </c>
      <c r="K20" s="8">
        <v>4217</v>
      </c>
      <c r="L20" s="8">
        <v>316.70000000000005</v>
      </c>
      <c r="M20" s="8">
        <f t="shared" si="1"/>
        <v>7400.3</v>
      </c>
    </row>
    <row r="21" spans="1:13" x14ac:dyDescent="0.25">
      <c r="A21" s="7">
        <v>18</v>
      </c>
      <c r="B21" s="5" t="s">
        <v>56</v>
      </c>
      <c r="C21" s="5" t="s">
        <v>57</v>
      </c>
      <c r="D21" s="5" t="str">
        <f>INDEX(部门信息!$A$2:$A$6,MATCH(LEFT(B21,1),部门信息!$B$2:$B$6,0),1)</f>
        <v>行政</v>
      </c>
      <c r="E21" s="8">
        <v>5000</v>
      </c>
      <c r="F21" s="8">
        <v>400</v>
      </c>
      <c r="G21" s="8">
        <v>180</v>
      </c>
      <c r="H21" s="8">
        <v>0</v>
      </c>
      <c r="I21" s="8">
        <f t="shared" si="0"/>
        <v>5580</v>
      </c>
      <c r="J21" s="8">
        <v>800</v>
      </c>
      <c r="K21" s="8">
        <v>1280</v>
      </c>
      <c r="L21" s="8">
        <v>38.4</v>
      </c>
      <c r="M21" s="8">
        <f t="shared" si="1"/>
        <v>4741.6000000000004</v>
      </c>
    </row>
    <row r="22" spans="1:13" x14ac:dyDescent="0.25">
      <c r="A22" s="7">
        <v>19</v>
      </c>
      <c r="B22" s="5" t="s">
        <v>58</v>
      </c>
      <c r="C22" s="5" t="s">
        <v>59</v>
      </c>
      <c r="D22" s="5" t="str">
        <f>INDEX(部门信息!$A$2:$A$6,MATCH(LEFT(B22,1),部门信息!$B$2:$B$6,0),1)</f>
        <v>市场</v>
      </c>
      <c r="E22" s="8">
        <v>19200</v>
      </c>
      <c r="F22" s="8">
        <v>200</v>
      </c>
      <c r="G22" s="8">
        <v>90</v>
      </c>
      <c r="H22" s="8">
        <v>0</v>
      </c>
      <c r="I22" s="8">
        <f t="shared" si="0"/>
        <v>19490</v>
      </c>
      <c r="J22" s="8">
        <v>2880</v>
      </c>
      <c r="K22" s="8">
        <v>13110</v>
      </c>
      <c r="L22" s="8">
        <v>2272.5</v>
      </c>
      <c r="M22" s="8">
        <f t="shared" si="1"/>
        <v>14337.5</v>
      </c>
    </row>
    <row r="23" spans="1:13" x14ac:dyDescent="0.25">
      <c r="A23" s="7">
        <v>20</v>
      </c>
      <c r="B23" s="5" t="s">
        <v>60</v>
      </c>
      <c r="C23" s="5" t="s">
        <v>61</v>
      </c>
      <c r="D23" s="5" t="str">
        <f>INDEX(部门信息!$A$2:$A$6,MATCH(LEFT(B23,1),部门信息!$B$2:$B$6,0),1)</f>
        <v>行政</v>
      </c>
      <c r="E23" s="8">
        <v>5900</v>
      </c>
      <c r="F23" s="8">
        <v>900</v>
      </c>
      <c r="G23" s="8">
        <v>90</v>
      </c>
      <c r="H23" s="8">
        <v>121</v>
      </c>
      <c r="I23" s="8">
        <f t="shared" si="0"/>
        <v>6769</v>
      </c>
      <c r="J23" s="8">
        <v>708</v>
      </c>
      <c r="K23" s="8">
        <v>2561</v>
      </c>
      <c r="L23" s="8">
        <v>151.10000000000002</v>
      </c>
      <c r="M23" s="8">
        <f t="shared" si="1"/>
        <v>5909.9</v>
      </c>
    </row>
    <row r="24" spans="1:13" x14ac:dyDescent="0.25">
      <c r="A24" s="7">
        <v>21</v>
      </c>
      <c r="B24" s="5" t="s">
        <v>62</v>
      </c>
      <c r="C24" s="5" t="s">
        <v>63</v>
      </c>
      <c r="D24" s="5" t="str">
        <f>INDEX(部门信息!$A$2:$A$6,MATCH(LEFT(B24,1),部门信息!$B$2:$B$6,0),1)</f>
        <v>市场</v>
      </c>
      <c r="E24" s="8">
        <v>19100</v>
      </c>
      <c r="F24" s="8">
        <v>700</v>
      </c>
      <c r="G24" s="8">
        <v>315</v>
      </c>
      <c r="H24" s="8">
        <v>0</v>
      </c>
      <c r="I24" s="8">
        <f t="shared" si="0"/>
        <v>20115</v>
      </c>
      <c r="J24" s="8">
        <v>2865</v>
      </c>
      <c r="K24" s="8">
        <v>13750</v>
      </c>
      <c r="L24" s="8">
        <v>2432.5</v>
      </c>
      <c r="M24" s="8">
        <f t="shared" si="1"/>
        <v>14817.5</v>
      </c>
    </row>
    <row r="25" spans="1:13" x14ac:dyDescent="0.25">
      <c r="A25" s="7">
        <v>22</v>
      </c>
      <c r="B25" s="5" t="s">
        <v>64</v>
      </c>
      <c r="C25" s="5" t="s">
        <v>65</v>
      </c>
      <c r="D25" s="5" t="str">
        <f>INDEX(部门信息!$A$2:$A$6,MATCH(LEFT(B25,1),部门信息!$B$2:$B$6,0),1)</f>
        <v>行政</v>
      </c>
      <c r="E25" s="8">
        <v>8400</v>
      </c>
      <c r="F25" s="8">
        <v>800</v>
      </c>
      <c r="G25" s="8">
        <v>315</v>
      </c>
      <c r="H25" s="8">
        <v>280</v>
      </c>
      <c r="I25" s="8">
        <f t="shared" si="0"/>
        <v>9235</v>
      </c>
      <c r="J25" s="8">
        <v>1344</v>
      </c>
      <c r="K25" s="8">
        <v>4391</v>
      </c>
      <c r="L25" s="8">
        <v>334.1</v>
      </c>
      <c r="M25" s="8">
        <f t="shared" si="1"/>
        <v>7556.9</v>
      </c>
    </row>
    <row r="26" spans="1:13" x14ac:dyDescent="0.25">
      <c r="A26" s="7">
        <v>23</v>
      </c>
      <c r="B26" s="5" t="s">
        <v>66</v>
      </c>
      <c r="C26" s="5" t="s">
        <v>67</v>
      </c>
      <c r="D26" s="5" t="str">
        <f>INDEX(部门信息!$A$2:$A$6,MATCH(LEFT(B26,1),部门信息!$B$2:$B$6,0),1)</f>
        <v>人事</v>
      </c>
      <c r="E26" s="8">
        <v>9200</v>
      </c>
      <c r="F26" s="8">
        <v>200</v>
      </c>
      <c r="G26" s="8">
        <v>360</v>
      </c>
      <c r="H26" s="8">
        <v>0</v>
      </c>
      <c r="I26" s="8">
        <f t="shared" si="0"/>
        <v>9760</v>
      </c>
      <c r="J26" s="8">
        <v>1288</v>
      </c>
      <c r="K26" s="8">
        <v>4972</v>
      </c>
      <c r="L26" s="8">
        <v>439.40000000000009</v>
      </c>
      <c r="M26" s="8">
        <f t="shared" si="1"/>
        <v>8032.6</v>
      </c>
    </row>
    <row r="27" spans="1:13" x14ac:dyDescent="0.25">
      <c r="A27" s="7">
        <v>24</v>
      </c>
      <c r="B27" s="5" t="s">
        <v>68</v>
      </c>
      <c r="C27" s="5" t="s">
        <v>69</v>
      </c>
      <c r="D27" s="5" t="str">
        <f>INDEX(部门信息!$A$2:$A$6,MATCH(LEFT(B27,1),部门信息!$B$2:$B$6,0),1)</f>
        <v>市场</v>
      </c>
      <c r="E27" s="8">
        <v>14500</v>
      </c>
      <c r="F27" s="8">
        <v>1000</v>
      </c>
      <c r="G27" s="8">
        <v>45</v>
      </c>
      <c r="H27" s="8">
        <v>32</v>
      </c>
      <c r="I27" s="8">
        <f t="shared" si="0"/>
        <v>15513</v>
      </c>
      <c r="J27" s="8">
        <v>1885</v>
      </c>
      <c r="K27" s="8">
        <v>10128</v>
      </c>
      <c r="L27" s="8">
        <v>1527</v>
      </c>
      <c r="M27" s="8">
        <f t="shared" si="1"/>
        <v>12101</v>
      </c>
    </row>
    <row r="28" spans="1:13" x14ac:dyDescent="0.25">
      <c r="A28" s="7">
        <v>25</v>
      </c>
      <c r="B28" s="5" t="s">
        <v>70</v>
      </c>
      <c r="C28" s="5" t="s">
        <v>71</v>
      </c>
      <c r="D28" s="5" t="str">
        <f>INDEX(部门信息!$A$2:$A$6,MATCH(LEFT(B28,1),部门信息!$B$2:$B$6,0),1)</f>
        <v>行政</v>
      </c>
      <c r="E28" s="8">
        <v>15600</v>
      </c>
      <c r="F28" s="8">
        <v>800</v>
      </c>
      <c r="G28" s="8">
        <v>450</v>
      </c>
      <c r="H28" s="8">
        <v>0</v>
      </c>
      <c r="I28" s="8">
        <f t="shared" si="0"/>
        <v>16850</v>
      </c>
      <c r="J28" s="8">
        <v>2496</v>
      </c>
      <c r="K28" s="8">
        <v>10854</v>
      </c>
      <c r="L28" s="8">
        <v>1708.5</v>
      </c>
      <c r="M28" s="8">
        <f t="shared" si="1"/>
        <v>12645.5</v>
      </c>
    </row>
    <row r="29" spans="1:13" x14ac:dyDescent="0.25">
      <c r="A29" s="7">
        <v>26</v>
      </c>
      <c r="B29" s="5" t="s">
        <v>72</v>
      </c>
      <c r="C29" s="5" t="s">
        <v>73</v>
      </c>
      <c r="D29" s="5" t="str">
        <f>INDEX(部门信息!$A$2:$A$6,MATCH(LEFT(B29,1),部门信息!$B$2:$B$6,0),1)</f>
        <v>市场</v>
      </c>
      <c r="E29" s="8">
        <v>8500</v>
      </c>
      <c r="F29" s="8">
        <v>400</v>
      </c>
      <c r="G29" s="8">
        <v>225</v>
      </c>
      <c r="H29" s="8">
        <v>348</v>
      </c>
      <c r="I29" s="8">
        <f t="shared" si="0"/>
        <v>8777</v>
      </c>
      <c r="J29" s="8">
        <v>1190</v>
      </c>
      <c r="K29" s="8">
        <v>4087</v>
      </c>
      <c r="L29" s="8">
        <v>303.70000000000005</v>
      </c>
      <c r="M29" s="8">
        <f t="shared" si="1"/>
        <v>7283.3</v>
      </c>
    </row>
    <row r="30" spans="1:13" x14ac:dyDescent="0.25">
      <c r="A30" s="7">
        <v>27</v>
      </c>
      <c r="B30" s="5" t="s">
        <v>74</v>
      </c>
      <c r="C30" s="5" t="s">
        <v>75</v>
      </c>
      <c r="D30" s="5" t="str">
        <f>INDEX(部门信息!$A$2:$A$6,MATCH(LEFT(B30,1),部门信息!$B$2:$B$6,0),1)</f>
        <v>人事</v>
      </c>
      <c r="E30" s="8">
        <v>6000</v>
      </c>
      <c r="F30" s="8">
        <v>600</v>
      </c>
      <c r="G30" s="8">
        <v>90</v>
      </c>
      <c r="H30" s="8">
        <v>189</v>
      </c>
      <c r="I30" s="8">
        <f t="shared" si="0"/>
        <v>6501</v>
      </c>
      <c r="J30" s="8">
        <v>900</v>
      </c>
      <c r="K30" s="8">
        <v>2101</v>
      </c>
      <c r="L30" s="8">
        <v>105.10000000000002</v>
      </c>
      <c r="M30" s="8">
        <f t="shared" si="1"/>
        <v>5495.9</v>
      </c>
    </row>
    <row r="31" spans="1:13" x14ac:dyDescent="0.25">
      <c r="A31" s="7">
        <v>28</v>
      </c>
      <c r="B31" s="5" t="s">
        <v>76</v>
      </c>
      <c r="C31" s="5" t="s">
        <v>77</v>
      </c>
      <c r="D31" s="5" t="str">
        <f>INDEX(部门信息!$A$2:$A$6,MATCH(LEFT(B31,1),部门信息!$B$2:$B$6,0),1)</f>
        <v>市场</v>
      </c>
      <c r="E31" s="8">
        <v>15400</v>
      </c>
      <c r="F31" s="8">
        <v>900</v>
      </c>
      <c r="G31" s="8">
        <v>360</v>
      </c>
      <c r="H31" s="8">
        <v>0</v>
      </c>
      <c r="I31" s="8">
        <f t="shared" si="0"/>
        <v>16660</v>
      </c>
      <c r="J31" s="8">
        <v>1848</v>
      </c>
      <c r="K31" s="8">
        <v>11312</v>
      </c>
      <c r="L31" s="8">
        <v>1823</v>
      </c>
      <c r="M31" s="8">
        <f t="shared" si="1"/>
        <v>12989</v>
      </c>
    </row>
    <row r="32" spans="1:13" x14ac:dyDescent="0.25">
      <c r="A32" s="7">
        <v>29</v>
      </c>
      <c r="B32" s="5" t="s">
        <v>78</v>
      </c>
      <c r="C32" s="5" t="s">
        <v>79</v>
      </c>
      <c r="D32" s="5" t="str">
        <f>INDEX(部门信息!$A$2:$A$6,MATCH(LEFT(B32,1),部门信息!$B$2:$B$6,0),1)</f>
        <v>市场</v>
      </c>
      <c r="E32" s="8">
        <v>14700</v>
      </c>
      <c r="F32" s="8">
        <v>800</v>
      </c>
      <c r="G32" s="8">
        <v>225</v>
      </c>
      <c r="H32" s="8">
        <v>0</v>
      </c>
      <c r="I32" s="8">
        <f t="shared" si="0"/>
        <v>15725</v>
      </c>
      <c r="J32" s="8">
        <v>2058</v>
      </c>
      <c r="K32" s="8">
        <v>10167</v>
      </c>
      <c r="L32" s="8">
        <v>1536.75</v>
      </c>
      <c r="M32" s="8">
        <f t="shared" si="1"/>
        <v>12130.25</v>
      </c>
    </row>
    <row r="33" spans="1:13" x14ac:dyDescent="0.25">
      <c r="A33" s="7">
        <v>30</v>
      </c>
      <c r="B33" s="5" t="s">
        <v>80</v>
      </c>
      <c r="C33" s="5" t="s">
        <v>81</v>
      </c>
      <c r="D33" s="5" t="str">
        <f>INDEX(部门信息!$A$2:$A$6,MATCH(LEFT(B33,1),部门信息!$B$2:$B$6,0),1)</f>
        <v>市场</v>
      </c>
      <c r="E33" s="8">
        <v>3400</v>
      </c>
      <c r="F33" s="8">
        <v>500</v>
      </c>
      <c r="G33" s="8">
        <v>315</v>
      </c>
      <c r="H33" s="8">
        <v>0</v>
      </c>
      <c r="I33" s="8">
        <f t="shared" si="0"/>
        <v>4215</v>
      </c>
      <c r="J33" s="8">
        <v>544</v>
      </c>
      <c r="K33" s="8">
        <v>171</v>
      </c>
      <c r="L33" s="8">
        <v>5.13</v>
      </c>
      <c r="M33" s="8">
        <f t="shared" si="1"/>
        <v>3665.87</v>
      </c>
    </row>
    <row r="34" spans="1:13" x14ac:dyDescent="0.25">
      <c r="A34" s="7">
        <v>31</v>
      </c>
      <c r="B34" s="5" t="s">
        <v>82</v>
      </c>
      <c r="C34" s="5" t="s">
        <v>83</v>
      </c>
      <c r="D34" s="5" t="str">
        <f>INDEX(部门信息!$A$2:$A$6,MATCH(LEFT(B34,1),部门信息!$B$2:$B$6,0),1)</f>
        <v>行政</v>
      </c>
      <c r="E34" s="8">
        <v>15100</v>
      </c>
      <c r="F34" s="8">
        <v>0</v>
      </c>
      <c r="G34" s="8">
        <v>180</v>
      </c>
      <c r="H34" s="8">
        <v>0</v>
      </c>
      <c r="I34" s="8">
        <f t="shared" si="0"/>
        <v>15280</v>
      </c>
      <c r="J34" s="8">
        <v>2416</v>
      </c>
      <c r="K34" s="8">
        <v>9364</v>
      </c>
      <c r="L34" s="8">
        <v>1336</v>
      </c>
      <c r="M34" s="8">
        <f t="shared" si="1"/>
        <v>11528</v>
      </c>
    </row>
    <row r="35" spans="1:13" x14ac:dyDescent="0.25">
      <c r="A35" s="7">
        <v>32</v>
      </c>
      <c r="B35" s="5" t="s">
        <v>84</v>
      </c>
      <c r="C35" s="5" t="s">
        <v>85</v>
      </c>
      <c r="D35" s="5" t="str">
        <f>INDEX(部门信息!$A$2:$A$6,MATCH(LEFT(B35,1),部门信息!$B$2:$B$6,0),1)</f>
        <v>研发</v>
      </c>
      <c r="E35" s="8">
        <v>18600</v>
      </c>
      <c r="F35" s="8">
        <v>300</v>
      </c>
      <c r="G35" s="8">
        <v>405</v>
      </c>
      <c r="H35" s="8">
        <v>0</v>
      </c>
      <c r="I35" s="8">
        <f t="shared" si="0"/>
        <v>19305</v>
      </c>
      <c r="J35" s="8">
        <v>2976</v>
      </c>
      <c r="K35" s="8">
        <v>12829</v>
      </c>
      <c r="L35" s="8">
        <v>2202.25</v>
      </c>
      <c r="M35" s="8">
        <f t="shared" si="1"/>
        <v>14126.75</v>
      </c>
    </row>
    <row r="36" spans="1:13" x14ac:dyDescent="0.25">
      <c r="A36" s="7">
        <v>33</v>
      </c>
      <c r="B36" s="5" t="s">
        <v>86</v>
      </c>
      <c r="C36" s="5" t="s">
        <v>87</v>
      </c>
      <c r="D36" s="5" t="str">
        <f>INDEX(部门信息!$A$2:$A$6,MATCH(LEFT(B36,1),部门信息!$B$2:$B$6,0),1)</f>
        <v>管理</v>
      </c>
      <c r="E36" s="8">
        <v>6100</v>
      </c>
      <c r="F36" s="8">
        <v>900</v>
      </c>
      <c r="G36" s="8">
        <v>450</v>
      </c>
      <c r="H36" s="8">
        <v>143</v>
      </c>
      <c r="I36" s="8">
        <f t="shared" si="0"/>
        <v>7307</v>
      </c>
      <c r="J36" s="8">
        <v>915</v>
      </c>
      <c r="K36" s="8">
        <v>2892</v>
      </c>
      <c r="L36" s="8">
        <v>184.2</v>
      </c>
      <c r="M36" s="8">
        <f t="shared" si="1"/>
        <v>6207.8</v>
      </c>
    </row>
    <row r="37" spans="1:13" x14ac:dyDescent="0.25">
      <c r="A37" s="7">
        <v>34</v>
      </c>
      <c r="B37" s="5" t="s">
        <v>88</v>
      </c>
      <c r="C37" s="5" t="s">
        <v>89</v>
      </c>
      <c r="D37" s="5" t="str">
        <f>INDEX(部门信息!$A$2:$A$6,MATCH(LEFT(B37,1),部门信息!$B$2:$B$6,0),1)</f>
        <v>市场</v>
      </c>
      <c r="E37" s="8">
        <v>16500</v>
      </c>
      <c r="F37" s="8">
        <v>900</v>
      </c>
      <c r="G37" s="8">
        <v>135</v>
      </c>
      <c r="H37" s="8">
        <v>143</v>
      </c>
      <c r="I37" s="8">
        <f t="shared" si="0"/>
        <v>17392</v>
      </c>
      <c r="J37" s="8">
        <v>2640</v>
      </c>
      <c r="K37" s="8">
        <v>11252</v>
      </c>
      <c r="L37" s="8">
        <v>1808</v>
      </c>
      <c r="M37" s="8">
        <f t="shared" si="1"/>
        <v>12944</v>
      </c>
    </row>
    <row r="38" spans="1:13" x14ac:dyDescent="0.25">
      <c r="A38" s="7">
        <v>35</v>
      </c>
      <c r="B38" s="5" t="s">
        <v>90</v>
      </c>
      <c r="C38" s="5" t="s">
        <v>91</v>
      </c>
      <c r="D38" s="5" t="str">
        <f>INDEX(部门信息!$A$2:$A$6,MATCH(LEFT(B38,1),部门信息!$B$2:$B$6,0),1)</f>
        <v>人事</v>
      </c>
      <c r="E38" s="8">
        <v>19200</v>
      </c>
      <c r="F38" s="8">
        <v>1000</v>
      </c>
      <c r="G38" s="8">
        <v>405</v>
      </c>
      <c r="H38" s="8">
        <v>0</v>
      </c>
      <c r="I38" s="8">
        <f t="shared" si="0"/>
        <v>20605</v>
      </c>
      <c r="J38" s="8">
        <v>2880</v>
      </c>
      <c r="K38" s="8">
        <v>14225</v>
      </c>
      <c r="L38" s="8">
        <v>2551.25</v>
      </c>
      <c r="M38" s="8">
        <f t="shared" si="1"/>
        <v>15173.75</v>
      </c>
    </row>
    <row r="39" spans="1:13" x14ac:dyDescent="0.25">
      <c r="A39" s="7">
        <v>36</v>
      </c>
      <c r="B39" s="5" t="s">
        <v>92</v>
      </c>
      <c r="C39" s="5" t="s">
        <v>93</v>
      </c>
      <c r="D39" s="5" t="str">
        <f>INDEX(部门信息!$A$2:$A$6,MATCH(LEFT(B39,1),部门信息!$B$2:$B$6,0),1)</f>
        <v>管理</v>
      </c>
      <c r="E39" s="8">
        <v>19100</v>
      </c>
      <c r="F39" s="8">
        <v>300</v>
      </c>
      <c r="G39" s="8">
        <v>135</v>
      </c>
      <c r="H39" s="8">
        <v>380</v>
      </c>
      <c r="I39" s="8">
        <f t="shared" si="0"/>
        <v>19155</v>
      </c>
      <c r="J39" s="8">
        <v>2483</v>
      </c>
      <c r="K39" s="8">
        <v>13172</v>
      </c>
      <c r="L39" s="8">
        <v>2288</v>
      </c>
      <c r="M39" s="8">
        <f t="shared" si="1"/>
        <v>14384</v>
      </c>
    </row>
    <row r="40" spans="1:13" x14ac:dyDescent="0.25">
      <c r="A40" s="7">
        <v>37</v>
      </c>
      <c r="B40" s="5" t="s">
        <v>94</v>
      </c>
      <c r="C40" s="5" t="s">
        <v>95</v>
      </c>
      <c r="D40" s="5" t="str">
        <f>INDEX(部门信息!$A$2:$A$6,MATCH(LEFT(B40,1),部门信息!$B$2:$B$6,0),1)</f>
        <v>人事</v>
      </c>
      <c r="E40" s="8">
        <v>17100</v>
      </c>
      <c r="F40" s="8">
        <v>900</v>
      </c>
      <c r="G40" s="8">
        <v>90</v>
      </c>
      <c r="H40" s="8">
        <v>139</v>
      </c>
      <c r="I40" s="8">
        <f t="shared" si="0"/>
        <v>17951</v>
      </c>
      <c r="J40" s="8">
        <v>2223</v>
      </c>
      <c r="K40" s="8">
        <v>12228</v>
      </c>
      <c r="L40" s="8">
        <v>2052</v>
      </c>
      <c r="M40" s="8">
        <f t="shared" si="1"/>
        <v>13676</v>
      </c>
    </row>
    <row r="41" spans="1:13" x14ac:dyDescent="0.25">
      <c r="A41" s="7">
        <v>38</v>
      </c>
      <c r="B41" s="5" t="s">
        <v>96</v>
      </c>
      <c r="C41" s="5" t="s">
        <v>97</v>
      </c>
      <c r="D41" s="5" t="str">
        <f>INDEX(部门信息!$A$2:$A$6,MATCH(LEFT(B41,1),部门信息!$B$2:$B$6,0),1)</f>
        <v>行政</v>
      </c>
      <c r="E41" s="8">
        <v>17600</v>
      </c>
      <c r="F41" s="8">
        <v>300</v>
      </c>
      <c r="G41" s="8">
        <v>180</v>
      </c>
      <c r="H41" s="8">
        <v>0</v>
      </c>
      <c r="I41" s="8">
        <f t="shared" si="0"/>
        <v>18080</v>
      </c>
      <c r="J41" s="8">
        <v>2816</v>
      </c>
      <c r="K41" s="8">
        <v>11764</v>
      </c>
      <c r="L41" s="8">
        <v>1936</v>
      </c>
      <c r="M41" s="8">
        <f t="shared" si="1"/>
        <v>13328</v>
      </c>
    </row>
    <row r="42" spans="1:13" x14ac:dyDescent="0.25">
      <c r="A42" s="7">
        <v>39</v>
      </c>
      <c r="B42" s="5" t="s">
        <v>98</v>
      </c>
      <c r="C42" s="5" t="s">
        <v>99</v>
      </c>
      <c r="D42" s="5" t="str">
        <f>INDEX(部门信息!$A$2:$A$6,MATCH(LEFT(B42,1),部门信息!$B$2:$B$6,0),1)</f>
        <v>行政</v>
      </c>
      <c r="E42" s="8">
        <v>7800</v>
      </c>
      <c r="F42" s="8">
        <v>400</v>
      </c>
      <c r="G42" s="8">
        <v>135</v>
      </c>
      <c r="H42" s="8">
        <v>463</v>
      </c>
      <c r="I42" s="8">
        <f t="shared" si="0"/>
        <v>7872</v>
      </c>
      <c r="J42" s="8">
        <v>936</v>
      </c>
      <c r="K42" s="8">
        <v>3436</v>
      </c>
      <c r="L42" s="8">
        <v>238.60000000000002</v>
      </c>
      <c r="M42" s="8">
        <f t="shared" si="1"/>
        <v>6697.4</v>
      </c>
    </row>
    <row r="43" spans="1:13" x14ac:dyDescent="0.25">
      <c r="A43" s="7">
        <v>40</v>
      </c>
      <c r="B43" s="5" t="s">
        <v>100</v>
      </c>
      <c r="C43" s="5" t="s">
        <v>101</v>
      </c>
      <c r="D43" s="5" t="str">
        <f>INDEX(部门信息!$A$2:$A$6,MATCH(LEFT(B43,1),部门信息!$B$2:$B$6,0),1)</f>
        <v>行政</v>
      </c>
      <c r="E43" s="8">
        <v>20000</v>
      </c>
      <c r="F43" s="8">
        <v>900</v>
      </c>
      <c r="G43" s="8">
        <v>135</v>
      </c>
      <c r="H43" s="8">
        <v>299</v>
      </c>
      <c r="I43" s="8">
        <f t="shared" si="0"/>
        <v>20736</v>
      </c>
      <c r="J43" s="8">
        <v>3000</v>
      </c>
      <c r="K43" s="8">
        <v>14236</v>
      </c>
      <c r="L43" s="8">
        <v>2554</v>
      </c>
      <c r="M43" s="8">
        <f t="shared" si="1"/>
        <v>15182</v>
      </c>
    </row>
    <row r="44" spans="1:13" x14ac:dyDescent="0.25">
      <c r="A44" s="7">
        <v>41</v>
      </c>
      <c r="B44" s="5" t="s">
        <v>102</v>
      </c>
      <c r="C44" s="5" t="s">
        <v>103</v>
      </c>
      <c r="D44" s="5" t="str">
        <f>INDEX(部门信息!$A$2:$A$6,MATCH(LEFT(B44,1),部门信息!$B$2:$B$6,0),1)</f>
        <v>行政</v>
      </c>
      <c r="E44" s="8">
        <v>15800</v>
      </c>
      <c r="F44" s="8">
        <v>100</v>
      </c>
      <c r="G44" s="8">
        <v>315</v>
      </c>
      <c r="H44" s="8">
        <v>29</v>
      </c>
      <c r="I44" s="8">
        <f t="shared" si="0"/>
        <v>16186</v>
      </c>
      <c r="J44" s="8">
        <v>2212</v>
      </c>
      <c r="K44" s="8">
        <v>10474</v>
      </c>
      <c r="L44" s="8">
        <v>1613.5</v>
      </c>
      <c r="M44" s="8">
        <f t="shared" si="1"/>
        <v>12360.5</v>
      </c>
    </row>
    <row r="45" spans="1:13" x14ac:dyDescent="0.25">
      <c r="A45" s="7">
        <v>42</v>
      </c>
      <c r="B45" s="5" t="s">
        <v>104</v>
      </c>
      <c r="C45" s="5" t="s">
        <v>105</v>
      </c>
      <c r="D45" s="5" t="str">
        <f>INDEX(部门信息!$A$2:$A$6,MATCH(LEFT(B45,1),部门信息!$B$2:$B$6,0),1)</f>
        <v>市场</v>
      </c>
      <c r="E45" s="8">
        <v>8200</v>
      </c>
      <c r="F45" s="8">
        <v>300</v>
      </c>
      <c r="G45" s="8">
        <v>450</v>
      </c>
      <c r="H45" s="8">
        <v>0</v>
      </c>
      <c r="I45" s="8">
        <f t="shared" si="0"/>
        <v>8950</v>
      </c>
      <c r="J45" s="8">
        <v>1148</v>
      </c>
      <c r="K45" s="8">
        <v>4302</v>
      </c>
      <c r="L45" s="8">
        <v>325.20000000000005</v>
      </c>
      <c r="M45" s="8">
        <f t="shared" si="1"/>
        <v>7476.8</v>
      </c>
    </row>
    <row r="46" spans="1:13" x14ac:dyDescent="0.25">
      <c r="A46" s="7">
        <v>43</v>
      </c>
      <c r="B46" s="5" t="s">
        <v>106</v>
      </c>
      <c r="C46" s="5" t="s">
        <v>107</v>
      </c>
      <c r="D46" s="5" t="str">
        <f>INDEX(部门信息!$A$2:$A$6,MATCH(LEFT(B46,1),部门信息!$B$2:$B$6,0),1)</f>
        <v>市场</v>
      </c>
      <c r="E46" s="8">
        <v>10400</v>
      </c>
      <c r="F46" s="8">
        <v>400</v>
      </c>
      <c r="G46" s="8">
        <v>225</v>
      </c>
      <c r="H46" s="8">
        <v>0</v>
      </c>
      <c r="I46" s="8">
        <f t="shared" si="0"/>
        <v>11025</v>
      </c>
      <c r="J46" s="8">
        <v>1560</v>
      </c>
      <c r="K46" s="8">
        <v>5965</v>
      </c>
      <c r="L46" s="8">
        <v>638</v>
      </c>
      <c r="M46" s="8">
        <f t="shared" si="1"/>
        <v>8827</v>
      </c>
    </row>
    <row r="47" spans="1:13" x14ac:dyDescent="0.25">
      <c r="A47" s="7">
        <v>44</v>
      </c>
      <c r="B47" s="5" t="s">
        <v>108</v>
      </c>
      <c r="C47" s="5" t="s">
        <v>109</v>
      </c>
      <c r="D47" s="5" t="str">
        <f>INDEX(部门信息!$A$2:$A$6,MATCH(LEFT(B47,1),部门信息!$B$2:$B$6,0),1)</f>
        <v>市场</v>
      </c>
      <c r="E47" s="8">
        <v>4900</v>
      </c>
      <c r="F47" s="8">
        <v>900</v>
      </c>
      <c r="G47" s="8">
        <v>45</v>
      </c>
      <c r="H47" s="8">
        <v>0</v>
      </c>
      <c r="I47" s="8">
        <f t="shared" si="0"/>
        <v>5845</v>
      </c>
      <c r="J47" s="8">
        <v>784</v>
      </c>
      <c r="K47" s="8">
        <v>1561</v>
      </c>
      <c r="L47" s="8">
        <v>51.100000000000023</v>
      </c>
      <c r="M47" s="8">
        <f t="shared" si="1"/>
        <v>5009.8999999999996</v>
      </c>
    </row>
    <row r="48" spans="1:13" x14ac:dyDescent="0.25">
      <c r="A48" s="7">
        <v>45</v>
      </c>
      <c r="B48" s="5" t="s">
        <v>110</v>
      </c>
      <c r="C48" s="5" t="s">
        <v>111</v>
      </c>
      <c r="D48" s="5" t="str">
        <f>INDEX(部门信息!$A$2:$A$6,MATCH(LEFT(B48,1),部门信息!$B$2:$B$6,0),1)</f>
        <v>市场</v>
      </c>
      <c r="E48" s="8">
        <v>20000</v>
      </c>
      <c r="F48" s="8">
        <v>0</v>
      </c>
      <c r="G48" s="8">
        <v>225</v>
      </c>
      <c r="H48" s="8">
        <v>302</v>
      </c>
      <c r="I48" s="8">
        <f t="shared" si="0"/>
        <v>19923</v>
      </c>
      <c r="J48" s="8">
        <v>2400</v>
      </c>
      <c r="K48" s="8">
        <v>14023</v>
      </c>
      <c r="L48" s="8">
        <v>2500.75</v>
      </c>
      <c r="M48" s="8">
        <f t="shared" si="1"/>
        <v>15022.25</v>
      </c>
    </row>
    <row r="49" spans="1:13" x14ac:dyDescent="0.25">
      <c r="A49" s="7">
        <v>46</v>
      </c>
      <c r="B49" s="5" t="s">
        <v>112</v>
      </c>
      <c r="C49" s="5" t="s">
        <v>113</v>
      </c>
      <c r="D49" s="5" t="str">
        <f>INDEX(部门信息!$A$2:$A$6,MATCH(LEFT(B49,1),部门信息!$B$2:$B$6,0),1)</f>
        <v>人事</v>
      </c>
      <c r="E49" s="8">
        <v>7100</v>
      </c>
      <c r="F49" s="8">
        <v>600</v>
      </c>
      <c r="G49" s="8">
        <v>405</v>
      </c>
      <c r="H49" s="8">
        <v>0</v>
      </c>
      <c r="I49" s="8">
        <f t="shared" si="0"/>
        <v>8105</v>
      </c>
      <c r="J49" s="8">
        <v>852</v>
      </c>
      <c r="K49" s="8">
        <v>3753</v>
      </c>
      <c r="L49" s="8">
        <v>270.3</v>
      </c>
      <c r="M49" s="8">
        <f t="shared" si="1"/>
        <v>6982.7</v>
      </c>
    </row>
    <row r="50" spans="1:13" x14ac:dyDescent="0.25">
      <c r="A50" s="7">
        <v>47</v>
      </c>
      <c r="B50" s="5" t="s">
        <v>114</v>
      </c>
      <c r="C50" s="5" t="s">
        <v>115</v>
      </c>
      <c r="D50" s="5" t="str">
        <f>INDEX(部门信息!$A$2:$A$6,MATCH(LEFT(B50,1),部门信息!$B$2:$B$6,0),1)</f>
        <v>研发</v>
      </c>
      <c r="E50" s="8">
        <v>17200</v>
      </c>
      <c r="F50" s="8">
        <v>600</v>
      </c>
      <c r="G50" s="8">
        <v>450</v>
      </c>
      <c r="H50" s="8">
        <v>0</v>
      </c>
      <c r="I50" s="8">
        <f t="shared" si="0"/>
        <v>18250</v>
      </c>
      <c r="J50" s="8">
        <v>2064</v>
      </c>
      <c r="K50" s="8">
        <v>12686</v>
      </c>
      <c r="L50" s="8">
        <v>2166.5</v>
      </c>
      <c r="M50" s="8">
        <f t="shared" si="1"/>
        <v>14019.5</v>
      </c>
    </row>
    <row r="51" spans="1:13" x14ac:dyDescent="0.25">
      <c r="A51" s="7">
        <v>48</v>
      </c>
      <c r="B51" s="5" t="s">
        <v>116</v>
      </c>
      <c r="C51" s="5" t="s">
        <v>117</v>
      </c>
      <c r="D51" s="5" t="str">
        <f>INDEX(部门信息!$A$2:$A$6,MATCH(LEFT(B51,1),部门信息!$B$2:$B$6,0),1)</f>
        <v>人事</v>
      </c>
      <c r="E51" s="8">
        <v>15600</v>
      </c>
      <c r="F51" s="8">
        <v>0</v>
      </c>
      <c r="G51" s="8">
        <v>180</v>
      </c>
      <c r="H51" s="8">
        <v>456</v>
      </c>
      <c r="I51" s="8">
        <f t="shared" si="0"/>
        <v>15324</v>
      </c>
      <c r="J51" s="8">
        <v>2496</v>
      </c>
      <c r="K51" s="8">
        <v>9328</v>
      </c>
      <c r="L51" s="8">
        <v>1327</v>
      </c>
      <c r="M51" s="8">
        <f t="shared" si="1"/>
        <v>11501</v>
      </c>
    </row>
    <row r="52" spans="1:13" x14ac:dyDescent="0.25">
      <c r="A52" s="7">
        <v>49</v>
      </c>
      <c r="B52" s="5" t="s">
        <v>118</v>
      </c>
      <c r="C52" s="5" t="s">
        <v>119</v>
      </c>
      <c r="D52" s="5" t="str">
        <f>INDEX(部门信息!$A$2:$A$6,MATCH(LEFT(B52,1),部门信息!$B$2:$B$6,0),1)</f>
        <v>管理</v>
      </c>
      <c r="E52" s="8">
        <v>8200</v>
      </c>
      <c r="F52" s="8">
        <v>800</v>
      </c>
      <c r="G52" s="8">
        <v>135</v>
      </c>
      <c r="H52" s="8">
        <v>76</v>
      </c>
      <c r="I52" s="8">
        <f t="shared" si="0"/>
        <v>9059</v>
      </c>
      <c r="J52" s="8">
        <v>984</v>
      </c>
      <c r="K52" s="8">
        <v>4575</v>
      </c>
      <c r="L52" s="8">
        <v>360</v>
      </c>
      <c r="M52" s="8">
        <f t="shared" si="1"/>
        <v>7715</v>
      </c>
    </row>
    <row r="53" spans="1:13" x14ac:dyDescent="0.25">
      <c r="A53" s="7">
        <v>50</v>
      </c>
      <c r="B53" s="5" t="s">
        <v>120</v>
      </c>
      <c r="C53" s="5" t="s">
        <v>121</v>
      </c>
      <c r="D53" s="5" t="str">
        <f>INDEX(部门信息!$A$2:$A$6,MATCH(LEFT(B53,1),部门信息!$B$2:$B$6,0),1)</f>
        <v>市场</v>
      </c>
      <c r="E53" s="8">
        <v>16000</v>
      </c>
      <c r="F53" s="8">
        <v>700</v>
      </c>
      <c r="G53" s="8">
        <v>225</v>
      </c>
      <c r="H53" s="8">
        <v>0</v>
      </c>
      <c r="I53" s="8">
        <f t="shared" si="0"/>
        <v>16925</v>
      </c>
      <c r="J53" s="8">
        <v>2240</v>
      </c>
      <c r="K53" s="8">
        <v>11185</v>
      </c>
      <c r="L53" s="8">
        <v>1791.25</v>
      </c>
      <c r="M53" s="8">
        <f t="shared" si="1"/>
        <v>12893.75</v>
      </c>
    </row>
    <row r="54" spans="1:13" x14ac:dyDescent="0.25">
      <c r="A54" s="7">
        <v>51</v>
      </c>
      <c r="B54" s="5" t="s">
        <v>122</v>
      </c>
      <c r="C54" s="5" t="s">
        <v>123</v>
      </c>
      <c r="D54" s="5" t="str">
        <f>INDEX(部门信息!$A$2:$A$6,MATCH(LEFT(B54,1),部门信息!$B$2:$B$6,0),1)</f>
        <v>市场</v>
      </c>
      <c r="E54" s="8">
        <v>4300</v>
      </c>
      <c r="F54" s="8">
        <v>900</v>
      </c>
      <c r="G54" s="8">
        <v>180</v>
      </c>
      <c r="H54" s="8">
        <v>0</v>
      </c>
      <c r="I54" s="8">
        <f t="shared" si="0"/>
        <v>5380</v>
      </c>
      <c r="J54" s="8">
        <v>688</v>
      </c>
      <c r="K54" s="8">
        <v>1192</v>
      </c>
      <c r="L54" s="8">
        <v>35.76</v>
      </c>
      <c r="M54" s="8">
        <f t="shared" si="1"/>
        <v>4656.24</v>
      </c>
    </row>
    <row r="55" spans="1:13" x14ac:dyDescent="0.25">
      <c r="A55" s="7">
        <v>52</v>
      </c>
      <c r="B55" s="5" t="s">
        <v>124</v>
      </c>
      <c r="C55" s="5" t="s">
        <v>125</v>
      </c>
      <c r="D55" s="5" t="str">
        <f>INDEX(部门信息!$A$2:$A$6,MATCH(LEFT(B55,1),部门信息!$B$2:$B$6,0),1)</f>
        <v>市场</v>
      </c>
      <c r="E55" s="8">
        <v>18600</v>
      </c>
      <c r="F55" s="8">
        <v>400</v>
      </c>
      <c r="G55" s="8">
        <v>450</v>
      </c>
      <c r="H55" s="8">
        <v>130</v>
      </c>
      <c r="I55" s="8">
        <f t="shared" si="0"/>
        <v>19320</v>
      </c>
      <c r="J55" s="8">
        <v>2418</v>
      </c>
      <c r="K55" s="8">
        <v>13402</v>
      </c>
      <c r="L55" s="8">
        <v>2345.5</v>
      </c>
      <c r="M55" s="8">
        <f t="shared" si="1"/>
        <v>14556.5</v>
      </c>
    </row>
    <row r="56" spans="1:13" x14ac:dyDescent="0.25">
      <c r="A56" s="7">
        <v>53</v>
      </c>
      <c r="B56" s="5" t="s">
        <v>126</v>
      </c>
      <c r="C56" s="5" t="s">
        <v>127</v>
      </c>
      <c r="D56" s="5" t="str">
        <f>INDEX(部门信息!$A$2:$A$6,MATCH(LEFT(B56,1),部门信息!$B$2:$B$6,0),1)</f>
        <v>人事</v>
      </c>
      <c r="E56" s="8">
        <v>5800</v>
      </c>
      <c r="F56" s="8">
        <v>700</v>
      </c>
      <c r="G56" s="8">
        <v>135</v>
      </c>
      <c r="H56" s="8">
        <v>0</v>
      </c>
      <c r="I56" s="8">
        <f t="shared" si="0"/>
        <v>6635</v>
      </c>
      <c r="J56" s="8">
        <v>696</v>
      </c>
      <c r="K56" s="8">
        <v>2439</v>
      </c>
      <c r="L56" s="8">
        <v>138.9</v>
      </c>
      <c r="M56" s="8">
        <f t="shared" si="1"/>
        <v>5800.1</v>
      </c>
    </row>
    <row r="57" spans="1:13" x14ac:dyDescent="0.25">
      <c r="A57" s="7">
        <v>54</v>
      </c>
      <c r="B57" s="5" t="s">
        <v>128</v>
      </c>
      <c r="C57" s="5" t="s">
        <v>129</v>
      </c>
      <c r="D57" s="5" t="str">
        <f>INDEX(部门信息!$A$2:$A$6,MATCH(LEFT(B57,1),部门信息!$B$2:$B$6,0),1)</f>
        <v>人事</v>
      </c>
      <c r="E57" s="8">
        <v>9000</v>
      </c>
      <c r="F57" s="8">
        <v>100</v>
      </c>
      <c r="G57" s="8">
        <v>180</v>
      </c>
      <c r="H57" s="8">
        <v>0</v>
      </c>
      <c r="I57" s="8">
        <f t="shared" si="0"/>
        <v>9280</v>
      </c>
      <c r="J57" s="8">
        <v>1260</v>
      </c>
      <c r="K57" s="8">
        <v>4520</v>
      </c>
      <c r="L57" s="8">
        <v>349</v>
      </c>
      <c r="M57" s="8">
        <f t="shared" si="1"/>
        <v>7671</v>
      </c>
    </row>
    <row r="58" spans="1:13" x14ac:dyDescent="0.25">
      <c r="A58" s="7">
        <v>55</v>
      </c>
      <c r="B58" s="5" t="s">
        <v>130</v>
      </c>
      <c r="C58" s="5" t="s">
        <v>131</v>
      </c>
      <c r="D58" s="5" t="str">
        <f>INDEX(部门信息!$A$2:$A$6,MATCH(LEFT(B58,1),部门信息!$B$2:$B$6,0),1)</f>
        <v>市场</v>
      </c>
      <c r="E58" s="8">
        <v>7600</v>
      </c>
      <c r="F58" s="8">
        <v>400</v>
      </c>
      <c r="G58" s="8">
        <v>270</v>
      </c>
      <c r="H58" s="8">
        <v>0</v>
      </c>
      <c r="I58" s="8">
        <f t="shared" si="0"/>
        <v>8270</v>
      </c>
      <c r="J58" s="8">
        <v>1064</v>
      </c>
      <c r="K58" s="8">
        <v>3706</v>
      </c>
      <c r="L58" s="8">
        <v>265.60000000000002</v>
      </c>
      <c r="M58" s="8">
        <f t="shared" si="1"/>
        <v>6940.4</v>
      </c>
    </row>
    <row r="59" spans="1:13" x14ac:dyDescent="0.25">
      <c r="A59" s="7">
        <v>56</v>
      </c>
      <c r="B59" s="5" t="s">
        <v>132</v>
      </c>
      <c r="C59" s="5" t="s">
        <v>133</v>
      </c>
      <c r="D59" s="5" t="str">
        <f>INDEX(部门信息!$A$2:$A$6,MATCH(LEFT(B59,1),部门信息!$B$2:$B$6,0),1)</f>
        <v>市场</v>
      </c>
      <c r="E59" s="8">
        <v>18300</v>
      </c>
      <c r="F59" s="8">
        <v>100</v>
      </c>
      <c r="G59" s="8">
        <v>270</v>
      </c>
      <c r="H59" s="8">
        <v>0</v>
      </c>
      <c r="I59" s="8">
        <f t="shared" si="0"/>
        <v>18670</v>
      </c>
      <c r="J59" s="8">
        <v>2562</v>
      </c>
      <c r="K59" s="8">
        <v>12608</v>
      </c>
      <c r="L59" s="8">
        <v>2147</v>
      </c>
      <c r="M59" s="8">
        <f t="shared" si="1"/>
        <v>13961</v>
      </c>
    </row>
    <row r="60" spans="1:13" x14ac:dyDescent="0.25">
      <c r="A60" s="7">
        <v>57</v>
      </c>
      <c r="B60" s="5" t="s">
        <v>134</v>
      </c>
      <c r="C60" s="5" t="s">
        <v>135</v>
      </c>
      <c r="D60" s="5" t="str">
        <f>INDEX(部门信息!$A$2:$A$6,MATCH(LEFT(B60,1),部门信息!$B$2:$B$6,0),1)</f>
        <v>行政</v>
      </c>
      <c r="E60" s="8">
        <v>5200</v>
      </c>
      <c r="F60" s="8">
        <v>500</v>
      </c>
      <c r="G60" s="8">
        <v>270</v>
      </c>
      <c r="H60" s="8">
        <v>347</v>
      </c>
      <c r="I60" s="8">
        <f t="shared" si="0"/>
        <v>5623</v>
      </c>
      <c r="J60" s="8">
        <v>832</v>
      </c>
      <c r="K60" s="8">
        <v>1291</v>
      </c>
      <c r="L60" s="8">
        <v>38.729999999999997</v>
      </c>
      <c r="M60" s="8">
        <f t="shared" si="1"/>
        <v>4752.2700000000004</v>
      </c>
    </row>
    <row r="61" spans="1:13" x14ac:dyDescent="0.25">
      <c r="A61" s="7">
        <v>58</v>
      </c>
      <c r="B61" s="5" t="s">
        <v>136</v>
      </c>
      <c r="C61" s="5" t="s">
        <v>137</v>
      </c>
      <c r="D61" s="5" t="str">
        <f>INDEX(部门信息!$A$2:$A$6,MATCH(LEFT(B61,1),部门信息!$B$2:$B$6,0),1)</f>
        <v>市场</v>
      </c>
      <c r="E61" s="8">
        <v>13200</v>
      </c>
      <c r="F61" s="8">
        <v>1000</v>
      </c>
      <c r="G61" s="8">
        <v>45</v>
      </c>
      <c r="H61" s="8">
        <v>137</v>
      </c>
      <c r="I61" s="8">
        <f t="shared" si="0"/>
        <v>14108</v>
      </c>
      <c r="J61" s="8">
        <v>1716</v>
      </c>
      <c r="K61" s="8">
        <v>8892</v>
      </c>
      <c r="L61" s="8">
        <v>1223.4000000000001</v>
      </c>
      <c r="M61" s="8">
        <f t="shared" si="1"/>
        <v>11168.6</v>
      </c>
    </row>
    <row r="62" spans="1:13" x14ac:dyDescent="0.25">
      <c r="A62" s="7">
        <v>59</v>
      </c>
      <c r="B62" s="5" t="s">
        <v>138</v>
      </c>
      <c r="C62" s="5" t="s">
        <v>139</v>
      </c>
      <c r="D62" s="5" t="str">
        <f>INDEX(部门信息!$A$2:$A$6,MATCH(LEFT(B62,1),部门信息!$B$2:$B$6,0),1)</f>
        <v>研发</v>
      </c>
      <c r="E62" s="8">
        <v>11200</v>
      </c>
      <c r="F62" s="8">
        <v>800</v>
      </c>
      <c r="G62" s="8">
        <v>405</v>
      </c>
      <c r="H62" s="8">
        <v>377</v>
      </c>
      <c r="I62" s="8">
        <f t="shared" si="0"/>
        <v>12028</v>
      </c>
      <c r="J62" s="8">
        <v>1456</v>
      </c>
      <c r="K62" s="8">
        <v>7072</v>
      </c>
      <c r="L62" s="8">
        <v>859.40000000000009</v>
      </c>
      <c r="M62" s="8">
        <f t="shared" si="1"/>
        <v>9712.6</v>
      </c>
    </row>
    <row r="63" spans="1:13" x14ac:dyDescent="0.25">
      <c r="A63" s="7">
        <v>60</v>
      </c>
      <c r="B63" s="5" t="s">
        <v>140</v>
      </c>
      <c r="C63" s="5" t="s">
        <v>141</v>
      </c>
      <c r="D63" s="5" t="str">
        <f>INDEX(部门信息!$A$2:$A$6,MATCH(LEFT(B63,1),部门信息!$B$2:$B$6,0),1)</f>
        <v>行政</v>
      </c>
      <c r="E63" s="8">
        <v>18500</v>
      </c>
      <c r="F63" s="8">
        <v>100</v>
      </c>
      <c r="G63" s="8">
        <v>225</v>
      </c>
      <c r="H63" s="8">
        <v>0</v>
      </c>
      <c r="I63" s="8">
        <f t="shared" si="0"/>
        <v>18825</v>
      </c>
      <c r="J63" s="8">
        <v>2775</v>
      </c>
      <c r="K63" s="8">
        <v>12550</v>
      </c>
      <c r="L63" s="8">
        <v>2132.5</v>
      </c>
      <c r="M63" s="8">
        <f t="shared" si="1"/>
        <v>13917.5</v>
      </c>
    </row>
    <row r="64" spans="1:13" x14ac:dyDescent="0.25">
      <c r="A64" s="7">
        <v>61</v>
      </c>
      <c r="B64" s="5" t="s">
        <v>142</v>
      </c>
      <c r="C64" s="5" t="s">
        <v>143</v>
      </c>
      <c r="D64" s="5" t="str">
        <f>INDEX(部门信息!$A$2:$A$6,MATCH(LEFT(B64,1),部门信息!$B$2:$B$6,0),1)</f>
        <v>市场</v>
      </c>
      <c r="E64" s="8">
        <v>8600</v>
      </c>
      <c r="F64" s="8">
        <v>100</v>
      </c>
      <c r="G64" s="8">
        <v>270</v>
      </c>
      <c r="H64" s="8">
        <v>0</v>
      </c>
      <c r="I64" s="8">
        <f t="shared" si="0"/>
        <v>8970</v>
      </c>
      <c r="J64" s="8">
        <v>1032</v>
      </c>
      <c r="K64" s="8">
        <v>4438</v>
      </c>
      <c r="L64" s="8">
        <v>338.8</v>
      </c>
      <c r="M64" s="8">
        <f t="shared" si="1"/>
        <v>7599.2</v>
      </c>
    </row>
    <row r="65" spans="1:13" x14ac:dyDescent="0.25">
      <c r="A65" s="7">
        <v>62</v>
      </c>
      <c r="B65" s="5" t="s">
        <v>144</v>
      </c>
      <c r="C65" s="5" t="s">
        <v>145</v>
      </c>
      <c r="D65" s="5" t="str">
        <f>INDEX(部门信息!$A$2:$A$6,MATCH(LEFT(B65,1),部门信息!$B$2:$B$6,0),1)</f>
        <v>市场</v>
      </c>
      <c r="E65" s="8">
        <v>11000</v>
      </c>
      <c r="F65" s="8">
        <v>600</v>
      </c>
      <c r="G65" s="8">
        <v>405</v>
      </c>
      <c r="H65" s="8">
        <v>328</v>
      </c>
      <c r="I65" s="8">
        <f t="shared" si="0"/>
        <v>11677</v>
      </c>
      <c r="J65" s="8">
        <v>1650</v>
      </c>
      <c r="K65" s="8">
        <v>6527</v>
      </c>
      <c r="L65" s="8">
        <v>750.40000000000009</v>
      </c>
      <c r="M65" s="8">
        <f t="shared" si="1"/>
        <v>9276.6</v>
      </c>
    </row>
    <row r="66" spans="1:13" x14ac:dyDescent="0.25">
      <c r="A66" s="7">
        <v>63</v>
      </c>
      <c r="B66" s="5" t="s">
        <v>146</v>
      </c>
      <c r="C66" s="5" t="s">
        <v>147</v>
      </c>
      <c r="D66" s="5" t="str">
        <f>INDEX(部门信息!$A$2:$A$6,MATCH(LEFT(B66,1),部门信息!$B$2:$B$6,0),1)</f>
        <v>市场</v>
      </c>
      <c r="E66" s="8">
        <v>10200</v>
      </c>
      <c r="F66" s="8">
        <v>600</v>
      </c>
      <c r="G66" s="8">
        <v>315</v>
      </c>
      <c r="H66" s="8">
        <v>1</v>
      </c>
      <c r="I66" s="8">
        <f t="shared" si="0"/>
        <v>11114</v>
      </c>
      <c r="J66" s="8">
        <v>1224</v>
      </c>
      <c r="K66" s="8">
        <v>6390</v>
      </c>
      <c r="L66" s="8">
        <v>723</v>
      </c>
      <c r="M66" s="8">
        <f t="shared" si="1"/>
        <v>9167</v>
      </c>
    </row>
    <row r="67" spans="1:13" x14ac:dyDescent="0.25">
      <c r="A67" s="7">
        <v>64</v>
      </c>
      <c r="B67" s="5" t="s">
        <v>148</v>
      </c>
      <c r="C67" s="5" t="s">
        <v>149</v>
      </c>
      <c r="D67" s="5" t="str">
        <f>INDEX(部门信息!$A$2:$A$6,MATCH(LEFT(B67,1),部门信息!$B$2:$B$6,0),1)</f>
        <v>研发</v>
      </c>
      <c r="E67" s="8">
        <v>13100</v>
      </c>
      <c r="F67" s="8">
        <v>200</v>
      </c>
      <c r="G67" s="8">
        <v>405</v>
      </c>
      <c r="H67" s="8">
        <v>0</v>
      </c>
      <c r="I67" s="8">
        <f t="shared" si="0"/>
        <v>13705</v>
      </c>
      <c r="J67" s="8">
        <v>1834</v>
      </c>
      <c r="K67" s="8">
        <v>8371</v>
      </c>
      <c r="L67" s="8">
        <v>1119.2</v>
      </c>
      <c r="M67" s="8">
        <f t="shared" si="1"/>
        <v>10751.8</v>
      </c>
    </row>
    <row r="68" spans="1:13" x14ac:dyDescent="0.25">
      <c r="A68" s="7">
        <v>65</v>
      </c>
      <c r="B68" s="5" t="s">
        <v>150</v>
      </c>
      <c r="C68" s="5" t="s">
        <v>151</v>
      </c>
      <c r="D68" s="5" t="str">
        <f>INDEX(部门信息!$A$2:$A$6,MATCH(LEFT(B68,1),部门信息!$B$2:$B$6,0),1)</f>
        <v>人事</v>
      </c>
      <c r="E68" s="8">
        <v>10600</v>
      </c>
      <c r="F68" s="8">
        <v>300</v>
      </c>
      <c r="G68" s="8">
        <v>270</v>
      </c>
      <c r="H68" s="8">
        <v>0</v>
      </c>
      <c r="I68" s="8">
        <f t="shared" ref="I68:I131" si="2">E68+F68+G68-H68</f>
        <v>11170</v>
      </c>
      <c r="J68" s="8">
        <v>1378</v>
      </c>
      <c r="K68" s="8">
        <v>6292</v>
      </c>
      <c r="L68" s="8">
        <v>703.40000000000009</v>
      </c>
      <c r="M68" s="8">
        <f t="shared" si="1"/>
        <v>9088.6</v>
      </c>
    </row>
    <row r="69" spans="1:13" x14ac:dyDescent="0.25">
      <c r="A69" s="7">
        <v>66</v>
      </c>
      <c r="B69" s="5" t="s">
        <v>152</v>
      </c>
      <c r="C69" s="5" t="s">
        <v>153</v>
      </c>
      <c r="D69" s="5" t="str">
        <f>INDEX(部门信息!$A$2:$A$6,MATCH(LEFT(B69,1),部门信息!$B$2:$B$6,0),1)</f>
        <v>市场</v>
      </c>
      <c r="E69" s="8">
        <v>8900</v>
      </c>
      <c r="F69" s="8">
        <v>100</v>
      </c>
      <c r="G69" s="8">
        <v>90</v>
      </c>
      <c r="H69" s="8">
        <v>0</v>
      </c>
      <c r="I69" s="8">
        <f t="shared" si="2"/>
        <v>9090</v>
      </c>
      <c r="J69" s="8">
        <v>1068</v>
      </c>
      <c r="K69" s="8">
        <v>4522</v>
      </c>
      <c r="L69" s="8">
        <v>349.40000000000009</v>
      </c>
      <c r="M69" s="8">
        <f t="shared" ref="M69:M132" si="3">I69-J69-L69</f>
        <v>7672.6</v>
      </c>
    </row>
    <row r="70" spans="1:13" x14ac:dyDescent="0.25">
      <c r="A70" s="7">
        <v>67</v>
      </c>
      <c r="B70" s="5" t="s">
        <v>154</v>
      </c>
      <c r="C70" s="5" t="s">
        <v>155</v>
      </c>
      <c r="D70" s="5" t="str">
        <f>INDEX(部门信息!$A$2:$A$6,MATCH(LEFT(B70,1),部门信息!$B$2:$B$6,0),1)</f>
        <v>市场</v>
      </c>
      <c r="E70" s="8">
        <v>10700</v>
      </c>
      <c r="F70" s="8">
        <v>200</v>
      </c>
      <c r="G70" s="8">
        <v>225</v>
      </c>
      <c r="H70" s="8">
        <v>169</v>
      </c>
      <c r="I70" s="8">
        <f t="shared" si="2"/>
        <v>10956</v>
      </c>
      <c r="J70" s="8">
        <v>1605</v>
      </c>
      <c r="K70" s="8">
        <v>5851</v>
      </c>
      <c r="L70" s="8">
        <v>615.20000000000005</v>
      </c>
      <c r="M70" s="8">
        <f t="shared" si="3"/>
        <v>8735.7999999999993</v>
      </c>
    </row>
    <row r="71" spans="1:13" x14ac:dyDescent="0.25">
      <c r="A71" s="7">
        <v>68</v>
      </c>
      <c r="B71" s="5" t="s">
        <v>156</v>
      </c>
      <c r="C71" s="5" t="s">
        <v>157</v>
      </c>
      <c r="D71" s="5" t="str">
        <f>INDEX(部门信息!$A$2:$A$6,MATCH(LEFT(B71,1),部门信息!$B$2:$B$6,0),1)</f>
        <v>市场</v>
      </c>
      <c r="E71" s="8">
        <v>10400</v>
      </c>
      <c r="F71" s="8">
        <v>400</v>
      </c>
      <c r="G71" s="8">
        <v>90</v>
      </c>
      <c r="H71" s="8">
        <v>0</v>
      </c>
      <c r="I71" s="8">
        <f t="shared" si="2"/>
        <v>10890</v>
      </c>
      <c r="J71" s="8">
        <v>1248</v>
      </c>
      <c r="K71" s="8">
        <v>6142</v>
      </c>
      <c r="L71" s="8">
        <v>673.40000000000009</v>
      </c>
      <c r="M71" s="8">
        <f t="shared" si="3"/>
        <v>8968.6</v>
      </c>
    </row>
    <row r="72" spans="1:13" x14ac:dyDescent="0.25">
      <c r="A72" s="7">
        <v>69</v>
      </c>
      <c r="B72" s="5" t="s">
        <v>158</v>
      </c>
      <c r="C72" s="5" t="s">
        <v>159</v>
      </c>
      <c r="D72" s="5" t="str">
        <f>INDEX(部门信息!$A$2:$A$6,MATCH(LEFT(B72,1),部门信息!$B$2:$B$6,0),1)</f>
        <v>市场</v>
      </c>
      <c r="E72" s="8">
        <v>5700</v>
      </c>
      <c r="F72" s="8">
        <v>600</v>
      </c>
      <c r="G72" s="8">
        <v>270</v>
      </c>
      <c r="H72" s="8">
        <v>0</v>
      </c>
      <c r="I72" s="8">
        <f t="shared" si="2"/>
        <v>6570</v>
      </c>
      <c r="J72" s="8">
        <v>684</v>
      </c>
      <c r="K72" s="8">
        <v>2386</v>
      </c>
      <c r="L72" s="8">
        <v>133.60000000000002</v>
      </c>
      <c r="M72" s="8">
        <f t="shared" si="3"/>
        <v>5752.4</v>
      </c>
    </row>
    <row r="73" spans="1:13" x14ac:dyDescent="0.25">
      <c r="A73" s="7">
        <v>70</v>
      </c>
      <c r="B73" s="5" t="s">
        <v>160</v>
      </c>
      <c r="C73" s="5" t="s">
        <v>161</v>
      </c>
      <c r="D73" s="5" t="str">
        <f>INDEX(部门信息!$A$2:$A$6,MATCH(LEFT(B73,1),部门信息!$B$2:$B$6,0),1)</f>
        <v>研发</v>
      </c>
      <c r="E73" s="8">
        <v>8700</v>
      </c>
      <c r="F73" s="8">
        <v>500</v>
      </c>
      <c r="G73" s="8">
        <v>180</v>
      </c>
      <c r="H73" s="8">
        <v>0</v>
      </c>
      <c r="I73" s="8">
        <f t="shared" si="2"/>
        <v>9380</v>
      </c>
      <c r="J73" s="8">
        <v>1392</v>
      </c>
      <c r="K73" s="8">
        <v>4488</v>
      </c>
      <c r="L73" s="8">
        <v>343.8</v>
      </c>
      <c r="M73" s="8">
        <f t="shared" si="3"/>
        <v>7644.2</v>
      </c>
    </row>
    <row r="74" spans="1:13" x14ac:dyDescent="0.25">
      <c r="A74" s="7">
        <v>71</v>
      </c>
      <c r="B74" s="5" t="s">
        <v>162</v>
      </c>
      <c r="C74" s="5" t="s">
        <v>163</v>
      </c>
      <c r="D74" s="5" t="str">
        <f>INDEX(部门信息!$A$2:$A$6,MATCH(LEFT(B74,1),部门信息!$B$2:$B$6,0),1)</f>
        <v>市场</v>
      </c>
      <c r="E74" s="8">
        <v>18600</v>
      </c>
      <c r="F74" s="8">
        <v>300</v>
      </c>
      <c r="G74" s="8">
        <v>225</v>
      </c>
      <c r="H74" s="8">
        <v>405</v>
      </c>
      <c r="I74" s="8">
        <f t="shared" si="2"/>
        <v>18720</v>
      </c>
      <c r="J74" s="8">
        <v>2232</v>
      </c>
      <c r="K74" s="8">
        <v>12988</v>
      </c>
      <c r="L74" s="8">
        <v>2242</v>
      </c>
      <c r="M74" s="8">
        <f t="shared" si="3"/>
        <v>14246</v>
      </c>
    </row>
    <row r="75" spans="1:13" x14ac:dyDescent="0.25">
      <c r="A75" s="7">
        <v>72</v>
      </c>
      <c r="B75" s="5" t="s">
        <v>164</v>
      </c>
      <c r="C75" s="5" t="s">
        <v>165</v>
      </c>
      <c r="D75" s="5" t="str">
        <f>INDEX(部门信息!$A$2:$A$6,MATCH(LEFT(B75,1),部门信息!$B$2:$B$6,0),1)</f>
        <v>研发</v>
      </c>
      <c r="E75" s="8">
        <v>17300</v>
      </c>
      <c r="F75" s="8">
        <v>900</v>
      </c>
      <c r="G75" s="8">
        <v>360</v>
      </c>
      <c r="H75" s="8">
        <v>269</v>
      </c>
      <c r="I75" s="8">
        <f t="shared" si="2"/>
        <v>18291</v>
      </c>
      <c r="J75" s="8">
        <v>2422</v>
      </c>
      <c r="K75" s="8">
        <v>12369</v>
      </c>
      <c r="L75" s="8">
        <v>2087.25</v>
      </c>
      <c r="M75" s="8">
        <f t="shared" si="3"/>
        <v>13781.75</v>
      </c>
    </row>
    <row r="76" spans="1:13" x14ac:dyDescent="0.25">
      <c r="A76" s="7">
        <v>73</v>
      </c>
      <c r="B76" s="5" t="s">
        <v>166</v>
      </c>
      <c r="C76" s="5" t="s">
        <v>167</v>
      </c>
      <c r="D76" s="5" t="str">
        <f>INDEX(部门信息!$A$2:$A$6,MATCH(LEFT(B76,1),部门信息!$B$2:$B$6,0),1)</f>
        <v>市场</v>
      </c>
      <c r="E76" s="8">
        <v>19400</v>
      </c>
      <c r="F76" s="8">
        <v>800</v>
      </c>
      <c r="G76" s="8">
        <v>45</v>
      </c>
      <c r="H76" s="8">
        <v>78</v>
      </c>
      <c r="I76" s="8">
        <f t="shared" si="2"/>
        <v>20167</v>
      </c>
      <c r="J76" s="8">
        <v>2716</v>
      </c>
      <c r="K76" s="8">
        <v>13951</v>
      </c>
      <c r="L76" s="8">
        <v>2482.75</v>
      </c>
      <c r="M76" s="8">
        <f t="shared" si="3"/>
        <v>14968.25</v>
      </c>
    </row>
    <row r="77" spans="1:13" x14ac:dyDescent="0.25">
      <c r="A77" s="7">
        <v>74</v>
      </c>
      <c r="B77" s="5" t="s">
        <v>168</v>
      </c>
      <c r="C77" s="5" t="s">
        <v>169</v>
      </c>
      <c r="D77" s="5" t="str">
        <f>INDEX(部门信息!$A$2:$A$6,MATCH(LEFT(B77,1),部门信息!$B$2:$B$6,0),1)</f>
        <v>行政</v>
      </c>
      <c r="E77" s="8">
        <v>9300</v>
      </c>
      <c r="F77" s="8">
        <v>0</v>
      </c>
      <c r="G77" s="8">
        <v>180</v>
      </c>
      <c r="H77" s="8">
        <v>0</v>
      </c>
      <c r="I77" s="8">
        <f t="shared" si="2"/>
        <v>9480</v>
      </c>
      <c r="J77" s="8">
        <v>1116</v>
      </c>
      <c r="K77" s="8">
        <v>4864</v>
      </c>
      <c r="L77" s="8">
        <v>417.80000000000007</v>
      </c>
      <c r="M77" s="8">
        <f t="shared" si="3"/>
        <v>7946.2</v>
      </c>
    </row>
    <row r="78" spans="1:13" x14ac:dyDescent="0.25">
      <c r="A78" s="7">
        <v>75</v>
      </c>
      <c r="B78" s="5" t="s">
        <v>170</v>
      </c>
      <c r="C78" s="5" t="s">
        <v>171</v>
      </c>
      <c r="D78" s="5" t="str">
        <f>INDEX(部门信息!$A$2:$A$6,MATCH(LEFT(B78,1),部门信息!$B$2:$B$6,0),1)</f>
        <v>行政</v>
      </c>
      <c r="E78" s="8">
        <v>5200</v>
      </c>
      <c r="F78" s="8">
        <v>300</v>
      </c>
      <c r="G78" s="8">
        <v>180</v>
      </c>
      <c r="H78" s="8">
        <v>0</v>
      </c>
      <c r="I78" s="8">
        <f t="shared" si="2"/>
        <v>5680</v>
      </c>
      <c r="J78" s="8">
        <v>728</v>
      </c>
      <c r="K78" s="8">
        <v>1452</v>
      </c>
      <c r="L78" s="8">
        <v>43.559999999999995</v>
      </c>
      <c r="M78" s="8">
        <f t="shared" si="3"/>
        <v>4908.4399999999996</v>
      </c>
    </row>
    <row r="79" spans="1:13" x14ac:dyDescent="0.25">
      <c r="A79" s="7">
        <v>76</v>
      </c>
      <c r="B79" s="5" t="s">
        <v>172</v>
      </c>
      <c r="C79" s="5" t="s">
        <v>173</v>
      </c>
      <c r="D79" s="5" t="str">
        <f>INDEX(部门信息!$A$2:$A$6,MATCH(LEFT(B79,1),部门信息!$B$2:$B$6,0),1)</f>
        <v>研发</v>
      </c>
      <c r="E79" s="8">
        <v>4100</v>
      </c>
      <c r="F79" s="8">
        <v>600</v>
      </c>
      <c r="G79" s="8">
        <v>360</v>
      </c>
      <c r="H79" s="8">
        <v>0</v>
      </c>
      <c r="I79" s="8">
        <f t="shared" si="2"/>
        <v>5060</v>
      </c>
      <c r="J79" s="8">
        <v>656</v>
      </c>
      <c r="K79" s="8">
        <v>904</v>
      </c>
      <c r="L79" s="8">
        <v>27.119999999999997</v>
      </c>
      <c r="M79" s="8">
        <f t="shared" si="3"/>
        <v>4376.88</v>
      </c>
    </row>
    <row r="80" spans="1:13" x14ac:dyDescent="0.25">
      <c r="A80" s="7">
        <v>77</v>
      </c>
      <c r="B80" s="5" t="s">
        <v>174</v>
      </c>
      <c r="C80" s="5" t="s">
        <v>175</v>
      </c>
      <c r="D80" s="5" t="str">
        <f>INDEX(部门信息!$A$2:$A$6,MATCH(LEFT(B80,1),部门信息!$B$2:$B$6,0),1)</f>
        <v>市场</v>
      </c>
      <c r="E80" s="8">
        <v>14400</v>
      </c>
      <c r="F80" s="8">
        <v>400</v>
      </c>
      <c r="G80" s="8">
        <v>180</v>
      </c>
      <c r="H80" s="8">
        <v>411</v>
      </c>
      <c r="I80" s="8">
        <f t="shared" si="2"/>
        <v>14569</v>
      </c>
      <c r="J80" s="8">
        <v>1728</v>
      </c>
      <c r="K80" s="8">
        <v>9341</v>
      </c>
      <c r="L80" s="8">
        <v>1330.25</v>
      </c>
      <c r="M80" s="8">
        <f t="shared" si="3"/>
        <v>11510.75</v>
      </c>
    </row>
    <row r="81" spans="1:13" x14ac:dyDescent="0.25">
      <c r="A81" s="7">
        <v>78</v>
      </c>
      <c r="B81" s="5" t="s">
        <v>176</v>
      </c>
      <c r="C81" s="5" t="s">
        <v>177</v>
      </c>
      <c r="D81" s="5" t="str">
        <f>INDEX(部门信息!$A$2:$A$6,MATCH(LEFT(B81,1),部门信息!$B$2:$B$6,0),1)</f>
        <v>行政</v>
      </c>
      <c r="E81" s="8">
        <v>6700</v>
      </c>
      <c r="F81" s="8">
        <v>600</v>
      </c>
      <c r="G81" s="8">
        <v>315</v>
      </c>
      <c r="H81" s="8">
        <v>288</v>
      </c>
      <c r="I81" s="8">
        <f t="shared" si="2"/>
        <v>7327</v>
      </c>
      <c r="J81" s="8">
        <v>938</v>
      </c>
      <c r="K81" s="8">
        <v>2889</v>
      </c>
      <c r="L81" s="8">
        <v>183.90000000000003</v>
      </c>
      <c r="M81" s="8">
        <f t="shared" si="3"/>
        <v>6205.1</v>
      </c>
    </row>
    <row r="82" spans="1:13" x14ac:dyDescent="0.25">
      <c r="A82" s="7">
        <v>79</v>
      </c>
      <c r="B82" s="5" t="s">
        <v>178</v>
      </c>
      <c r="C82" s="5" t="s">
        <v>179</v>
      </c>
      <c r="D82" s="5" t="str">
        <f>INDEX(部门信息!$A$2:$A$6,MATCH(LEFT(B82,1),部门信息!$B$2:$B$6,0),1)</f>
        <v>研发</v>
      </c>
      <c r="E82" s="8">
        <v>18700</v>
      </c>
      <c r="F82" s="8">
        <v>100</v>
      </c>
      <c r="G82" s="8">
        <v>180</v>
      </c>
      <c r="H82" s="8">
        <v>0</v>
      </c>
      <c r="I82" s="8">
        <f t="shared" si="2"/>
        <v>18980</v>
      </c>
      <c r="J82" s="8">
        <v>2805</v>
      </c>
      <c r="K82" s="8">
        <v>12675</v>
      </c>
      <c r="L82" s="8">
        <v>2163.75</v>
      </c>
      <c r="M82" s="8">
        <f t="shared" si="3"/>
        <v>14011.25</v>
      </c>
    </row>
    <row r="83" spans="1:13" x14ac:dyDescent="0.25">
      <c r="A83" s="7">
        <v>80</v>
      </c>
      <c r="B83" s="5" t="s">
        <v>180</v>
      </c>
      <c r="C83" s="5" t="s">
        <v>181</v>
      </c>
      <c r="D83" s="5" t="str">
        <f>INDEX(部门信息!$A$2:$A$6,MATCH(LEFT(B83,1),部门信息!$B$2:$B$6,0),1)</f>
        <v>市场</v>
      </c>
      <c r="E83" s="8">
        <v>7700</v>
      </c>
      <c r="F83" s="8">
        <v>100</v>
      </c>
      <c r="G83" s="8">
        <v>225</v>
      </c>
      <c r="H83" s="8">
        <v>72</v>
      </c>
      <c r="I83" s="8">
        <f t="shared" si="2"/>
        <v>7953</v>
      </c>
      <c r="J83" s="8">
        <v>1232</v>
      </c>
      <c r="K83" s="8">
        <v>3221</v>
      </c>
      <c r="L83" s="8">
        <v>217.10000000000002</v>
      </c>
      <c r="M83" s="8">
        <f t="shared" si="3"/>
        <v>6503.9</v>
      </c>
    </row>
    <row r="84" spans="1:13" x14ac:dyDescent="0.25">
      <c r="A84" s="7">
        <v>81</v>
      </c>
      <c r="B84" s="5" t="s">
        <v>182</v>
      </c>
      <c r="C84" s="5" t="s">
        <v>183</v>
      </c>
      <c r="D84" s="5" t="str">
        <f>INDEX(部门信息!$A$2:$A$6,MATCH(LEFT(B84,1),部门信息!$B$2:$B$6,0),1)</f>
        <v>管理</v>
      </c>
      <c r="E84" s="8">
        <v>14400</v>
      </c>
      <c r="F84" s="8">
        <v>500</v>
      </c>
      <c r="G84" s="8">
        <v>270</v>
      </c>
      <c r="H84" s="8">
        <v>0</v>
      </c>
      <c r="I84" s="8">
        <f t="shared" si="2"/>
        <v>15170</v>
      </c>
      <c r="J84" s="8">
        <v>1872</v>
      </c>
      <c r="K84" s="8">
        <v>9798</v>
      </c>
      <c r="L84" s="8">
        <v>1444.5</v>
      </c>
      <c r="M84" s="8">
        <f t="shared" si="3"/>
        <v>11853.5</v>
      </c>
    </row>
    <row r="85" spans="1:13" x14ac:dyDescent="0.25">
      <c r="A85" s="7">
        <v>82</v>
      </c>
      <c r="B85" s="5" t="s">
        <v>184</v>
      </c>
      <c r="C85" s="5" t="s">
        <v>185</v>
      </c>
      <c r="D85" s="5" t="str">
        <f>INDEX(部门信息!$A$2:$A$6,MATCH(LEFT(B85,1),部门信息!$B$2:$B$6,0),1)</f>
        <v>行政</v>
      </c>
      <c r="E85" s="8">
        <v>4900</v>
      </c>
      <c r="F85" s="8">
        <v>900</v>
      </c>
      <c r="G85" s="8">
        <v>450</v>
      </c>
      <c r="H85" s="8">
        <v>0</v>
      </c>
      <c r="I85" s="8">
        <f t="shared" si="2"/>
        <v>6250</v>
      </c>
      <c r="J85" s="8">
        <v>784</v>
      </c>
      <c r="K85" s="8">
        <v>1966</v>
      </c>
      <c r="L85" s="8">
        <v>91.600000000000023</v>
      </c>
      <c r="M85" s="8">
        <f t="shared" si="3"/>
        <v>5374.4</v>
      </c>
    </row>
    <row r="86" spans="1:13" x14ac:dyDescent="0.25">
      <c r="A86" s="7">
        <v>83</v>
      </c>
      <c r="B86" s="5" t="s">
        <v>186</v>
      </c>
      <c r="C86" s="5" t="s">
        <v>187</v>
      </c>
      <c r="D86" s="5" t="str">
        <f>INDEX(部门信息!$A$2:$A$6,MATCH(LEFT(B86,1),部门信息!$B$2:$B$6,0),1)</f>
        <v>市场</v>
      </c>
      <c r="E86" s="8">
        <v>12300</v>
      </c>
      <c r="F86" s="8">
        <v>500</v>
      </c>
      <c r="G86" s="8">
        <v>360</v>
      </c>
      <c r="H86" s="8">
        <v>0</v>
      </c>
      <c r="I86" s="8">
        <f t="shared" si="2"/>
        <v>13160</v>
      </c>
      <c r="J86" s="8">
        <v>1845</v>
      </c>
      <c r="K86" s="8">
        <v>7815</v>
      </c>
      <c r="L86" s="8">
        <v>1008</v>
      </c>
      <c r="M86" s="8">
        <f t="shared" si="3"/>
        <v>10307</v>
      </c>
    </row>
    <row r="87" spans="1:13" x14ac:dyDescent="0.25">
      <c r="A87" s="7">
        <v>84</v>
      </c>
      <c r="B87" s="5" t="s">
        <v>188</v>
      </c>
      <c r="C87" s="5" t="s">
        <v>189</v>
      </c>
      <c r="D87" s="5" t="str">
        <f>INDEX(部门信息!$A$2:$A$6,MATCH(LEFT(B87,1),部门信息!$B$2:$B$6,0),1)</f>
        <v>市场</v>
      </c>
      <c r="E87" s="8">
        <v>17500</v>
      </c>
      <c r="F87" s="8">
        <v>200</v>
      </c>
      <c r="G87" s="8">
        <v>315</v>
      </c>
      <c r="H87" s="8">
        <v>0</v>
      </c>
      <c r="I87" s="8">
        <f t="shared" si="2"/>
        <v>18015</v>
      </c>
      <c r="J87" s="8">
        <v>2800</v>
      </c>
      <c r="K87" s="8">
        <v>11715</v>
      </c>
      <c r="L87" s="8">
        <v>1923.75</v>
      </c>
      <c r="M87" s="8">
        <f t="shared" si="3"/>
        <v>13291.25</v>
      </c>
    </row>
    <row r="88" spans="1:13" x14ac:dyDescent="0.25">
      <c r="A88" s="7">
        <v>85</v>
      </c>
      <c r="B88" s="5" t="s">
        <v>190</v>
      </c>
      <c r="C88" s="5" t="s">
        <v>191</v>
      </c>
      <c r="D88" s="5" t="str">
        <f>INDEX(部门信息!$A$2:$A$6,MATCH(LEFT(B88,1),部门信息!$B$2:$B$6,0),1)</f>
        <v>市场</v>
      </c>
      <c r="E88" s="8">
        <v>5300</v>
      </c>
      <c r="F88" s="8">
        <v>200</v>
      </c>
      <c r="G88" s="8">
        <v>270</v>
      </c>
      <c r="H88" s="8">
        <v>213</v>
      </c>
      <c r="I88" s="8">
        <f t="shared" si="2"/>
        <v>5557</v>
      </c>
      <c r="J88" s="8">
        <v>689</v>
      </c>
      <c r="K88" s="8">
        <v>1368</v>
      </c>
      <c r="L88" s="8">
        <v>41.04</v>
      </c>
      <c r="M88" s="8">
        <f t="shared" si="3"/>
        <v>4826.96</v>
      </c>
    </row>
    <row r="89" spans="1:13" x14ac:dyDescent="0.25">
      <c r="A89" s="7">
        <v>86</v>
      </c>
      <c r="B89" s="5" t="s">
        <v>192</v>
      </c>
      <c r="C89" s="5" t="s">
        <v>193</v>
      </c>
      <c r="D89" s="5" t="str">
        <f>INDEX(部门信息!$A$2:$A$6,MATCH(LEFT(B89,1),部门信息!$B$2:$B$6,0),1)</f>
        <v>市场</v>
      </c>
      <c r="E89" s="8">
        <v>3000</v>
      </c>
      <c r="F89" s="8">
        <v>200</v>
      </c>
      <c r="G89" s="8">
        <v>450</v>
      </c>
      <c r="H89" s="8">
        <v>0</v>
      </c>
      <c r="I89" s="8">
        <f t="shared" si="2"/>
        <v>3650</v>
      </c>
      <c r="J89" s="8">
        <v>480</v>
      </c>
      <c r="K89" s="8">
        <v>0</v>
      </c>
      <c r="L89" s="8">
        <v>0</v>
      </c>
      <c r="M89" s="8">
        <f t="shared" si="3"/>
        <v>3170</v>
      </c>
    </row>
    <row r="90" spans="1:13" x14ac:dyDescent="0.25">
      <c r="A90" s="7">
        <v>87</v>
      </c>
      <c r="B90" s="5" t="s">
        <v>194</v>
      </c>
      <c r="C90" s="5" t="s">
        <v>195</v>
      </c>
      <c r="D90" s="5" t="str">
        <f>INDEX(部门信息!$A$2:$A$6,MATCH(LEFT(B90,1),部门信息!$B$2:$B$6,0),1)</f>
        <v>行政</v>
      </c>
      <c r="E90" s="8">
        <v>9000</v>
      </c>
      <c r="F90" s="8">
        <v>300</v>
      </c>
      <c r="G90" s="8">
        <v>135</v>
      </c>
      <c r="H90" s="8">
        <v>302</v>
      </c>
      <c r="I90" s="8">
        <f t="shared" si="2"/>
        <v>9133</v>
      </c>
      <c r="J90" s="8">
        <v>1260</v>
      </c>
      <c r="K90" s="8">
        <v>4373</v>
      </c>
      <c r="L90" s="8">
        <v>332.3</v>
      </c>
      <c r="M90" s="8">
        <f t="shared" si="3"/>
        <v>7540.7</v>
      </c>
    </row>
    <row r="91" spans="1:13" x14ac:dyDescent="0.25">
      <c r="A91" s="7">
        <v>88</v>
      </c>
      <c r="B91" s="5" t="s">
        <v>196</v>
      </c>
      <c r="C91" s="5" t="s">
        <v>197</v>
      </c>
      <c r="D91" s="5" t="str">
        <f>INDEX(部门信息!$A$2:$A$6,MATCH(LEFT(B91,1),部门信息!$B$2:$B$6,0),1)</f>
        <v>人事</v>
      </c>
      <c r="E91" s="8">
        <v>8900</v>
      </c>
      <c r="F91" s="8">
        <v>0</v>
      </c>
      <c r="G91" s="8">
        <v>450</v>
      </c>
      <c r="H91" s="8">
        <v>0</v>
      </c>
      <c r="I91" s="8">
        <f t="shared" si="2"/>
        <v>9350</v>
      </c>
      <c r="J91" s="8">
        <v>1335</v>
      </c>
      <c r="K91" s="8">
        <v>4515</v>
      </c>
      <c r="L91" s="8">
        <v>348</v>
      </c>
      <c r="M91" s="8">
        <f t="shared" si="3"/>
        <v>7667</v>
      </c>
    </row>
    <row r="92" spans="1:13" x14ac:dyDescent="0.25">
      <c r="A92" s="7">
        <v>89</v>
      </c>
      <c r="B92" s="5" t="s">
        <v>198</v>
      </c>
      <c r="C92" s="5" t="s">
        <v>199</v>
      </c>
      <c r="D92" s="5" t="str">
        <f>INDEX(部门信息!$A$2:$A$6,MATCH(LEFT(B92,1),部门信息!$B$2:$B$6,0),1)</f>
        <v>市场</v>
      </c>
      <c r="E92" s="8">
        <v>13600</v>
      </c>
      <c r="F92" s="8">
        <v>100</v>
      </c>
      <c r="G92" s="8">
        <v>180</v>
      </c>
      <c r="H92" s="8">
        <v>0</v>
      </c>
      <c r="I92" s="8">
        <f t="shared" si="2"/>
        <v>13880</v>
      </c>
      <c r="J92" s="8">
        <v>1768</v>
      </c>
      <c r="K92" s="8">
        <v>8612</v>
      </c>
      <c r="L92" s="8">
        <v>1167.4000000000001</v>
      </c>
      <c r="M92" s="8">
        <f t="shared" si="3"/>
        <v>10944.6</v>
      </c>
    </row>
    <row r="93" spans="1:13" x14ac:dyDescent="0.25">
      <c r="A93" s="7">
        <v>90</v>
      </c>
      <c r="B93" s="5" t="s">
        <v>200</v>
      </c>
      <c r="C93" s="5" t="s">
        <v>201</v>
      </c>
      <c r="D93" s="5" t="str">
        <f>INDEX(部门信息!$A$2:$A$6,MATCH(LEFT(B93,1),部门信息!$B$2:$B$6,0),1)</f>
        <v>市场</v>
      </c>
      <c r="E93" s="8">
        <v>16700</v>
      </c>
      <c r="F93" s="8">
        <v>400</v>
      </c>
      <c r="G93" s="8">
        <v>360</v>
      </c>
      <c r="H93" s="8">
        <v>0</v>
      </c>
      <c r="I93" s="8">
        <f t="shared" si="2"/>
        <v>17460</v>
      </c>
      <c r="J93" s="8">
        <v>2338</v>
      </c>
      <c r="K93" s="8">
        <v>11622</v>
      </c>
      <c r="L93" s="8">
        <v>1900.5</v>
      </c>
      <c r="M93" s="8">
        <f t="shared" si="3"/>
        <v>13221.5</v>
      </c>
    </row>
    <row r="94" spans="1:13" x14ac:dyDescent="0.25">
      <c r="A94" s="7">
        <v>91</v>
      </c>
      <c r="B94" s="5" t="s">
        <v>202</v>
      </c>
      <c r="C94" s="5" t="s">
        <v>203</v>
      </c>
      <c r="D94" s="5" t="str">
        <f>INDEX(部门信息!$A$2:$A$6,MATCH(LEFT(B94,1),部门信息!$B$2:$B$6,0),1)</f>
        <v>市场</v>
      </c>
      <c r="E94" s="8">
        <v>13900</v>
      </c>
      <c r="F94" s="8">
        <v>1000</v>
      </c>
      <c r="G94" s="8">
        <v>135</v>
      </c>
      <c r="H94" s="8">
        <v>85</v>
      </c>
      <c r="I94" s="8">
        <f t="shared" si="2"/>
        <v>14950</v>
      </c>
      <c r="J94" s="8">
        <v>1807</v>
      </c>
      <c r="K94" s="8">
        <v>9643</v>
      </c>
      <c r="L94" s="8">
        <v>1405.75</v>
      </c>
      <c r="M94" s="8">
        <f t="shared" si="3"/>
        <v>11737.25</v>
      </c>
    </row>
    <row r="95" spans="1:13" x14ac:dyDescent="0.25">
      <c r="A95" s="7">
        <v>92</v>
      </c>
      <c r="B95" s="5" t="s">
        <v>204</v>
      </c>
      <c r="C95" s="5" t="s">
        <v>205</v>
      </c>
      <c r="D95" s="5" t="str">
        <f>INDEX(部门信息!$A$2:$A$6,MATCH(LEFT(B95,1),部门信息!$B$2:$B$6,0),1)</f>
        <v>管理</v>
      </c>
      <c r="E95" s="8">
        <v>9600</v>
      </c>
      <c r="F95" s="8">
        <v>300</v>
      </c>
      <c r="G95" s="8">
        <v>225</v>
      </c>
      <c r="H95" s="8">
        <v>0</v>
      </c>
      <c r="I95" s="8">
        <f t="shared" si="2"/>
        <v>10125</v>
      </c>
      <c r="J95" s="8">
        <v>1344</v>
      </c>
      <c r="K95" s="8">
        <v>5281</v>
      </c>
      <c r="L95" s="8">
        <v>501.20000000000005</v>
      </c>
      <c r="M95" s="8">
        <f t="shared" si="3"/>
        <v>8279.7999999999993</v>
      </c>
    </row>
    <row r="96" spans="1:13" x14ac:dyDescent="0.25">
      <c r="A96" s="7">
        <v>93</v>
      </c>
      <c r="B96" s="5" t="s">
        <v>206</v>
      </c>
      <c r="C96" s="5" t="s">
        <v>207</v>
      </c>
      <c r="D96" s="5" t="str">
        <f>INDEX(部门信息!$A$2:$A$6,MATCH(LEFT(B96,1),部门信息!$B$2:$B$6,0),1)</f>
        <v>研发</v>
      </c>
      <c r="E96" s="8">
        <v>7800</v>
      </c>
      <c r="F96" s="8">
        <v>200</v>
      </c>
      <c r="G96" s="8">
        <v>180</v>
      </c>
      <c r="H96" s="8">
        <v>0</v>
      </c>
      <c r="I96" s="8">
        <f t="shared" si="2"/>
        <v>8180</v>
      </c>
      <c r="J96" s="8">
        <v>1248</v>
      </c>
      <c r="K96" s="8">
        <v>3432</v>
      </c>
      <c r="L96" s="8">
        <v>238.20000000000005</v>
      </c>
      <c r="M96" s="8">
        <f t="shared" si="3"/>
        <v>6693.8</v>
      </c>
    </row>
    <row r="97" spans="1:13" x14ac:dyDescent="0.25">
      <c r="A97" s="7">
        <v>94</v>
      </c>
      <c r="B97" s="5" t="s">
        <v>208</v>
      </c>
      <c r="C97" s="5" t="s">
        <v>209</v>
      </c>
      <c r="D97" s="5" t="str">
        <f>INDEX(部门信息!$A$2:$A$6,MATCH(LEFT(B97,1),部门信息!$B$2:$B$6,0),1)</f>
        <v>行政</v>
      </c>
      <c r="E97" s="8">
        <v>16500</v>
      </c>
      <c r="F97" s="8">
        <v>800</v>
      </c>
      <c r="G97" s="8">
        <v>180</v>
      </c>
      <c r="H97" s="8">
        <v>0</v>
      </c>
      <c r="I97" s="8">
        <f t="shared" si="2"/>
        <v>17480</v>
      </c>
      <c r="J97" s="8">
        <v>2640</v>
      </c>
      <c r="K97" s="8">
        <v>11340</v>
      </c>
      <c r="L97" s="8">
        <v>1830</v>
      </c>
      <c r="M97" s="8">
        <f t="shared" si="3"/>
        <v>13010</v>
      </c>
    </row>
    <row r="98" spans="1:13" x14ac:dyDescent="0.25">
      <c r="A98" s="7">
        <v>95</v>
      </c>
      <c r="B98" s="5" t="s">
        <v>210</v>
      </c>
      <c r="C98" s="5" t="s">
        <v>211</v>
      </c>
      <c r="D98" s="5" t="str">
        <f>INDEX(部门信息!$A$2:$A$6,MATCH(LEFT(B98,1),部门信息!$B$2:$B$6,0),1)</f>
        <v>市场</v>
      </c>
      <c r="E98" s="8">
        <v>7800</v>
      </c>
      <c r="F98" s="8">
        <v>1000</v>
      </c>
      <c r="G98" s="8">
        <v>270</v>
      </c>
      <c r="H98" s="8">
        <v>0</v>
      </c>
      <c r="I98" s="8">
        <f t="shared" si="2"/>
        <v>9070</v>
      </c>
      <c r="J98" s="8">
        <v>1170</v>
      </c>
      <c r="K98" s="8">
        <v>4400</v>
      </c>
      <c r="L98" s="8">
        <v>335</v>
      </c>
      <c r="M98" s="8">
        <f t="shared" si="3"/>
        <v>7565</v>
      </c>
    </row>
    <row r="99" spans="1:13" x14ac:dyDescent="0.25">
      <c r="A99" s="7">
        <v>96</v>
      </c>
      <c r="B99" s="5" t="s">
        <v>212</v>
      </c>
      <c r="C99" s="5" t="s">
        <v>213</v>
      </c>
      <c r="D99" s="5" t="str">
        <f>INDEX(部门信息!$A$2:$A$6,MATCH(LEFT(B99,1),部门信息!$B$2:$B$6,0),1)</f>
        <v>行政</v>
      </c>
      <c r="E99" s="8">
        <v>13300</v>
      </c>
      <c r="F99" s="8">
        <v>800</v>
      </c>
      <c r="G99" s="8">
        <v>405</v>
      </c>
      <c r="H99" s="8">
        <v>427</v>
      </c>
      <c r="I99" s="8">
        <f t="shared" si="2"/>
        <v>14078</v>
      </c>
      <c r="J99" s="8">
        <v>2128</v>
      </c>
      <c r="K99" s="8">
        <v>8450</v>
      </c>
      <c r="L99" s="8">
        <v>1135</v>
      </c>
      <c r="M99" s="8">
        <f t="shared" si="3"/>
        <v>10815</v>
      </c>
    </row>
    <row r="100" spans="1:13" x14ac:dyDescent="0.25">
      <c r="A100" s="7">
        <v>97</v>
      </c>
      <c r="B100" s="5" t="s">
        <v>214</v>
      </c>
      <c r="C100" s="5" t="s">
        <v>215</v>
      </c>
      <c r="D100" s="5" t="str">
        <f>INDEX(部门信息!$A$2:$A$6,MATCH(LEFT(B100,1),部门信息!$B$2:$B$6,0),1)</f>
        <v>人事</v>
      </c>
      <c r="E100" s="8">
        <v>9200</v>
      </c>
      <c r="F100" s="8">
        <v>900</v>
      </c>
      <c r="G100" s="8">
        <v>225</v>
      </c>
      <c r="H100" s="8">
        <v>0</v>
      </c>
      <c r="I100" s="8">
        <f t="shared" si="2"/>
        <v>10325</v>
      </c>
      <c r="J100" s="8">
        <v>1196</v>
      </c>
      <c r="K100" s="8">
        <v>5629</v>
      </c>
      <c r="L100" s="8">
        <v>570.79999999999995</v>
      </c>
      <c r="M100" s="8">
        <f t="shared" si="3"/>
        <v>8558.2000000000007</v>
      </c>
    </row>
    <row r="101" spans="1:13" x14ac:dyDescent="0.25">
      <c r="A101" s="7">
        <v>98</v>
      </c>
      <c r="B101" s="5" t="s">
        <v>216</v>
      </c>
      <c r="C101" s="5" t="s">
        <v>217</v>
      </c>
      <c r="D101" s="5" t="str">
        <f>INDEX(部门信息!$A$2:$A$6,MATCH(LEFT(B101,1),部门信息!$B$2:$B$6,0),1)</f>
        <v>研发</v>
      </c>
      <c r="E101" s="8">
        <v>12600</v>
      </c>
      <c r="F101" s="8">
        <v>1000</v>
      </c>
      <c r="G101" s="8">
        <v>405</v>
      </c>
      <c r="H101" s="8">
        <v>41</v>
      </c>
      <c r="I101" s="8">
        <f t="shared" si="2"/>
        <v>13964</v>
      </c>
      <c r="J101" s="8">
        <v>1890</v>
      </c>
      <c r="K101" s="8">
        <v>8574</v>
      </c>
      <c r="L101" s="8">
        <v>1159.8000000000002</v>
      </c>
      <c r="M101" s="8">
        <f t="shared" si="3"/>
        <v>10914.2</v>
      </c>
    </row>
    <row r="102" spans="1:13" x14ac:dyDescent="0.25">
      <c r="A102" s="7">
        <v>99</v>
      </c>
      <c r="B102" s="5" t="s">
        <v>218</v>
      </c>
      <c r="C102" s="5" t="s">
        <v>219</v>
      </c>
      <c r="D102" s="5" t="str">
        <f>INDEX(部门信息!$A$2:$A$6,MATCH(LEFT(B102,1),部门信息!$B$2:$B$6,0),1)</f>
        <v>管理</v>
      </c>
      <c r="E102" s="8">
        <v>15300</v>
      </c>
      <c r="F102" s="8">
        <v>1000</v>
      </c>
      <c r="G102" s="8">
        <v>135</v>
      </c>
      <c r="H102" s="8">
        <v>178</v>
      </c>
      <c r="I102" s="8">
        <f t="shared" si="2"/>
        <v>16257</v>
      </c>
      <c r="J102" s="8">
        <v>2448</v>
      </c>
      <c r="K102" s="8">
        <v>10309</v>
      </c>
      <c r="L102" s="8">
        <v>1572.25</v>
      </c>
      <c r="M102" s="8">
        <f t="shared" si="3"/>
        <v>12236.75</v>
      </c>
    </row>
    <row r="103" spans="1:13" x14ac:dyDescent="0.25">
      <c r="A103" s="7">
        <v>100</v>
      </c>
      <c r="B103" s="5" t="s">
        <v>220</v>
      </c>
      <c r="C103" s="5" t="s">
        <v>221</v>
      </c>
      <c r="D103" s="5" t="str">
        <f>INDEX(部门信息!$A$2:$A$6,MATCH(LEFT(B103,1),部门信息!$B$2:$B$6,0),1)</f>
        <v>市场</v>
      </c>
      <c r="E103" s="8">
        <v>15200</v>
      </c>
      <c r="F103" s="8">
        <v>100</v>
      </c>
      <c r="G103" s="8">
        <v>45</v>
      </c>
      <c r="H103" s="8">
        <v>0</v>
      </c>
      <c r="I103" s="8">
        <f t="shared" si="2"/>
        <v>15345</v>
      </c>
      <c r="J103" s="8">
        <v>2432</v>
      </c>
      <c r="K103" s="8">
        <v>9413</v>
      </c>
      <c r="L103" s="8">
        <v>1348.25</v>
      </c>
      <c r="M103" s="8">
        <f t="shared" si="3"/>
        <v>11564.75</v>
      </c>
    </row>
    <row r="104" spans="1:13" x14ac:dyDescent="0.25">
      <c r="A104" s="7">
        <v>101</v>
      </c>
      <c r="B104" s="5" t="s">
        <v>222</v>
      </c>
      <c r="C104" s="5" t="s">
        <v>223</v>
      </c>
      <c r="D104" s="5" t="str">
        <f>INDEX(部门信息!$A$2:$A$6,MATCH(LEFT(B104,1),部门信息!$B$2:$B$6,0),1)</f>
        <v>市场</v>
      </c>
      <c r="E104" s="8">
        <v>11000</v>
      </c>
      <c r="F104" s="8">
        <v>100</v>
      </c>
      <c r="G104" s="8">
        <v>450</v>
      </c>
      <c r="H104" s="8">
        <v>32</v>
      </c>
      <c r="I104" s="8">
        <f t="shared" si="2"/>
        <v>11518</v>
      </c>
      <c r="J104" s="8">
        <v>1650</v>
      </c>
      <c r="K104" s="8">
        <v>6368</v>
      </c>
      <c r="L104" s="8">
        <v>718.60000000000014</v>
      </c>
      <c r="M104" s="8">
        <f t="shared" si="3"/>
        <v>9149.4</v>
      </c>
    </row>
    <row r="105" spans="1:13" x14ac:dyDescent="0.25">
      <c r="A105" s="7">
        <v>102</v>
      </c>
      <c r="B105" s="5" t="s">
        <v>224</v>
      </c>
      <c r="C105" s="5" t="s">
        <v>225</v>
      </c>
      <c r="D105" s="5" t="str">
        <f>INDEX(部门信息!$A$2:$A$6,MATCH(LEFT(B105,1),部门信息!$B$2:$B$6,0),1)</f>
        <v>人事</v>
      </c>
      <c r="E105" s="8">
        <v>6800</v>
      </c>
      <c r="F105" s="8">
        <v>0</v>
      </c>
      <c r="G105" s="8">
        <v>450</v>
      </c>
      <c r="H105" s="8">
        <v>0</v>
      </c>
      <c r="I105" s="8">
        <f t="shared" si="2"/>
        <v>7250</v>
      </c>
      <c r="J105" s="8">
        <v>816</v>
      </c>
      <c r="K105" s="8">
        <v>2934</v>
      </c>
      <c r="L105" s="8">
        <v>188.40000000000003</v>
      </c>
      <c r="M105" s="8">
        <f t="shared" si="3"/>
        <v>6245.6</v>
      </c>
    </row>
    <row r="106" spans="1:13" x14ac:dyDescent="0.25">
      <c r="A106" s="7">
        <v>103</v>
      </c>
      <c r="B106" s="5" t="s">
        <v>226</v>
      </c>
      <c r="C106" s="5" t="s">
        <v>227</v>
      </c>
      <c r="D106" s="5" t="str">
        <f>INDEX(部门信息!$A$2:$A$6,MATCH(LEFT(B106,1),部门信息!$B$2:$B$6,0),1)</f>
        <v>行政</v>
      </c>
      <c r="E106" s="8">
        <v>13700</v>
      </c>
      <c r="F106" s="8">
        <v>300</v>
      </c>
      <c r="G106" s="8">
        <v>270</v>
      </c>
      <c r="H106" s="8">
        <v>169</v>
      </c>
      <c r="I106" s="8">
        <f t="shared" si="2"/>
        <v>14101</v>
      </c>
      <c r="J106" s="8">
        <v>2192</v>
      </c>
      <c r="K106" s="8">
        <v>8409</v>
      </c>
      <c r="L106" s="8">
        <v>1126.8000000000002</v>
      </c>
      <c r="M106" s="8">
        <f t="shared" si="3"/>
        <v>10782.2</v>
      </c>
    </row>
    <row r="107" spans="1:13" x14ac:dyDescent="0.25">
      <c r="A107" s="7">
        <v>104</v>
      </c>
      <c r="B107" s="5" t="s">
        <v>228</v>
      </c>
      <c r="C107" s="5" t="s">
        <v>229</v>
      </c>
      <c r="D107" s="5" t="str">
        <f>INDEX(部门信息!$A$2:$A$6,MATCH(LEFT(B107,1),部门信息!$B$2:$B$6,0),1)</f>
        <v>管理</v>
      </c>
      <c r="E107" s="8">
        <v>10900</v>
      </c>
      <c r="F107" s="8">
        <v>500</v>
      </c>
      <c r="G107" s="8">
        <v>225</v>
      </c>
      <c r="H107" s="8">
        <v>0</v>
      </c>
      <c r="I107" s="8">
        <f t="shared" si="2"/>
        <v>11625</v>
      </c>
      <c r="J107" s="8">
        <v>1417</v>
      </c>
      <c r="K107" s="8">
        <v>6708</v>
      </c>
      <c r="L107" s="8">
        <v>786.60000000000014</v>
      </c>
      <c r="M107" s="8">
        <f t="shared" si="3"/>
        <v>9421.4</v>
      </c>
    </row>
    <row r="108" spans="1:13" x14ac:dyDescent="0.25">
      <c r="A108" s="7">
        <v>105</v>
      </c>
      <c r="B108" s="5" t="s">
        <v>230</v>
      </c>
      <c r="C108" s="5" t="s">
        <v>231</v>
      </c>
      <c r="D108" s="5" t="str">
        <f>INDEX(部门信息!$A$2:$A$6,MATCH(LEFT(B108,1),部门信息!$B$2:$B$6,0),1)</f>
        <v>行政</v>
      </c>
      <c r="E108" s="8">
        <v>4300</v>
      </c>
      <c r="F108" s="8">
        <v>800</v>
      </c>
      <c r="G108" s="8">
        <v>45</v>
      </c>
      <c r="H108" s="8">
        <v>93</v>
      </c>
      <c r="I108" s="8">
        <f t="shared" si="2"/>
        <v>5052</v>
      </c>
      <c r="J108" s="8">
        <v>645</v>
      </c>
      <c r="K108" s="8">
        <v>907</v>
      </c>
      <c r="L108" s="8">
        <v>27.209999999999997</v>
      </c>
      <c r="M108" s="8">
        <f t="shared" si="3"/>
        <v>4379.79</v>
      </c>
    </row>
    <row r="109" spans="1:13" x14ac:dyDescent="0.25">
      <c r="A109" s="7">
        <v>106</v>
      </c>
      <c r="B109" s="5" t="s">
        <v>232</v>
      </c>
      <c r="C109" s="5" t="s">
        <v>233</v>
      </c>
      <c r="D109" s="5" t="str">
        <f>INDEX(部门信息!$A$2:$A$6,MATCH(LEFT(B109,1),部门信息!$B$2:$B$6,0),1)</f>
        <v>市场</v>
      </c>
      <c r="E109" s="8">
        <v>12700</v>
      </c>
      <c r="F109" s="8">
        <v>0</v>
      </c>
      <c r="G109" s="8">
        <v>405</v>
      </c>
      <c r="H109" s="8">
        <v>0</v>
      </c>
      <c r="I109" s="8">
        <f t="shared" si="2"/>
        <v>13105</v>
      </c>
      <c r="J109" s="8">
        <v>1905</v>
      </c>
      <c r="K109" s="8">
        <v>7700</v>
      </c>
      <c r="L109" s="8">
        <v>985</v>
      </c>
      <c r="M109" s="8">
        <f t="shared" si="3"/>
        <v>10215</v>
      </c>
    </row>
    <row r="110" spans="1:13" x14ac:dyDescent="0.25">
      <c r="A110" s="7">
        <v>107</v>
      </c>
      <c r="B110" s="5" t="s">
        <v>234</v>
      </c>
      <c r="C110" s="5" t="s">
        <v>235</v>
      </c>
      <c r="D110" s="5" t="str">
        <f>INDEX(部门信息!$A$2:$A$6,MATCH(LEFT(B110,1),部门信息!$B$2:$B$6,0),1)</f>
        <v>行政</v>
      </c>
      <c r="E110" s="8">
        <v>6800</v>
      </c>
      <c r="F110" s="8">
        <v>500</v>
      </c>
      <c r="G110" s="8">
        <v>180</v>
      </c>
      <c r="H110" s="8">
        <v>0</v>
      </c>
      <c r="I110" s="8">
        <f t="shared" si="2"/>
        <v>7480</v>
      </c>
      <c r="J110" s="8">
        <v>1088</v>
      </c>
      <c r="K110" s="8">
        <v>2892</v>
      </c>
      <c r="L110" s="8">
        <v>184.2</v>
      </c>
      <c r="M110" s="8">
        <f t="shared" si="3"/>
        <v>6207.8</v>
      </c>
    </row>
    <row r="111" spans="1:13" x14ac:dyDescent="0.25">
      <c r="A111" s="7">
        <v>108</v>
      </c>
      <c r="B111" s="5" t="s">
        <v>236</v>
      </c>
      <c r="C111" s="5" t="s">
        <v>237</v>
      </c>
      <c r="D111" s="5" t="str">
        <f>INDEX(部门信息!$A$2:$A$6,MATCH(LEFT(B111,1),部门信息!$B$2:$B$6,0),1)</f>
        <v>人事</v>
      </c>
      <c r="E111" s="8">
        <v>13300</v>
      </c>
      <c r="F111" s="8">
        <v>300</v>
      </c>
      <c r="G111" s="8">
        <v>225</v>
      </c>
      <c r="H111" s="8">
        <v>0</v>
      </c>
      <c r="I111" s="8">
        <f t="shared" si="2"/>
        <v>13825</v>
      </c>
      <c r="J111" s="8">
        <v>1862</v>
      </c>
      <c r="K111" s="8">
        <v>8463</v>
      </c>
      <c r="L111" s="8">
        <v>1137.6000000000001</v>
      </c>
      <c r="M111" s="8">
        <f t="shared" si="3"/>
        <v>10825.4</v>
      </c>
    </row>
    <row r="112" spans="1:13" x14ac:dyDescent="0.25">
      <c r="A112" s="7">
        <v>109</v>
      </c>
      <c r="B112" s="5" t="s">
        <v>238</v>
      </c>
      <c r="C112" s="5" t="s">
        <v>239</v>
      </c>
      <c r="D112" s="5" t="str">
        <f>INDEX(部门信息!$A$2:$A$6,MATCH(LEFT(B112,1),部门信息!$B$2:$B$6,0),1)</f>
        <v>管理</v>
      </c>
      <c r="E112" s="8">
        <v>3700</v>
      </c>
      <c r="F112" s="8">
        <v>1000</v>
      </c>
      <c r="G112" s="8">
        <v>45</v>
      </c>
      <c r="H112" s="8">
        <v>0</v>
      </c>
      <c r="I112" s="8">
        <f t="shared" si="2"/>
        <v>4745</v>
      </c>
      <c r="J112" s="8">
        <v>518</v>
      </c>
      <c r="K112" s="8">
        <v>727</v>
      </c>
      <c r="L112" s="8">
        <v>21.81</v>
      </c>
      <c r="M112" s="8">
        <f t="shared" si="3"/>
        <v>4205.1899999999996</v>
      </c>
    </row>
    <row r="113" spans="1:13" x14ac:dyDescent="0.25">
      <c r="A113" s="7">
        <v>110</v>
      </c>
      <c r="B113" s="5" t="s">
        <v>240</v>
      </c>
      <c r="C113" s="5" t="s">
        <v>241</v>
      </c>
      <c r="D113" s="5" t="str">
        <f>INDEX(部门信息!$A$2:$A$6,MATCH(LEFT(B113,1),部门信息!$B$2:$B$6,0),1)</f>
        <v>研发</v>
      </c>
      <c r="E113" s="8">
        <v>7000</v>
      </c>
      <c r="F113" s="8">
        <v>1000</v>
      </c>
      <c r="G113" s="8">
        <v>225</v>
      </c>
      <c r="H113" s="8">
        <v>43</v>
      </c>
      <c r="I113" s="8">
        <f t="shared" si="2"/>
        <v>8182</v>
      </c>
      <c r="J113" s="8">
        <v>1050</v>
      </c>
      <c r="K113" s="8">
        <v>3632</v>
      </c>
      <c r="L113" s="8">
        <v>258.20000000000005</v>
      </c>
      <c r="M113" s="8">
        <f t="shared" si="3"/>
        <v>6873.8</v>
      </c>
    </row>
    <row r="114" spans="1:13" x14ac:dyDescent="0.25">
      <c r="A114" s="7">
        <v>111</v>
      </c>
      <c r="B114" s="5" t="s">
        <v>242</v>
      </c>
      <c r="C114" s="5" t="s">
        <v>243</v>
      </c>
      <c r="D114" s="5" t="str">
        <f>INDEX(部门信息!$A$2:$A$6,MATCH(LEFT(B114,1),部门信息!$B$2:$B$6,0),1)</f>
        <v>市场</v>
      </c>
      <c r="E114" s="8">
        <v>8800</v>
      </c>
      <c r="F114" s="8">
        <v>200</v>
      </c>
      <c r="G114" s="8">
        <v>45</v>
      </c>
      <c r="H114" s="8">
        <v>222</v>
      </c>
      <c r="I114" s="8">
        <f t="shared" si="2"/>
        <v>8823</v>
      </c>
      <c r="J114" s="8">
        <v>1144</v>
      </c>
      <c r="K114" s="8">
        <v>4179</v>
      </c>
      <c r="L114" s="8">
        <v>312.90000000000003</v>
      </c>
      <c r="M114" s="8">
        <f t="shared" si="3"/>
        <v>7366.1</v>
      </c>
    </row>
    <row r="115" spans="1:13" x14ac:dyDescent="0.25">
      <c r="A115" s="7">
        <v>112</v>
      </c>
      <c r="B115" s="5" t="s">
        <v>244</v>
      </c>
      <c r="C115" s="5" t="s">
        <v>245</v>
      </c>
      <c r="D115" s="5" t="str">
        <f>INDEX(部门信息!$A$2:$A$6,MATCH(LEFT(B115,1),部门信息!$B$2:$B$6,0),1)</f>
        <v>人事</v>
      </c>
      <c r="E115" s="8">
        <v>15100</v>
      </c>
      <c r="F115" s="8">
        <v>200</v>
      </c>
      <c r="G115" s="8">
        <v>135</v>
      </c>
      <c r="H115" s="8">
        <v>496</v>
      </c>
      <c r="I115" s="8">
        <f t="shared" si="2"/>
        <v>14939</v>
      </c>
      <c r="J115" s="8">
        <v>2416</v>
      </c>
      <c r="K115" s="8">
        <v>9023</v>
      </c>
      <c r="L115" s="8">
        <v>1250.75</v>
      </c>
      <c r="M115" s="8">
        <f t="shared" si="3"/>
        <v>11272.25</v>
      </c>
    </row>
    <row r="116" spans="1:13" x14ac:dyDescent="0.25">
      <c r="A116" s="7">
        <v>113</v>
      </c>
      <c r="B116" s="5" t="s">
        <v>246</v>
      </c>
      <c r="C116" s="5" t="s">
        <v>247</v>
      </c>
      <c r="D116" s="5" t="str">
        <f>INDEX(部门信息!$A$2:$A$6,MATCH(LEFT(B116,1),部门信息!$B$2:$B$6,0),1)</f>
        <v>研发</v>
      </c>
      <c r="E116" s="8">
        <v>3500</v>
      </c>
      <c r="F116" s="8">
        <v>0</v>
      </c>
      <c r="G116" s="8">
        <v>360</v>
      </c>
      <c r="H116" s="8">
        <v>220</v>
      </c>
      <c r="I116" s="8">
        <f t="shared" si="2"/>
        <v>3640</v>
      </c>
      <c r="J116" s="8">
        <v>490</v>
      </c>
      <c r="K116" s="8">
        <v>0</v>
      </c>
      <c r="L116" s="8">
        <v>0</v>
      </c>
      <c r="M116" s="8">
        <f t="shared" si="3"/>
        <v>3150</v>
      </c>
    </row>
    <row r="117" spans="1:13" x14ac:dyDescent="0.25">
      <c r="A117" s="7">
        <v>114</v>
      </c>
      <c r="B117" s="5" t="s">
        <v>248</v>
      </c>
      <c r="C117" s="5" t="s">
        <v>249</v>
      </c>
      <c r="D117" s="5" t="str">
        <f>INDEX(部门信息!$A$2:$A$6,MATCH(LEFT(B117,1),部门信息!$B$2:$B$6,0),1)</f>
        <v>市场</v>
      </c>
      <c r="E117" s="8">
        <v>11000</v>
      </c>
      <c r="F117" s="8">
        <v>1000</v>
      </c>
      <c r="G117" s="8">
        <v>315</v>
      </c>
      <c r="H117" s="8">
        <v>340</v>
      </c>
      <c r="I117" s="8">
        <f t="shared" si="2"/>
        <v>11975</v>
      </c>
      <c r="J117" s="8">
        <v>1760</v>
      </c>
      <c r="K117" s="8">
        <v>6715</v>
      </c>
      <c r="L117" s="8">
        <v>788</v>
      </c>
      <c r="M117" s="8">
        <f t="shared" si="3"/>
        <v>9427</v>
      </c>
    </row>
    <row r="118" spans="1:13" x14ac:dyDescent="0.25">
      <c r="A118" s="7">
        <v>115</v>
      </c>
      <c r="B118" s="5" t="s">
        <v>250</v>
      </c>
      <c r="C118" s="5" t="s">
        <v>251</v>
      </c>
      <c r="D118" s="5" t="str">
        <f>INDEX(部门信息!$A$2:$A$6,MATCH(LEFT(B118,1),部门信息!$B$2:$B$6,0),1)</f>
        <v>人事</v>
      </c>
      <c r="E118" s="8">
        <v>7600</v>
      </c>
      <c r="F118" s="8">
        <v>300</v>
      </c>
      <c r="G118" s="8">
        <v>450</v>
      </c>
      <c r="H118" s="8">
        <v>0</v>
      </c>
      <c r="I118" s="8">
        <f t="shared" si="2"/>
        <v>8350</v>
      </c>
      <c r="J118" s="8">
        <v>988</v>
      </c>
      <c r="K118" s="8">
        <v>3862</v>
      </c>
      <c r="L118" s="8">
        <v>281.20000000000005</v>
      </c>
      <c r="M118" s="8">
        <f t="shared" si="3"/>
        <v>7080.8</v>
      </c>
    </row>
    <row r="119" spans="1:13" x14ac:dyDescent="0.25">
      <c r="A119" s="7">
        <v>116</v>
      </c>
      <c r="B119" s="5" t="s">
        <v>252</v>
      </c>
      <c r="C119" s="5" t="s">
        <v>253</v>
      </c>
      <c r="D119" s="5" t="str">
        <f>INDEX(部门信息!$A$2:$A$6,MATCH(LEFT(B119,1),部门信息!$B$2:$B$6,0),1)</f>
        <v>研发</v>
      </c>
      <c r="E119" s="8">
        <v>16300</v>
      </c>
      <c r="F119" s="8">
        <v>0</v>
      </c>
      <c r="G119" s="8">
        <v>315</v>
      </c>
      <c r="H119" s="8">
        <v>0</v>
      </c>
      <c r="I119" s="8">
        <f t="shared" si="2"/>
        <v>16615</v>
      </c>
      <c r="J119" s="8">
        <v>2608</v>
      </c>
      <c r="K119" s="8">
        <v>10507</v>
      </c>
      <c r="L119" s="8">
        <v>1621.75</v>
      </c>
      <c r="M119" s="8">
        <f t="shared" si="3"/>
        <v>12385.25</v>
      </c>
    </row>
    <row r="120" spans="1:13" x14ac:dyDescent="0.25">
      <c r="A120" s="7">
        <v>117</v>
      </c>
      <c r="B120" s="5" t="s">
        <v>254</v>
      </c>
      <c r="C120" s="5" t="s">
        <v>255</v>
      </c>
      <c r="D120" s="5" t="str">
        <f>INDEX(部门信息!$A$2:$A$6,MATCH(LEFT(B120,1),部门信息!$B$2:$B$6,0),1)</f>
        <v>市场</v>
      </c>
      <c r="E120" s="8">
        <v>7000</v>
      </c>
      <c r="F120" s="8">
        <v>0</v>
      </c>
      <c r="G120" s="8">
        <v>315</v>
      </c>
      <c r="H120" s="8">
        <v>181</v>
      </c>
      <c r="I120" s="8">
        <f t="shared" si="2"/>
        <v>7134</v>
      </c>
      <c r="J120" s="8">
        <v>1050</v>
      </c>
      <c r="K120" s="8">
        <v>2584</v>
      </c>
      <c r="L120" s="8">
        <v>153.40000000000003</v>
      </c>
      <c r="M120" s="8">
        <f t="shared" si="3"/>
        <v>5930.6</v>
      </c>
    </row>
    <row r="121" spans="1:13" x14ac:dyDescent="0.25">
      <c r="A121" s="7">
        <v>118</v>
      </c>
      <c r="B121" s="5" t="s">
        <v>256</v>
      </c>
      <c r="C121" s="5" t="s">
        <v>257</v>
      </c>
      <c r="D121" s="5" t="str">
        <f>INDEX(部门信息!$A$2:$A$6,MATCH(LEFT(B121,1),部门信息!$B$2:$B$6,0),1)</f>
        <v>行政</v>
      </c>
      <c r="E121" s="8">
        <v>8200</v>
      </c>
      <c r="F121" s="8">
        <v>700</v>
      </c>
      <c r="G121" s="8">
        <v>450</v>
      </c>
      <c r="H121" s="8">
        <v>0</v>
      </c>
      <c r="I121" s="8">
        <f t="shared" si="2"/>
        <v>9350</v>
      </c>
      <c r="J121" s="8">
        <v>1066</v>
      </c>
      <c r="K121" s="8">
        <v>4784</v>
      </c>
      <c r="L121" s="8">
        <v>401.80000000000007</v>
      </c>
      <c r="M121" s="8">
        <f t="shared" si="3"/>
        <v>7882.2</v>
      </c>
    </row>
    <row r="122" spans="1:13" x14ac:dyDescent="0.25">
      <c r="A122" s="7">
        <v>119</v>
      </c>
      <c r="B122" s="5" t="s">
        <v>258</v>
      </c>
      <c r="C122" s="5" t="s">
        <v>259</v>
      </c>
      <c r="D122" s="5" t="str">
        <f>INDEX(部门信息!$A$2:$A$6,MATCH(LEFT(B122,1),部门信息!$B$2:$B$6,0),1)</f>
        <v>行政</v>
      </c>
      <c r="E122" s="8">
        <v>11300</v>
      </c>
      <c r="F122" s="8">
        <v>800</v>
      </c>
      <c r="G122" s="8">
        <v>360</v>
      </c>
      <c r="H122" s="8">
        <v>108</v>
      </c>
      <c r="I122" s="8">
        <f t="shared" si="2"/>
        <v>12352</v>
      </c>
      <c r="J122" s="8">
        <v>1469</v>
      </c>
      <c r="K122" s="8">
        <v>7383</v>
      </c>
      <c r="L122" s="8">
        <v>921.60000000000014</v>
      </c>
      <c r="M122" s="8">
        <f t="shared" si="3"/>
        <v>9961.4</v>
      </c>
    </row>
    <row r="123" spans="1:13" x14ac:dyDescent="0.25">
      <c r="A123" s="7">
        <v>120</v>
      </c>
      <c r="B123" s="5" t="s">
        <v>260</v>
      </c>
      <c r="C123" s="5" t="s">
        <v>261</v>
      </c>
      <c r="D123" s="5" t="str">
        <f>INDEX(部门信息!$A$2:$A$6,MATCH(LEFT(B123,1),部门信息!$B$2:$B$6,0),1)</f>
        <v>研发</v>
      </c>
      <c r="E123" s="8">
        <v>19800</v>
      </c>
      <c r="F123" s="8">
        <v>700</v>
      </c>
      <c r="G123" s="8">
        <v>450</v>
      </c>
      <c r="H123" s="8">
        <v>282</v>
      </c>
      <c r="I123" s="8">
        <f t="shared" si="2"/>
        <v>20668</v>
      </c>
      <c r="J123" s="8">
        <v>2376</v>
      </c>
      <c r="K123" s="8">
        <v>14792</v>
      </c>
      <c r="L123" s="8">
        <v>2693</v>
      </c>
      <c r="M123" s="8">
        <f t="shared" si="3"/>
        <v>15599</v>
      </c>
    </row>
    <row r="124" spans="1:13" x14ac:dyDescent="0.25">
      <c r="A124" s="7">
        <v>121</v>
      </c>
      <c r="B124" s="5" t="s">
        <v>262</v>
      </c>
      <c r="C124" s="5" t="s">
        <v>263</v>
      </c>
      <c r="D124" s="5" t="str">
        <f>INDEX(部门信息!$A$2:$A$6,MATCH(LEFT(B124,1),部门信息!$B$2:$B$6,0),1)</f>
        <v>市场</v>
      </c>
      <c r="E124" s="8">
        <v>12000</v>
      </c>
      <c r="F124" s="8">
        <v>300</v>
      </c>
      <c r="G124" s="8">
        <v>225</v>
      </c>
      <c r="H124" s="8">
        <v>0</v>
      </c>
      <c r="I124" s="8">
        <f t="shared" si="2"/>
        <v>12525</v>
      </c>
      <c r="J124" s="8">
        <v>1920</v>
      </c>
      <c r="K124" s="8">
        <v>7105</v>
      </c>
      <c r="L124" s="8">
        <v>866</v>
      </c>
      <c r="M124" s="8">
        <f t="shared" si="3"/>
        <v>9739</v>
      </c>
    </row>
    <row r="125" spans="1:13" x14ac:dyDescent="0.25">
      <c r="A125" s="7">
        <v>122</v>
      </c>
      <c r="B125" s="5" t="s">
        <v>264</v>
      </c>
      <c r="C125" s="5" t="s">
        <v>265</v>
      </c>
      <c r="D125" s="5" t="str">
        <f>INDEX(部门信息!$A$2:$A$6,MATCH(LEFT(B125,1),部门信息!$B$2:$B$6,0),1)</f>
        <v>行政</v>
      </c>
      <c r="E125" s="8">
        <v>8800</v>
      </c>
      <c r="F125" s="8">
        <v>0</v>
      </c>
      <c r="G125" s="8">
        <v>180</v>
      </c>
      <c r="H125" s="8">
        <v>158</v>
      </c>
      <c r="I125" s="8">
        <f t="shared" si="2"/>
        <v>8822</v>
      </c>
      <c r="J125" s="8">
        <v>1144</v>
      </c>
      <c r="K125" s="8">
        <v>4178</v>
      </c>
      <c r="L125" s="8">
        <v>312.8</v>
      </c>
      <c r="M125" s="8">
        <f t="shared" si="3"/>
        <v>7365.2</v>
      </c>
    </row>
    <row r="126" spans="1:13" x14ac:dyDescent="0.25">
      <c r="A126" s="7">
        <v>123</v>
      </c>
      <c r="B126" s="5" t="s">
        <v>266</v>
      </c>
      <c r="C126" s="5" t="s">
        <v>267</v>
      </c>
      <c r="D126" s="5" t="str">
        <f>INDEX(部门信息!$A$2:$A$6,MATCH(LEFT(B126,1),部门信息!$B$2:$B$6,0),1)</f>
        <v>市场</v>
      </c>
      <c r="E126" s="8">
        <v>19200</v>
      </c>
      <c r="F126" s="8">
        <v>1000</v>
      </c>
      <c r="G126" s="8">
        <v>405</v>
      </c>
      <c r="H126" s="8">
        <v>167</v>
      </c>
      <c r="I126" s="8">
        <f t="shared" si="2"/>
        <v>20438</v>
      </c>
      <c r="J126" s="8">
        <v>2304</v>
      </c>
      <c r="K126" s="8">
        <v>14634</v>
      </c>
      <c r="L126" s="8">
        <v>2653.5</v>
      </c>
      <c r="M126" s="8">
        <f t="shared" si="3"/>
        <v>15480.5</v>
      </c>
    </row>
    <row r="127" spans="1:13" x14ac:dyDescent="0.25">
      <c r="A127" s="7">
        <v>124</v>
      </c>
      <c r="B127" s="5" t="s">
        <v>268</v>
      </c>
      <c r="C127" s="5" t="s">
        <v>269</v>
      </c>
      <c r="D127" s="5" t="str">
        <f>INDEX(部门信息!$A$2:$A$6,MATCH(LEFT(B127,1),部门信息!$B$2:$B$6,0),1)</f>
        <v>市场</v>
      </c>
      <c r="E127" s="8">
        <v>7600</v>
      </c>
      <c r="F127" s="8">
        <v>800</v>
      </c>
      <c r="G127" s="8">
        <v>405</v>
      </c>
      <c r="H127" s="8">
        <v>199</v>
      </c>
      <c r="I127" s="8">
        <f t="shared" si="2"/>
        <v>8606</v>
      </c>
      <c r="J127" s="8">
        <v>1216</v>
      </c>
      <c r="K127" s="8">
        <v>3890</v>
      </c>
      <c r="L127" s="8">
        <v>284</v>
      </c>
      <c r="M127" s="8">
        <f t="shared" si="3"/>
        <v>7106</v>
      </c>
    </row>
    <row r="128" spans="1:13" x14ac:dyDescent="0.25">
      <c r="A128" s="7">
        <v>125</v>
      </c>
      <c r="B128" s="5" t="s">
        <v>270</v>
      </c>
      <c r="C128" s="5" t="s">
        <v>271</v>
      </c>
      <c r="D128" s="5" t="str">
        <f>INDEX(部门信息!$A$2:$A$6,MATCH(LEFT(B128,1),部门信息!$B$2:$B$6,0),1)</f>
        <v>管理</v>
      </c>
      <c r="E128" s="8">
        <v>8600</v>
      </c>
      <c r="F128" s="8">
        <v>300</v>
      </c>
      <c r="G128" s="8">
        <v>405</v>
      </c>
      <c r="H128" s="8">
        <v>0</v>
      </c>
      <c r="I128" s="8">
        <f t="shared" si="2"/>
        <v>9305</v>
      </c>
      <c r="J128" s="8">
        <v>1204</v>
      </c>
      <c r="K128" s="8">
        <v>4601</v>
      </c>
      <c r="L128" s="8">
        <v>365.20000000000005</v>
      </c>
      <c r="M128" s="8">
        <f t="shared" si="3"/>
        <v>7735.8</v>
      </c>
    </row>
    <row r="129" spans="1:13" x14ac:dyDescent="0.25">
      <c r="A129" s="7">
        <v>126</v>
      </c>
      <c r="B129" s="5" t="s">
        <v>272</v>
      </c>
      <c r="C129" s="5" t="s">
        <v>273</v>
      </c>
      <c r="D129" s="5" t="str">
        <f>INDEX(部门信息!$A$2:$A$6,MATCH(LEFT(B129,1),部门信息!$B$2:$B$6,0),1)</f>
        <v>市场</v>
      </c>
      <c r="E129" s="8">
        <v>4000</v>
      </c>
      <c r="F129" s="8">
        <v>600</v>
      </c>
      <c r="G129" s="8">
        <v>180</v>
      </c>
      <c r="H129" s="8">
        <v>162</v>
      </c>
      <c r="I129" s="8">
        <f t="shared" si="2"/>
        <v>4618</v>
      </c>
      <c r="J129" s="8">
        <v>600</v>
      </c>
      <c r="K129" s="8">
        <v>518</v>
      </c>
      <c r="L129" s="8">
        <v>15.54</v>
      </c>
      <c r="M129" s="8">
        <f t="shared" si="3"/>
        <v>4002.46</v>
      </c>
    </row>
    <row r="130" spans="1:13" x14ac:dyDescent="0.25">
      <c r="A130" s="7">
        <v>127</v>
      </c>
      <c r="B130" s="5" t="s">
        <v>274</v>
      </c>
      <c r="C130" s="5" t="s">
        <v>275</v>
      </c>
      <c r="D130" s="5" t="str">
        <f>INDEX(部门信息!$A$2:$A$6,MATCH(LEFT(B130,1),部门信息!$B$2:$B$6,0),1)</f>
        <v>人事</v>
      </c>
      <c r="E130" s="8">
        <v>4700</v>
      </c>
      <c r="F130" s="8">
        <v>100</v>
      </c>
      <c r="G130" s="8">
        <v>270</v>
      </c>
      <c r="H130" s="8">
        <v>291</v>
      </c>
      <c r="I130" s="8">
        <f t="shared" si="2"/>
        <v>4779</v>
      </c>
      <c r="J130" s="8">
        <v>564</v>
      </c>
      <c r="K130" s="8">
        <v>715</v>
      </c>
      <c r="L130" s="8">
        <v>21.45</v>
      </c>
      <c r="M130" s="8">
        <f t="shared" si="3"/>
        <v>4193.55</v>
      </c>
    </row>
    <row r="131" spans="1:13" x14ac:dyDescent="0.25">
      <c r="A131" s="7">
        <v>128</v>
      </c>
      <c r="B131" s="5" t="s">
        <v>276</v>
      </c>
      <c r="C131" s="5" t="s">
        <v>277</v>
      </c>
      <c r="D131" s="5" t="str">
        <f>INDEX(部门信息!$A$2:$A$6,MATCH(LEFT(B131,1),部门信息!$B$2:$B$6,0),1)</f>
        <v>市场</v>
      </c>
      <c r="E131" s="8">
        <v>7800</v>
      </c>
      <c r="F131" s="8">
        <v>100</v>
      </c>
      <c r="G131" s="8">
        <v>135</v>
      </c>
      <c r="H131" s="8">
        <v>0</v>
      </c>
      <c r="I131" s="8">
        <f t="shared" si="2"/>
        <v>8035</v>
      </c>
      <c r="J131" s="8">
        <v>1170</v>
      </c>
      <c r="K131" s="8">
        <v>3365</v>
      </c>
      <c r="L131" s="8">
        <v>231.5</v>
      </c>
      <c r="M131" s="8">
        <f t="shared" si="3"/>
        <v>6633.5</v>
      </c>
    </row>
    <row r="132" spans="1:13" x14ac:dyDescent="0.25">
      <c r="A132" s="7">
        <v>129</v>
      </c>
      <c r="B132" s="5" t="s">
        <v>278</v>
      </c>
      <c r="C132" s="5" t="s">
        <v>279</v>
      </c>
      <c r="D132" s="5" t="str">
        <f>INDEX(部门信息!$A$2:$A$6,MATCH(LEFT(B132,1),部门信息!$B$2:$B$6,0),1)</f>
        <v>行政</v>
      </c>
      <c r="E132" s="8">
        <v>6400</v>
      </c>
      <c r="F132" s="8">
        <v>100</v>
      </c>
      <c r="G132" s="8">
        <v>135</v>
      </c>
      <c r="H132" s="8">
        <v>369</v>
      </c>
      <c r="I132" s="8">
        <f t="shared" ref="I132:I195" si="4">E132+F132+G132-H132</f>
        <v>6266</v>
      </c>
      <c r="J132" s="8">
        <v>768</v>
      </c>
      <c r="K132" s="8">
        <v>1998</v>
      </c>
      <c r="L132" s="8">
        <v>94.800000000000011</v>
      </c>
      <c r="M132" s="8">
        <f t="shared" si="3"/>
        <v>5403.2</v>
      </c>
    </row>
    <row r="133" spans="1:13" x14ac:dyDescent="0.25">
      <c r="A133" s="7">
        <v>130</v>
      </c>
      <c r="B133" s="5" t="s">
        <v>280</v>
      </c>
      <c r="C133" s="5" t="s">
        <v>281</v>
      </c>
      <c r="D133" s="5" t="str">
        <f>INDEX(部门信息!$A$2:$A$6,MATCH(LEFT(B133,1),部门信息!$B$2:$B$6,0),1)</f>
        <v>行政</v>
      </c>
      <c r="E133" s="8">
        <v>9900</v>
      </c>
      <c r="F133" s="8">
        <v>500</v>
      </c>
      <c r="G133" s="8">
        <v>270</v>
      </c>
      <c r="H133" s="8">
        <v>0</v>
      </c>
      <c r="I133" s="8">
        <f t="shared" si="4"/>
        <v>10670</v>
      </c>
      <c r="J133" s="8">
        <v>1188</v>
      </c>
      <c r="K133" s="8">
        <v>5982</v>
      </c>
      <c r="L133" s="8">
        <v>641.40000000000009</v>
      </c>
      <c r="M133" s="8">
        <f t="shared" ref="M133:M196" si="5">I133-J133-L133</f>
        <v>8840.6</v>
      </c>
    </row>
    <row r="134" spans="1:13" x14ac:dyDescent="0.25">
      <c r="A134" s="7">
        <v>131</v>
      </c>
      <c r="B134" s="5" t="s">
        <v>282</v>
      </c>
      <c r="C134" s="5" t="s">
        <v>283</v>
      </c>
      <c r="D134" s="5" t="str">
        <f>INDEX(部门信息!$A$2:$A$6,MATCH(LEFT(B134,1),部门信息!$B$2:$B$6,0),1)</f>
        <v>管理</v>
      </c>
      <c r="E134" s="8">
        <v>4100</v>
      </c>
      <c r="F134" s="8">
        <v>700</v>
      </c>
      <c r="G134" s="8">
        <v>90</v>
      </c>
      <c r="H134" s="8">
        <v>0</v>
      </c>
      <c r="I134" s="8">
        <f t="shared" si="4"/>
        <v>4890</v>
      </c>
      <c r="J134" s="8">
        <v>615</v>
      </c>
      <c r="K134" s="8">
        <v>775</v>
      </c>
      <c r="L134" s="8">
        <v>23.25</v>
      </c>
      <c r="M134" s="8">
        <f t="shared" si="5"/>
        <v>4251.75</v>
      </c>
    </row>
    <row r="135" spans="1:13" x14ac:dyDescent="0.25">
      <c r="A135" s="7">
        <v>132</v>
      </c>
      <c r="B135" s="5" t="s">
        <v>284</v>
      </c>
      <c r="C135" s="5" t="s">
        <v>285</v>
      </c>
      <c r="D135" s="5" t="str">
        <f>INDEX(部门信息!$A$2:$A$6,MATCH(LEFT(B135,1),部门信息!$B$2:$B$6,0),1)</f>
        <v>行政</v>
      </c>
      <c r="E135" s="8">
        <v>15100</v>
      </c>
      <c r="F135" s="8">
        <v>900</v>
      </c>
      <c r="G135" s="8">
        <v>225</v>
      </c>
      <c r="H135" s="8">
        <v>0</v>
      </c>
      <c r="I135" s="8">
        <f t="shared" si="4"/>
        <v>16225</v>
      </c>
      <c r="J135" s="8">
        <v>2265</v>
      </c>
      <c r="K135" s="8">
        <v>10460</v>
      </c>
      <c r="L135" s="8">
        <v>1610</v>
      </c>
      <c r="M135" s="8">
        <f t="shared" si="5"/>
        <v>12350</v>
      </c>
    </row>
    <row r="136" spans="1:13" x14ac:dyDescent="0.25">
      <c r="A136" s="7">
        <v>133</v>
      </c>
      <c r="B136" s="5" t="s">
        <v>286</v>
      </c>
      <c r="C136" s="5" t="s">
        <v>287</v>
      </c>
      <c r="D136" s="5" t="str">
        <f>INDEX(部门信息!$A$2:$A$6,MATCH(LEFT(B136,1),部门信息!$B$2:$B$6,0),1)</f>
        <v>市场</v>
      </c>
      <c r="E136" s="8">
        <v>15600</v>
      </c>
      <c r="F136" s="8">
        <v>400</v>
      </c>
      <c r="G136" s="8">
        <v>225</v>
      </c>
      <c r="H136" s="8">
        <v>0</v>
      </c>
      <c r="I136" s="8">
        <f t="shared" si="4"/>
        <v>16225</v>
      </c>
      <c r="J136" s="8">
        <v>2028</v>
      </c>
      <c r="K136" s="8">
        <v>10697</v>
      </c>
      <c r="L136" s="8">
        <v>1669.25</v>
      </c>
      <c r="M136" s="8">
        <f t="shared" si="5"/>
        <v>12527.75</v>
      </c>
    </row>
    <row r="137" spans="1:13" x14ac:dyDescent="0.25">
      <c r="A137" s="7">
        <v>134</v>
      </c>
      <c r="B137" s="5" t="s">
        <v>288</v>
      </c>
      <c r="C137" s="5" t="s">
        <v>289</v>
      </c>
      <c r="D137" s="5" t="str">
        <f>INDEX(部门信息!$A$2:$A$6,MATCH(LEFT(B137,1),部门信息!$B$2:$B$6,0),1)</f>
        <v>市场</v>
      </c>
      <c r="E137" s="8">
        <v>17200</v>
      </c>
      <c r="F137" s="8">
        <v>500</v>
      </c>
      <c r="G137" s="8">
        <v>360</v>
      </c>
      <c r="H137" s="8">
        <v>0</v>
      </c>
      <c r="I137" s="8">
        <f t="shared" si="4"/>
        <v>18060</v>
      </c>
      <c r="J137" s="8">
        <v>2580</v>
      </c>
      <c r="K137" s="8">
        <v>11980</v>
      </c>
      <c r="L137" s="8">
        <v>1990</v>
      </c>
      <c r="M137" s="8">
        <f t="shared" si="5"/>
        <v>13490</v>
      </c>
    </row>
    <row r="138" spans="1:13" x14ac:dyDescent="0.25">
      <c r="A138" s="7">
        <v>135</v>
      </c>
      <c r="B138" s="5" t="s">
        <v>290</v>
      </c>
      <c r="C138" s="5" t="s">
        <v>291</v>
      </c>
      <c r="D138" s="5" t="str">
        <f>INDEX(部门信息!$A$2:$A$6,MATCH(LEFT(B138,1),部门信息!$B$2:$B$6,0),1)</f>
        <v>管理</v>
      </c>
      <c r="E138" s="8">
        <v>19300</v>
      </c>
      <c r="F138" s="8">
        <v>100</v>
      </c>
      <c r="G138" s="8">
        <v>180</v>
      </c>
      <c r="H138" s="8">
        <v>84</v>
      </c>
      <c r="I138" s="8">
        <f t="shared" si="4"/>
        <v>19496</v>
      </c>
      <c r="J138" s="8">
        <v>3088</v>
      </c>
      <c r="K138" s="8">
        <v>12908</v>
      </c>
      <c r="L138" s="8">
        <v>2222</v>
      </c>
      <c r="M138" s="8">
        <f t="shared" si="5"/>
        <v>14186</v>
      </c>
    </row>
    <row r="139" spans="1:13" x14ac:dyDescent="0.25">
      <c r="A139" s="7">
        <v>136</v>
      </c>
      <c r="B139" s="5" t="s">
        <v>292</v>
      </c>
      <c r="C139" s="5" t="s">
        <v>293</v>
      </c>
      <c r="D139" s="5" t="str">
        <f>INDEX(部门信息!$A$2:$A$6,MATCH(LEFT(B139,1),部门信息!$B$2:$B$6,0),1)</f>
        <v>行政</v>
      </c>
      <c r="E139" s="8">
        <v>13200</v>
      </c>
      <c r="F139" s="8">
        <v>300</v>
      </c>
      <c r="G139" s="8">
        <v>315</v>
      </c>
      <c r="H139" s="8">
        <v>365</v>
      </c>
      <c r="I139" s="8">
        <f t="shared" si="4"/>
        <v>13450</v>
      </c>
      <c r="J139" s="8">
        <v>1848</v>
      </c>
      <c r="K139" s="8">
        <v>8102</v>
      </c>
      <c r="L139" s="8">
        <v>1065.4000000000001</v>
      </c>
      <c r="M139" s="8">
        <f t="shared" si="5"/>
        <v>10536.6</v>
      </c>
    </row>
    <row r="140" spans="1:13" x14ac:dyDescent="0.25">
      <c r="A140" s="7">
        <v>137</v>
      </c>
      <c r="B140" s="5" t="s">
        <v>294</v>
      </c>
      <c r="C140" s="5" t="s">
        <v>295</v>
      </c>
      <c r="D140" s="5" t="str">
        <f>INDEX(部门信息!$A$2:$A$6,MATCH(LEFT(B140,1),部门信息!$B$2:$B$6,0),1)</f>
        <v>市场</v>
      </c>
      <c r="E140" s="8">
        <v>17900</v>
      </c>
      <c r="F140" s="8">
        <v>300</v>
      </c>
      <c r="G140" s="8">
        <v>45</v>
      </c>
      <c r="H140" s="8">
        <v>0</v>
      </c>
      <c r="I140" s="8">
        <f t="shared" si="4"/>
        <v>18245</v>
      </c>
      <c r="J140" s="8">
        <v>2864</v>
      </c>
      <c r="K140" s="8">
        <v>11881</v>
      </c>
      <c r="L140" s="8">
        <v>1965.25</v>
      </c>
      <c r="M140" s="8">
        <f t="shared" si="5"/>
        <v>13415.75</v>
      </c>
    </row>
    <row r="141" spans="1:13" x14ac:dyDescent="0.25">
      <c r="A141" s="7">
        <v>138</v>
      </c>
      <c r="B141" s="5" t="s">
        <v>296</v>
      </c>
      <c r="C141" s="5" t="s">
        <v>297</v>
      </c>
      <c r="D141" s="5" t="str">
        <f>INDEX(部门信息!$A$2:$A$6,MATCH(LEFT(B141,1),部门信息!$B$2:$B$6,0),1)</f>
        <v>市场</v>
      </c>
      <c r="E141" s="8">
        <v>17300</v>
      </c>
      <c r="F141" s="8">
        <v>400</v>
      </c>
      <c r="G141" s="8">
        <v>315</v>
      </c>
      <c r="H141" s="8">
        <v>112</v>
      </c>
      <c r="I141" s="8">
        <f t="shared" si="4"/>
        <v>17903</v>
      </c>
      <c r="J141" s="8">
        <v>2422</v>
      </c>
      <c r="K141" s="8">
        <v>11981</v>
      </c>
      <c r="L141" s="8">
        <v>1990.25</v>
      </c>
      <c r="M141" s="8">
        <f t="shared" si="5"/>
        <v>13490.75</v>
      </c>
    </row>
    <row r="142" spans="1:13" x14ac:dyDescent="0.25">
      <c r="A142" s="7">
        <v>139</v>
      </c>
      <c r="B142" s="5" t="s">
        <v>298</v>
      </c>
      <c r="C142" s="5" t="s">
        <v>299</v>
      </c>
      <c r="D142" s="5" t="str">
        <f>INDEX(部门信息!$A$2:$A$6,MATCH(LEFT(B142,1),部门信息!$B$2:$B$6,0),1)</f>
        <v>行政</v>
      </c>
      <c r="E142" s="8">
        <v>16800</v>
      </c>
      <c r="F142" s="8">
        <v>100</v>
      </c>
      <c r="G142" s="8">
        <v>135</v>
      </c>
      <c r="H142" s="8">
        <v>0</v>
      </c>
      <c r="I142" s="8">
        <f t="shared" si="4"/>
        <v>17035</v>
      </c>
      <c r="J142" s="8">
        <v>2688</v>
      </c>
      <c r="K142" s="8">
        <v>10847</v>
      </c>
      <c r="L142" s="8">
        <v>1706.75</v>
      </c>
      <c r="M142" s="8">
        <f t="shared" si="5"/>
        <v>12640.25</v>
      </c>
    </row>
    <row r="143" spans="1:13" x14ac:dyDescent="0.25">
      <c r="A143" s="7">
        <v>140</v>
      </c>
      <c r="B143" s="5" t="s">
        <v>300</v>
      </c>
      <c r="C143" s="5" t="s">
        <v>301</v>
      </c>
      <c r="D143" s="5" t="str">
        <f>INDEX(部门信息!$A$2:$A$6,MATCH(LEFT(B143,1),部门信息!$B$2:$B$6,0),1)</f>
        <v>市场</v>
      </c>
      <c r="E143" s="8">
        <v>3300</v>
      </c>
      <c r="F143" s="8">
        <v>300</v>
      </c>
      <c r="G143" s="8">
        <v>360</v>
      </c>
      <c r="H143" s="8">
        <v>0</v>
      </c>
      <c r="I143" s="8">
        <f t="shared" si="4"/>
        <v>3960</v>
      </c>
      <c r="J143" s="8">
        <v>528</v>
      </c>
      <c r="K143" s="8">
        <v>0</v>
      </c>
      <c r="L143" s="8">
        <v>0</v>
      </c>
      <c r="M143" s="8">
        <f t="shared" si="5"/>
        <v>3432</v>
      </c>
    </row>
    <row r="144" spans="1:13" x14ac:dyDescent="0.25">
      <c r="A144" s="7">
        <v>141</v>
      </c>
      <c r="B144" s="5" t="s">
        <v>302</v>
      </c>
      <c r="C144" s="5" t="s">
        <v>303</v>
      </c>
      <c r="D144" s="5" t="str">
        <f>INDEX(部门信息!$A$2:$A$6,MATCH(LEFT(B144,1),部门信息!$B$2:$B$6,0),1)</f>
        <v>市场</v>
      </c>
      <c r="E144" s="8">
        <v>15000</v>
      </c>
      <c r="F144" s="8">
        <v>500</v>
      </c>
      <c r="G144" s="8">
        <v>90</v>
      </c>
      <c r="H144" s="8">
        <v>0</v>
      </c>
      <c r="I144" s="8">
        <f t="shared" si="4"/>
        <v>15590</v>
      </c>
      <c r="J144" s="8">
        <v>1800</v>
      </c>
      <c r="K144" s="8">
        <v>10290</v>
      </c>
      <c r="L144" s="8">
        <v>1567.5</v>
      </c>
      <c r="M144" s="8">
        <f t="shared" si="5"/>
        <v>12222.5</v>
      </c>
    </row>
    <row r="145" spans="1:13" x14ac:dyDescent="0.25">
      <c r="A145" s="7">
        <v>142</v>
      </c>
      <c r="B145" s="5" t="s">
        <v>304</v>
      </c>
      <c r="C145" s="5" t="s">
        <v>305</v>
      </c>
      <c r="D145" s="5" t="str">
        <f>INDEX(部门信息!$A$2:$A$6,MATCH(LEFT(B145,1),部门信息!$B$2:$B$6,0),1)</f>
        <v>人事</v>
      </c>
      <c r="E145" s="8">
        <v>5000</v>
      </c>
      <c r="F145" s="8">
        <v>500</v>
      </c>
      <c r="G145" s="8">
        <v>315</v>
      </c>
      <c r="H145" s="8">
        <v>0</v>
      </c>
      <c r="I145" s="8">
        <f t="shared" si="4"/>
        <v>5815</v>
      </c>
      <c r="J145" s="8">
        <v>800</v>
      </c>
      <c r="K145" s="8">
        <v>1515</v>
      </c>
      <c r="L145" s="8">
        <v>46.5</v>
      </c>
      <c r="M145" s="8">
        <f t="shared" si="5"/>
        <v>4968.5</v>
      </c>
    </row>
    <row r="146" spans="1:13" x14ac:dyDescent="0.25">
      <c r="A146" s="7">
        <v>143</v>
      </c>
      <c r="B146" s="5" t="s">
        <v>306</v>
      </c>
      <c r="C146" s="5" t="s">
        <v>307</v>
      </c>
      <c r="D146" s="5" t="str">
        <f>INDEX(部门信息!$A$2:$A$6,MATCH(LEFT(B146,1),部门信息!$B$2:$B$6,0),1)</f>
        <v>行政</v>
      </c>
      <c r="E146" s="8">
        <v>6300</v>
      </c>
      <c r="F146" s="8">
        <v>100</v>
      </c>
      <c r="G146" s="8">
        <v>405</v>
      </c>
      <c r="H146" s="8">
        <v>401</v>
      </c>
      <c r="I146" s="8">
        <f t="shared" si="4"/>
        <v>6404</v>
      </c>
      <c r="J146" s="8">
        <v>882</v>
      </c>
      <c r="K146" s="8">
        <v>2022</v>
      </c>
      <c r="L146" s="8">
        <v>97.200000000000017</v>
      </c>
      <c r="M146" s="8">
        <f t="shared" si="5"/>
        <v>5424.8</v>
      </c>
    </row>
    <row r="147" spans="1:13" x14ac:dyDescent="0.25">
      <c r="A147" s="7">
        <v>144</v>
      </c>
      <c r="B147" s="5" t="s">
        <v>308</v>
      </c>
      <c r="C147" s="5" t="s">
        <v>309</v>
      </c>
      <c r="D147" s="5" t="str">
        <f>INDEX(部门信息!$A$2:$A$6,MATCH(LEFT(B147,1),部门信息!$B$2:$B$6,0),1)</f>
        <v>市场</v>
      </c>
      <c r="E147" s="8">
        <v>19900</v>
      </c>
      <c r="F147" s="8">
        <v>900</v>
      </c>
      <c r="G147" s="8">
        <v>315</v>
      </c>
      <c r="H147" s="8">
        <v>377</v>
      </c>
      <c r="I147" s="8">
        <f t="shared" si="4"/>
        <v>20738</v>
      </c>
      <c r="J147" s="8">
        <v>2388</v>
      </c>
      <c r="K147" s="8">
        <v>14850</v>
      </c>
      <c r="L147" s="8">
        <v>2707.5</v>
      </c>
      <c r="M147" s="8">
        <f t="shared" si="5"/>
        <v>15642.5</v>
      </c>
    </row>
    <row r="148" spans="1:13" x14ac:dyDescent="0.25">
      <c r="A148" s="7">
        <v>145</v>
      </c>
      <c r="B148" s="5" t="s">
        <v>310</v>
      </c>
      <c r="C148" s="5" t="s">
        <v>311</v>
      </c>
      <c r="D148" s="5" t="str">
        <f>INDEX(部门信息!$A$2:$A$6,MATCH(LEFT(B148,1),部门信息!$B$2:$B$6,0),1)</f>
        <v>市场</v>
      </c>
      <c r="E148" s="8">
        <v>5600</v>
      </c>
      <c r="F148" s="8">
        <v>300</v>
      </c>
      <c r="G148" s="8">
        <v>135</v>
      </c>
      <c r="H148" s="8">
        <v>320</v>
      </c>
      <c r="I148" s="8">
        <f t="shared" si="4"/>
        <v>5715</v>
      </c>
      <c r="J148" s="8">
        <v>896</v>
      </c>
      <c r="K148" s="8">
        <v>1319</v>
      </c>
      <c r="L148" s="8">
        <v>39.57</v>
      </c>
      <c r="M148" s="8">
        <f t="shared" si="5"/>
        <v>4779.43</v>
      </c>
    </row>
    <row r="149" spans="1:13" x14ac:dyDescent="0.25">
      <c r="A149" s="7">
        <v>146</v>
      </c>
      <c r="B149" s="5" t="s">
        <v>312</v>
      </c>
      <c r="C149" s="5" t="s">
        <v>313</v>
      </c>
      <c r="D149" s="5" t="str">
        <f>INDEX(部门信息!$A$2:$A$6,MATCH(LEFT(B149,1),部门信息!$B$2:$B$6,0),1)</f>
        <v>市场</v>
      </c>
      <c r="E149" s="8">
        <v>18500</v>
      </c>
      <c r="F149" s="8">
        <v>600</v>
      </c>
      <c r="G149" s="8">
        <v>360</v>
      </c>
      <c r="H149" s="8">
        <v>0</v>
      </c>
      <c r="I149" s="8">
        <f t="shared" si="4"/>
        <v>19460</v>
      </c>
      <c r="J149" s="8">
        <v>2960</v>
      </c>
      <c r="K149" s="8">
        <v>13000</v>
      </c>
      <c r="L149" s="8">
        <v>2245</v>
      </c>
      <c r="M149" s="8">
        <f t="shared" si="5"/>
        <v>14255</v>
      </c>
    </row>
    <row r="150" spans="1:13" x14ac:dyDescent="0.25">
      <c r="A150" s="7">
        <v>147</v>
      </c>
      <c r="B150" s="5" t="s">
        <v>314</v>
      </c>
      <c r="C150" s="5" t="s">
        <v>315</v>
      </c>
      <c r="D150" s="5" t="str">
        <f>INDEX(部门信息!$A$2:$A$6,MATCH(LEFT(B150,1),部门信息!$B$2:$B$6,0),1)</f>
        <v>研发</v>
      </c>
      <c r="E150" s="8">
        <v>11000</v>
      </c>
      <c r="F150" s="8">
        <v>600</v>
      </c>
      <c r="G150" s="8">
        <v>180</v>
      </c>
      <c r="H150" s="8">
        <v>0</v>
      </c>
      <c r="I150" s="8">
        <f t="shared" si="4"/>
        <v>11780</v>
      </c>
      <c r="J150" s="8">
        <v>1320</v>
      </c>
      <c r="K150" s="8">
        <v>6960</v>
      </c>
      <c r="L150" s="8">
        <v>837</v>
      </c>
      <c r="M150" s="8">
        <f t="shared" si="5"/>
        <v>9623</v>
      </c>
    </row>
    <row r="151" spans="1:13" x14ac:dyDescent="0.25">
      <c r="A151" s="7">
        <v>148</v>
      </c>
      <c r="B151" s="5" t="s">
        <v>316</v>
      </c>
      <c r="C151" s="5" t="s">
        <v>317</v>
      </c>
      <c r="D151" s="5" t="str">
        <f>INDEX(部门信息!$A$2:$A$6,MATCH(LEFT(B151,1),部门信息!$B$2:$B$6,0),1)</f>
        <v>行政</v>
      </c>
      <c r="E151" s="8">
        <v>9000</v>
      </c>
      <c r="F151" s="8">
        <v>100</v>
      </c>
      <c r="G151" s="8">
        <v>45</v>
      </c>
      <c r="H151" s="8">
        <v>0</v>
      </c>
      <c r="I151" s="8">
        <f t="shared" si="4"/>
        <v>9145</v>
      </c>
      <c r="J151" s="8">
        <v>1080</v>
      </c>
      <c r="K151" s="8">
        <v>4565</v>
      </c>
      <c r="L151" s="8">
        <v>358</v>
      </c>
      <c r="M151" s="8">
        <f t="shared" si="5"/>
        <v>7707</v>
      </c>
    </row>
    <row r="152" spans="1:13" x14ac:dyDescent="0.25">
      <c r="A152" s="7">
        <v>149</v>
      </c>
      <c r="B152" s="5" t="s">
        <v>318</v>
      </c>
      <c r="C152" s="5" t="s">
        <v>319</v>
      </c>
      <c r="D152" s="5" t="str">
        <f>INDEX(部门信息!$A$2:$A$6,MATCH(LEFT(B152,1),部门信息!$B$2:$B$6,0),1)</f>
        <v>人事</v>
      </c>
      <c r="E152" s="8">
        <v>9700</v>
      </c>
      <c r="F152" s="8">
        <v>200</v>
      </c>
      <c r="G152" s="8">
        <v>405</v>
      </c>
      <c r="H152" s="8">
        <v>467</v>
      </c>
      <c r="I152" s="8">
        <f t="shared" si="4"/>
        <v>9838</v>
      </c>
      <c r="J152" s="8">
        <v>1261</v>
      </c>
      <c r="K152" s="8">
        <v>5077</v>
      </c>
      <c r="L152" s="8">
        <v>460.40000000000009</v>
      </c>
      <c r="M152" s="8">
        <f t="shared" si="5"/>
        <v>8116.6</v>
      </c>
    </row>
    <row r="153" spans="1:13" x14ac:dyDescent="0.25">
      <c r="A153" s="7">
        <v>150</v>
      </c>
      <c r="B153" s="5" t="s">
        <v>320</v>
      </c>
      <c r="C153" s="5" t="s">
        <v>321</v>
      </c>
      <c r="D153" s="5" t="str">
        <f>INDEX(部门信息!$A$2:$A$6,MATCH(LEFT(B153,1),部门信息!$B$2:$B$6,0),1)</f>
        <v>管理</v>
      </c>
      <c r="E153" s="8">
        <v>9400</v>
      </c>
      <c r="F153" s="8">
        <v>200</v>
      </c>
      <c r="G153" s="8">
        <v>450</v>
      </c>
      <c r="H153" s="8">
        <v>0</v>
      </c>
      <c r="I153" s="8">
        <f t="shared" si="4"/>
        <v>10050</v>
      </c>
      <c r="J153" s="8">
        <v>1504</v>
      </c>
      <c r="K153" s="8">
        <v>5046</v>
      </c>
      <c r="L153" s="8">
        <v>454.20000000000005</v>
      </c>
      <c r="M153" s="8">
        <f t="shared" si="5"/>
        <v>8091.8</v>
      </c>
    </row>
    <row r="154" spans="1:13" x14ac:dyDescent="0.25">
      <c r="A154" s="7">
        <v>151</v>
      </c>
      <c r="B154" s="5" t="s">
        <v>322</v>
      </c>
      <c r="C154" s="5" t="s">
        <v>323</v>
      </c>
      <c r="D154" s="5" t="str">
        <f>INDEX(部门信息!$A$2:$A$6,MATCH(LEFT(B154,1),部门信息!$B$2:$B$6,0),1)</f>
        <v>市场</v>
      </c>
      <c r="E154" s="8">
        <v>20000</v>
      </c>
      <c r="F154" s="8">
        <v>900</v>
      </c>
      <c r="G154" s="8">
        <v>270</v>
      </c>
      <c r="H154" s="8">
        <v>40</v>
      </c>
      <c r="I154" s="8">
        <f t="shared" si="4"/>
        <v>21130</v>
      </c>
      <c r="J154" s="8">
        <v>2800</v>
      </c>
      <c r="K154" s="8">
        <v>14830</v>
      </c>
      <c r="L154" s="8">
        <v>2702.5</v>
      </c>
      <c r="M154" s="8">
        <f t="shared" si="5"/>
        <v>15627.5</v>
      </c>
    </row>
    <row r="155" spans="1:13" x14ac:dyDescent="0.25">
      <c r="A155" s="7">
        <v>152</v>
      </c>
      <c r="B155" s="5" t="s">
        <v>324</v>
      </c>
      <c r="C155" s="5" t="s">
        <v>325</v>
      </c>
      <c r="D155" s="5" t="str">
        <f>INDEX(部门信息!$A$2:$A$6,MATCH(LEFT(B155,1),部门信息!$B$2:$B$6,0),1)</f>
        <v>人事</v>
      </c>
      <c r="E155" s="8">
        <v>18700</v>
      </c>
      <c r="F155" s="8">
        <v>200</v>
      </c>
      <c r="G155" s="8">
        <v>225</v>
      </c>
      <c r="H155" s="8">
        <v>0</v>
      </c>
      <c r="I155" s="8">
        <f t="shared" si="4"/>
        <v>19125</v>
      </c>
      <c r="J155" s="8">
        <v>2805</v>
      </c>
      <c r="K155" s="8">
        <v>12820</v>
      </c>
      <c r="L155" s="8">
        <v>2200</v>
      </c>
      <c r="M155" s="8">
        <f t="shared" si="5"/>
        <v>14120</v>
      </c>
    </row>
    <row r="156" spans="1:13" x14ac:dyDescent="0.25">
      <c r="A156" s="7">
        <v>153</v>
      </c>
      <c r="B156" s="5" t="s">
        <v>326</v>
      </c>
      <c r="C156" s="5" t="s">
        <v>327</v>
      </c>
      <c r="D156" s="5" t="str">
        <f>INDEX(部门信息!$A$2:$A$6,MATCH(LEFT(B156,1),部门信息!$B$2:$B$6,0),1)</f>
        <v>人事</v>
      </c>
      <c r="E156" s="8">
        <v>17000</v>
      </c>
      <c r="F156" s="8">
        <v>500</v>
      </c>
      <c r="G156" s="8">
        <v>450</v>
      </c>
      <c r="H156" s="8">
        <v>0</v>
      </c>
      <c r="I156" s="8">
        <f t="shared" si="4"/>
        <v>17950</v>
      </c>
      <c r="J156" s="8">
        <v>2380</v>
      </c>
      <c r="K156" s="8">
        <v>12070</v>
      </c>
      <c r="L156" s="8">
        <v>2012.5</v>
      </c>
      <c r="M156" s="8">
        <f t="shared" si="5"/>
        <v>13557.5</v>
      </c>
    </row>
    <row r="157" spans="1:13" x14ac:dyDescent="0.25">
      <c r="A157" s="7">
        <v>154</v>
      </c>
      <c r="B157" s="5" t="s">
        <v>328</v>
      </c>
      <c r="C157" s="5" t="s">
        <v>329</v>
      </c>
      <c r="D157" s="5" t="str">
        <f>INDEX(部门信息!$A$2:$A$6,MATCH(LEFT(B157,1),部门信息!$B$2:$B$6,0),1)</f>
        <v>行政</v>
      </c>
      <c r="E157" s="8">
        <v>11500</v>
      </c>
      <c r="F157" s="8">
        <v>200</v>
      </c>
      <c r="G157" s="8">
        <v>45</v>
      </c>
      <c r="H157" s="8">
        <v>485</v>
      </c>
      <c r="I157" s="8">
        <f t="shared" si="4"/>
        <v>11260</v>
      </c>
      <c r="J157" s="8">
        <v>1380</v>
      </c>
      <c r="K157" s="8">
        <v>6380</v>
      </c>
      <c r="L157" s="8">
        <v>721</v>
      </c>
      <c r="M157" s="8">
        <f t="shared" si="5"/>
        <v>9159</v>
      </c>
    </row>
    <row r="158" spans="1:13" x14ac:dyDescent="0.25">
      <c r="A158" s="7">
        <v>155</v>
      </c>
      <c r="B158" s="5" t="s">
        <v>330</v>
      </c>
      <c r="C158" s="5" t="s">
        <v>331</v>
      </c>
      <c r="D158" s="5" t="str">
        <f>INDEX(部门信息!$A$2:$A$6,MATCH(LEFT(B158,1),部门信息!$B$2:$B$6,0),1)</f>
        <v>行政</v>
      </c>
      <c r="E158" s="8">
        <v>11100</v>
      </c>
      <c r="F158" s="8">
        <v>600</v>
      </c>
      <c r="G158" s="8">
        <v>135</v>
      </c>
      <c r="H158" s="8">
        <v>0</v>
      </c>
      <c r="I158" s="8">
        <f t="shared" si="4"/>
        <v>11835</v>
      </c>
      <c r="J158" s="8">
        <v>1443</v>
      </c>
      <c r="K158" s="8">
        <v>6892</v>
      </c>
      <c r="L158" s="8">
        <v>823.40000000000009</v>
      </c>
      <c r="M158" s="8">
        <f t="shared" si="5"/>
        <v>9568.6</v>
      </c>
    </row>
    <row r="159" spans="1:13" x14ac:dyDescent="0.25">
      <c r="A159" s="7">
        <v>156</v>
      </c>
      <c r="B159" s="5" t="s">
        <v>332</v>
      </c>
      <c r="C159" s="5" t="s">
        <v>333</v>
      </c>
      <c r="D159" s="5" t="str">
        <f>INDEX(部门信息!$A$2:$A$6,MATCH(LEFT(B159,1),部门信息!$B$2:$B$6,0),1)</f>
        <v>人事</v>
      </c>
      <c r="E159" s="8">
        <v>18700</v>
      </c>
      <c r="F159" s="8">
        <v>400</v>
      </c>
      <c r="G159" s="8">
        <v>225</v>
      </c>
      <c r="H159" s="8">
        <v>178</v>
      </c>
      <c r="I159" s="8">
        <f t="shared" si="4"/>
        <v>19147</v>
      </c>
      <c r="J159" s="8">
        <v>2992</v>
      </c>
      <c r="K159" s="8">
        <v>12655</v>
      </c>
      <c r="L159" s="8">
        <v>2158.75</v>
      </c>
      <c r="M159" s="8">
        <f t="shared" si="5"/>
        <v>13996.25</v>
      </c>
    </row>
    <row r="160" spans="1:13" x14ac:dyDescent="0.25">
      <c r="A160" s="7">
        <v>157</v>
      </c>
      <c r="B160" s="5" t="s">
        <v>334</v>
      </c>
      <c r="C160" s="5" t="s">
        <v>335</v>
      </c>
      <c r="D160" s="5" t="str">
        <f>INDEX(部门信息!$A$2:$A$6,MATCH(LEFT(B160,1),部门信息!$B$2:$B$6,0),1)</f>
        <v>行政</v>
      </c>
      <c r="E160" s="8">
        <v>16300</v>
      </c>
      <c r="F160" s="8">
        <v>100</v>
      </c>
      <c r="G160" s="8">
        <v>135</v>
      </c>
      <c r="H160" s="8">
        <v>46</v>
      </c>
      <c r="I160" s="8">
        <f t="shared" si="4"/>
        <v>16489</v>
      </c>
      <c r="J160" s="8">
        <v>2119</v>
      </c>
      <c r="K160" s="8">
        <v>10870</v>
      </c>
      <c r="L160" s="8">
        <v>1712.5</v>
      </c>
      <c r="M160" s="8">
        <f t="shared" si="5"/>
        <v>12657.5</v>
      </c>
    </row>
    <row r="161" spans="1:13" x14ac:dyDescent="0.25">
      <c r="A161" s="7">
        <v>158</v>
      </c>
      <c r="B161" s="5" t="s">
        <v>336</v>
      </c>
      <c r="C161" s="5" t="s">
        <v>337</v>
      </c>
      <c r="D161" s="5" t="str">
        <f>INDEX(部门信息!$A$2:$A$6,MATCH(LEFT(B161,1),部门信息!$B$2:$B$6,0),1)</f>
        <v>行政</v>
      </c>
      <c r="E161" s="8">
        <v>12100</v>
      </c>
      <c r="F161" s="8">
        <v>500</v>
      </c>
      <c r="G161" s="8">
        <v>45</v>
      </c>
      <c r="H161" s="8">
        <v>404</v>
      </c>
      <c r="I161" s="8">
        <f t="shared" si="4"/>
        <v>12241</v>
      </c>
      <c r="J161" s="8">
        <v>1452</v>
      </c>
      <c r="K161" s="8">
        <v>7289</v>
      </c>
      <c r="L161" s="8">
        <v>902.80000000000018</v>
      </c>
      <c r="M161" s="8">
        <f t="shared" si="5"/>
        <v>9886.2000000000007</v>
      </c>
    </row>
    <row r="162" spans="1:13" x14ac:dyDescent="0.25">
      <c r="A162" s="7">
        <v>159</v>
      </c>
      <c r="B162" s="5" t="s">
        <v>338</v>
      </c>
      <c r="C162" s="5" t="s">
        <v>339</v>
      </c>
      <c r="D162" s="5" t="str">
        <f>INDEX(部门信息!$A$2:$A$6,MATCH(LEFT(B162,1),部门信息!$B$2:$B$6,0),1)</f>
        <v>管理</v>
      </c>
      <c r="E162" s="8">
        <v>17300</v>
      </c>
      <c r="F162" s="8">
        <v>500</v>
      </c>
      <c r="G162" s="8">
        <v>360</v>
      </c>
      <c r="H162" s="8">
        <v>328</v>
      </c>
      <c r="I162" s="8">
        <f t="shared" si="4"/>
        <v>17832</v>
      </c>
      <c r="J162" s="8">
        <v>2422</v>
      </c>
      <c r="K162" s="8">
        <v>11910</v>
      </c>
      <c r="L162" s="8">
        <v>1972.5</v>
      </c>
      <c r="M162" s="8">
        <f t="shared" si="5"/>
        <v>13437.5</v>
      </c>
    </row>
    <row r="163" spans="1:13" x14ac:dyDescent="0.25">
      <c r="A163" s="7">
        <v>160</v>
      </c>
      <c r="B163" s="5" t="s">
        <v>340</v>
      </c>
      <c r="C163" s="5" t="s">
        <v>341</v>
      </c>
      <c r="D163" s="5" t="str">
        <f>INDEX(部门信息!$A$2:$A$6,MATCH(LEFT(B163,1),部门信息!$B$2:$B$6,0),1)</f>
        <v>市场</v>
      </c>
      <c r="E163" s="8">
        <v>16200</v>
      </c>
      <c r="F163" s="8">
        <v>500</v>
      </c>
      <c r="G163" s="8">
        <v>405</v>
      </c>
      <c r="H163" s="8">
        <v>117</v>
      </c>
      <c r="I163" s="8">
        <f t="shared" si="4"/>
        <v>16988</v>
      </c>
      <c r="J163" s="8">
        <v>2430</v>
      </c>
      <c r="K163" s="8">
        <v>11058</v>
      </c>
      <c r="L163" s="8">
        <v>1759.5</v>
      </c>
      <c r="M163" s="8">
        <f t="shared" si="5"/>
        <v>12798.5</v>
      </c>
    </row>
    <row r="164" spans="1:13" x14ac:dyDescent="0.25">
      <c r="A164" s="7">
        <v>161</v>
      </c>
      <c r="B164" s="5" t="s">
        <v>342</v>
      </c>
      <c r="C164" s="5" t="s">
        <v>343</v>
      </c>
      <c r="D164" s="5" t="str">
        <f>INDEX(部门信息!$A$2:$A$6,MATCH(LEFT(B164,1),部门信息!$B$2:$B$6,0),1)</f>
        <v>市场</v>
      </c>
      <c r="E164" s="8">
        <v>3800</v>
      </c>
      <c r="F164" s="8">
        <v>0</v>
      </c>
      <c r="G164" s="8">
        <v>315</v>
      </c>
      <c r="H164" s="8">
        <v>234</v>
      </c>
      <c r="I164" s="8">
        <f t="shared" si="4"/>
        <v>3881</v>
      </c>
      <c r="J164" s="8">
        <v>570</v>
      </c>
      <c r="K164" s="8">
        <v>0</v>
      </c>
      <c r="L164" s="8">
        <v>0</v>
      </c>
      <c r="M164" s="8">
        <f t="shared" si="5"/>
        <v>3311</v>
      </c>
    </row>
    <row r="165" spans="1:13" x14ac:dyDescent="0.25">
      <c r="A165" s="7">
        <v>162</v>
      </c>
      <c r="B165" s="5" t="s">
        <v>344</v>
      </c>
      <c r="C165" s="5" t="s">
        <v>345</v>
      </c>
      <c r="D165" s="5" t="str">
        <f>INDEX(部门信息!$A$2:$A$6,MATCH(LEFT(B165,1),部门信息!$B$2:$B$6,0),1)</f>
        <v>市场</v>
      </c>
      <c r="E165" s="8">
        <v>4100</v>
      </c>
      <c r="F165" s="8">
        <v>700</v>
      </c>
      <c r="G165" s="8">
        <v>90</v>
      </c>
      <c r="H165" s="8">
        <v>0</v>
      </c>
      <c r="I165" s="8">
        <f t="shared" si="4"/>
        <v>4890</v>
      </c>
      <c r="J165" s="8">
        <v>615</v>
      </c>
      <c r="K165" s="8">
        <v>775</v>
      </c>
      <c r="L165" s="8">
        <v>23.25</v>
      </c>
      <c r="M165" s="8">
        <f t="shared" si="5"/>
        <v>4251.75</v>
      </c>
    </row>
    <row r="166" spans="1:13" x14ac:dyDescent="0.25">
      <c r="A166" s="7">
        <v>163</v>
      </c>
      <c r="B166" s="5" t="s">
        <v>346</v>
      </c>
      <c r="C166" s="5" t="s">
        <v>347</v>
      </c>
      <c r="D166" s="5" t="str">
        <f>INDEX(部门信息!$A$2:$A$6,MATCH(LEFT(B166,1),部门信息!$B$2:$B$6,0),1)</f>
        <v>市场</v>
      </c>
      <c r="E166" s="8">
        <v>13700</v>
      </c>
      <c r="F166" s="8">
        <v>700</v>
      </c>
      <c r="G166" s="8">
        <v>45</v>
      </c>
      <c r="H166" s="8">
        <v>108</v>
      </c>
      <c r="I166" s="8">
        <f t="shared" si="4"/>
        <v>14337</v>
      </c>
      <c r="J166" s="8">
        <v>2192</v>
      </c>
      <c r="K166" s="8">
        <v>8645</v>
      </c>
      <c r="L166" s="8">
        <v>1174</v>
      </c>
      <c r="M166" s="8">
        <f t="shared" si="5"/>
        <v>10971</v>
      </c>
    </row>
    <row r="167" spans="1:13" x14ac:dyDescent="0.25">
      <c r="A167" s="7">
        <v>164</v>
      </c>
      <c r="B167" s="5" t="s">
        <v>348</v>
      </c>
      <c r="C167" s="5" t="s">
        <v>349</v>
      </c>
      <c r="D167" s="5" t="str">
        <f>INDEX(部门信息!$A$2:$A$6,MATCH(LEFT(B167,1),部门信息!$B$2:$B$6,0),1)</f>
        <v>市场</v>
      </c>
      <c r="E167" s="8">
        <v>15900</v>
      </c>
      <c r="F167" s="8">
        <v>600</v>
      </c>
      <c r="G167" s="8">
        <v>135</v>
      </c>
      <c r="H167" s="8">
        <v>0</v>
      </c>
      <c r="I167" s="8">
        <f t="shared" si="4"/>
        <v>16635</v>
      </c>
      <c r="J167" s="8">
        <v>2226</v>
      </c>
      <c r="K167" s="8">
        <v>10909</v>
      </c>
      <c r="L167" s="8">
        <v>1722.25</v>
      </c>
      <c r="M167" s="8">
        <f t="shared" si="5"/>
        <v>12686.75</v>
      </c>
    </row>
    <row r="168" spans="1:13" x14ac:dyDescent="0.25">
      <c r="A168" s="7">
        <v>165</v>
      </c>
      <c r="B168" s="5" t="s">
        <v>350</v>
      </c>
      <c r="C168" s="5" t="s">
        <v>351</v>
      </c>
      <c r="D168" s="5" t="str">
        <f>INDEX(部门信息!$A$2:$A$6,MATCH(LEFT(B168,1),部门信息!$B$2:$B$6,0),1)</f>
        <v>市场</v>
      </c>
      <c r="E168" s="8">
        <v>12500</v>
      </c>
      <c r="F168" s="8">
        <v>500</v>
      </c>
      <c r="G168" s="8">
        <v>270</v>
      </c>
      <c r="H168" s="8">
        <v>0</v>
      </c>
      <c r="I168" s="8">
        <f t="shared" si="4"/>
        <v>13270</v>
      </c>
      <c r="J168" s="8">
        <v>1750</v>
      </c>
      <c r="K168" s="8">
        <v>8020</v>
      </c>
      <c r="L168" s="8">
        <v>1049</v>
      </c>
      <c r="M168" s="8">
        <f t="shared" si="5"/>
        <v>10471</v>
      </c>
    </row>
    <row r="169" spans="1:13" x14ac:dyDescent="0.25">
      <c r="A169" s="7">
        <v>166</v>
      </c>
      <c r="B169" s="5" t="s">
        <v>352</v>
      </c>
      <c r="C169" s="5" t="s">
        <v>353</v>
      </c>
      <c r="D169" s="5" t="str">
        <f>INDEX(部门信息!$A$2:$A$6,MATCH(LEFT(B169,1),部门信息!$B$2:$B$6,0),1)</f>
        <v>行政</v>
      </c>
      <c r="E169" s="8">
        <v>5000</v>
      </c>
      <c r="F169" s="8">
        <v>600</v>
      </c>
      <c r="G169" s="8">
        <v>90</v>
      </c>
      <c r="H169" s="8">
        <v>0</v>
      </c>
      <c r="I169" s="8">
        <f t="shared" si="4"/>
        <v>5690</v>
      </c>
      <c r="J169" s="8">
        <v>800</v>
      </c>
      <c r="K169" s="8">
        <v>1390</v>
      </c>
      <c r="L169" s="8">
        <v>41.699999999999996</v>
      </c>
      <c r="M169" s="8">
        <f t="shared" si="5"/>
        <v>4848.3</v>
      </c>
    </row>
    <row r="170" spans="1:13" x14ac:dyDescent="0.25">
      <c r="A170" s="7">
        <v>167</v>
      </c>
      <c r="B170" s="5" t="s">
        <v>354</v>
      </c>
      <c r="C170" s="5" t="s">
        <v>355</v>
      </c>
      <c r="D170" s="5" t="str">
        <f>INDEX(部门信息!$A$2:$A$6,MATCH(LEFT(B170,1),部门信息!$B$2:$B$6,0),1)</f>
        <v>市场</v>
      </c>
      <c r="E170" s="8">
        <v>13400</v>
      </c>
      <c r="F170" s="8">
        <v>100</v>
      </c>
      <c r="G170" s="8">
        <v>270</v>
      </c>
      <c r="H170" s="8">
        <v>135</v>
      </c>
      <c r="I170" s="8">
        <f t="shared" si="4"/>
        <v>13635</v>
      </c>
      <c r="J170" s="8">
        <v>2010</v>
      </c>
      <c r="K170" s="8">
        <v>8125</v>
      </c>
      <c r="L170" s="8">
        <v>1070</v>
      </c>
      <c r="M170" s="8">
        <f t="shared" si="5"/>
        <v>10555</v>
      </c>
    </row>
    <row r="171" spans="1:13" x14ac:dyDescent="0.25">
      <c r="A171" s="7">
        <v>168</v>
      </c>
      <c r="B171" s="5" t="s">
        <v>356</v>
      </c>
      <c r="C171" s="5" t="s">
        <v>357</v>
      </c>
      <c r="D171" s="5" t="str">
        <f>INDEX(部门信息!$A$2:$A$6,MATCH(LEFT(B171,1),部门信息!$B$2:$B$6,0),1)</f>
        <v>人事</v>
      </c>
      <c r="E171" s="8">
        <v>18300</v>
      </c>
      <c r="F171" s="8">
        <v>200</v>
      </c>
      <c r="G171" s="8">
        <v>360</v>
      </c>
      <c r="H171" s="8">
        <v>156</v>
      </c>
      <c r="I171" s="8">
        <f t="shared" si="4"/>
        <v>18704</v>
      </c>
      <c r="J171" s="8">
        <v>2379</v>
      </c>
      <c r="K171" s="8">
        <v>12825</v>
      </c>
      <c r="L171" s="8">
        <v>2201.25</v>
      </c>
      <c r="M171" s="8">
        <f t="shared" si="5"/>
        <v>14123.75</v>
      </c>
    </row>
    <row r="172" spans="1:13" x14ac:dyDescent="0.25">
      <c r="A172" s="7">
        <v>169</v>
      </c>
      <c r="B172" s="5" t="s">
        <v>358</v>
      </c>
      <c r="C172" s="5" t="s">
        <v>359</v>
      </c>
      <c r="D172" s="5" t="str">
        <f>INDEX(部门信息!$A$2:$A$6,MATCH(LEFT(B172,1),部门信息!$B$2:$B$6,0),1)</f>
        <v>人事</v>
      </c>
      <c r="E172" s="8">
        <v>17100</v>
      </c>
      <c r="F172" s="8">
        <v>1000</v>
      </c>
      <c r="G172" s="8">
        <v>135</v>
      </c>
      <c r="H172" s="8">
        <v>241</v>
      </c>
      <c r="I172" s="8">
        <f t="shared" si="4"/>
        <v>17994</v>
      </c>
      <c r="J172" s="8">
        <v>2736</v>
      </c>
      <c r="K172" s="8">
        <v>11758</v>
      </c>
      <c r="L172" s="8">
        <v>1934.5</v>
      </c>
      <c r="M172" s="8">
        <f t="shared" si="5"/>
        <v>13323.5</v>
      </c>
    </row>
    <row r="173" spans="1:13" x14ac:dyDescent="0.25">
      <c r="A173" s="7">
        <v>170</v>
      </c>
      <c r="B173" s="5" t="s">
        <v>360</v>
      </c>
      <c r="C173" s="5" t="s">
        <v>361</v>
      </c>
      <c r="D173" s="5" t="str">
        <f>INDEX(部门信息!$A$2:$A$6,MATCH(LEFT(B173,1),部门信息!$B$2:$B$6,0),1)</f>
        <v>行政</v>
      </c>
      <c r="E173" s="8">
        <v>12700</v>
      </c>
      <c r="F173" s="8">
        <v>700</v>
      </c>
      <c r="G173" s="8">
        <v>45</v>
      </c>
      <c r="H173" s="8">
        <v>459</v>
      </c>
      <c r="I173" s="8">
        <f t="shared" si="4"/>
        <v>12986</v>
      </c>
      <c r="J173" s="8">
        <v>2032</v>
      </c>
      <c r="K173" s="8">
        <v>7454</v>
      </c>
      <c r="L173" s="8">
        <v>935.80000000000018</v>
      </c>
      <c r="M173" s="8">
        <f t="shared" si="5"/>
        <v>10018.200000000001</v>
      </c>
    </row>
    <row r="174" spans="1:13" x14ac:dyDescent="0.25">
      <c r="A174" s="7">
        <v>171</v>
      </c>
      <c r="B174" s="5" t="s">
        <v>362</v>
      </c>
      <c r="C174" s="5" t="s">
        <v>363</v>
      </c>
      <c r="D174" s="5" t="str">
        <f>INDEX(部门信息!$A$2:$A$6,MATCH(LEFT(B174,1),部门信息!$B$2:$B$6,0),1)</f>
        <v>市场</v>
      </c>
      <c r="E174" s="8">
        <v>12900</v>
      </c>
      <c r="F174" s="8">
        <v>300</v>
      </c>
      <c r="G174" s="8">
        <v>270</v>
      </c>
      <c r="H174" s="8">
        <v>0</v>
      </c>
      <c r="I174" s="8">
        <f t="shared" si="4"/>
        <v>13470</v>
      </c>
      <c r="J174" s="8">
        <v>1935</v>
      </c>
      <c r="K174" s="8">
        <v>8035</v>
      </c>
      <c r="L174" s="8">
        <v>1052</v>
      </c>
      <c r="M174" s="8">
        <f t="shared" si="5"/>
        <v>10483</v>
      </c>
    </row>
    <row r="175" spans="1:13" x14ac:dyDescent="0.25">
      <c r="A175" s="7">
        <v>172</v>
      </c>
      <c r="B175" s="5" t="s">
        <v>364</v>
      </c>
      <c r="C175" s="5" t="s">
        <v>365</v>
      </c>
      <c r="D175" s="5" t="str">
        <f>INDEX(部门信息!$A$2:$A$6,MATCH(LEFT(B175,1),部门信息!$B$2:$B$6,0),1)</f>
        <v>市场</v>
      </c>
      <c r="E175" s="8">
        <v>16900</v>
      </c>
      <c r="F175" s="8">
        <v>100</v>
      </c>
      <c r="G175" s="8">
        <v>270</v>
      </c>
      <c r="H175" s="8">
        <v>365</v>
      </c>
      <c r="I175" s="8">
        <f t="shared" si="4"/>
        <v>16905</v>
      </c>
      <c r="J175" s="8">
        <v>2704</v>
      </c>
      <c r="K175" s="8">
        <v>10701</v>
      </c>
      <c r="L175" s="8">
        <v>1670.25</v>
      </c>
      <c r="M175" s="8">
        <f t="shared" si="5"/>
        <v>12530.75</v>
      </c>
    </row>
    <row r="176" spans="1:13" x14ac:dyDescent="0.25">
      <c r="A176" s="7">
        <v>173</v>
      </c>
      <c r="B176" s="5" t="s">
        <v>366</v>
      </c>
      <c r="C176" s="5" t="s">
        <v>367</v>
      </c>
      <c r="D176" s="5" t="str">
        <f>INDEX(部门信息!$A$2:$A$6,MATCH(LEFT(B176,1),部门信息!$B$2:$B$6,0),1)</f>
        <v>行政</v>
      </c>
      <c r="E176" s="8">
        <v>9900</v>
      </c>
      <c r="F176" s="8">
        <v>800</v>
      </c>
      <c r="G176" s="8">
        <v>45</v>
      </c>
      <c r="H176" s="8">
        <v>101</v>
      </c>
      <c r="I176" s="8">
        <f t="shared" si="4"/>
        <v>10644</v>
      </c>
      <c r="J176" s="8">
        <v>1584</v>
      </c>
      <c r="K176" s="8">
        <v>5560</v>
      </c>
      <c r="L176" s="8">
        <v>557</v>
      </c>
      <c r="M176" s="8">
        <f t="shared" si="5"/>
        <v>8503</v>
      </c>
    </row>
    <row r="177" spans="1:13" x14ac:dyDescent="0.25">
      <c r="A177" s="7">
        <v>174</v>
      </c>
      <c r="B177" s="5" t="s">
        <v>368</v>
      </c>
      <c r="C177" s="5" t="s">
        <v>369</v>
      </c>
      <c r="D177" s="5" t="str">
        <f>INDEX(部门信息!$A$2:$A$6,MATCH(LEFT(B177,1),部门信息!$B$2:$B$6,0),1)</f>
        <v>市场</v>
      </c>
      <c r="E177" s="8">
        <v>15200</v>
      </c>
      <c r="F177" s="8">
        <v>300</v>
      </c>
      <c r="G177" s="8">
        <v>270</v>
      </c>
      <c r="H177" s="8">
        <v>223</v>
      </c>
      <c r="I177" s="8">
        <f t="shared" si="4"/>
        <v>15547</v>
      </c>
      <c r="J177" s="8">
        <v>1976</v>
      </c>
      <c r="K177" s="8">
        <v>10071</v>
      </c>
      <c r="L177" s="8">
        <v>1512.75</v>
      </c>
      <c r="M177" s="8">
        <f t="shared" si="5"/>
        <v>12058.25</v>
      </c>
    </row>
    <row r="178" spans="1:13" x14ac:dyDescent="0.25">
      <c r="A178" s="7">
        <v>175</v>
      </c>
      <c r="B178" s="5" t="s">
        <v>370</v>
      </c>
      <c r="C178" s="5" t="s">
        <v>371</v>
      </c>
      <c r="D178" s="5" t="str">
        <f>INDEX(部门信息!$A$2:$A$6,MATCH(LEFT(B178,1),部门信息!$B$2:$B$6,0),1)</f>
        <v>研发</v>
      </c>
      <c r="E178" s="8">
        <v>18700</v>
      </c>
      <c r="F178" s="8">
        <v>100</v>
      </c>
      <c r="G178" s="8">
        <v>270</v>
      </c>
      <c r="H178" s="8">
        <v>294</v>
      </c>
      <c r="I178" s="8">
        <f t="shared" si="4"/>
        <v>18776</v>
      </c>
      <c r="J178" s="8">
        <v>2431</v>
      </c>
      <c r="K178" s="8">
        <v>12845</v>
      </c>
      <c r="L178" s="8">
        <v>2206.25</v>
      </c>
      <c r="M178" s="8">
        <f t="shared" si="5"/>
        <v>14138.75</v>
      </c>
    </row>
    <row r="179" spans="1:13" x14ac:dyDescent="0.25">
      <c r="A179" s="7">
        <v>176</v>
      </c>
      <c r="B179" s="5" t="s">
        <v>372</v>
      </c>
      <c r="C179" s="5" t="s">
        <v>373</v>
      </c>
      <c r="D179" s="5" t="str">
        <f>INDEX(部门信息!$A$2:$A$6,MATCH(LEFT(B179,1),部门信息!$B$2:$B$6,0),1)</f>
        <v>市场</v>
      </c>
      <c r="E179" s="8">
        <v>16800</v>
      </c>
      <c r="F179" s="8">
        <v>400</v>
      </c>
      <c r="G179" s="8">
        <v>450</v>
      </c>
      <c r="H179" s="8">
        <v>290</v>
      </c>
      <c r="I179" s="8">
        <f t="shared" si="4"/>
        <v>17360</v>
      </c>
      <c r="J179" s="8">
        <v>2016</v>
      </c>
      <c r="K179" s="8">
        <v>11844</v>
      </c>
      <c r="L179" s="8">
        <v>1956</v>
      </c>
      <c r="M179" s="8">
        <f t="shared" si="5"/>
        <v>13388</v>
      </c>
    </row>
    <row r="180" spans="1:13" x14ac:dyDescent="0.25">
      <c r="A180" s="7">
        <v>177</v>
      </c>
      <c r="B180" s="5" t="s">
        <v>374</v>
      </c>
      <c r="C180" s="5" t="s">
        <v>375</v>
      </c>
      <c r="D180" s="5" t="str">
        <f>INDEX(部门信息!$A$2:$A$6,MATCH(LEFT(B180,1),部门信息!$B$2:$B$6,0),1)</f>
        <v>行政</v>
      </c>
      <c r="E180" s="8">
        <v>12300</v>
      </c>
      <c r="F180" s="8">
        <v>300</v>
      </c>
      <c r="G180" s="8">
        <v>270</v>
      </c>
      <c r="H180" s="8">
        <v>419</v>
      </c>
      <c r="I180" s="8">
        <f t="shared" si="4"/>
        <v>12451</v>
      </c>
      <c r="J180" s="8">
        <v>1722</v>
      </c>
      <c r="K180" s="8">
        <v>7229</v>
      </c>
      <c r="L180" s="8">
        <v>890.80000000000018</v>
      </c>
      <c r="M180" s="8">
        <f t="shared" si="5"/>
        <v>9838.2000000000007</v>
      </c>
    </row>
    <row r="181" spans="1:13" x14ac:dyDescent="0.25">
      <c r="A181" s="7">
        <v>178</v>
      </c>
      <c r="B181" s="5" t="s">
        <v>376</v>
      </c>
      <c r="C181" s="5" t="s">
        <v>377</v>
      </c>
      <c r="D181" s="5" t="str">
        <f>INDEX(部门信息!$A$2:$A$6,MATCH(LEFT(B181,1),部门信息!$B$2:$B$6,0),1)</f>
        <v>管理</v>
      </c>
      <c r="E181" s="8">
        <v>16700</v>
      </c>
      <c r="F181" s="8">
        <v>700</v>
      </c>
      <c r="G181" s="8">
        <v>450</v>
      </c>
      <c r="H181" s="8">
        <v>0</v>
      </c>
      <c r="I181" s="8">
        <f t="shared" si="4"/>
        <v>17850</v>
      </c>
      <c r="J181" s="8">
        <v>2338</v>
      </c>
      <c r="K181" s="8">
        <v>12012</v>
      </c>
      <c r="L181" s="8">
        <v>1998</v>
      </c>
      <c r="M181" s="8">
        <f t="shared" si="5"/>
        <v>13514</v>
      </c>
    </row>
    <row r="182" spans="1:13" x14ac:dyDescent="0.25">
      <c r="A182" s="7">
        <v>179</v>
      </c>
      <c r="B182" s="5" t="s">
        <v>378</v>
      </c>
      <c r="C182" s="5" t="s">
        <v>379</v>
      </c>
      <c r="D182" s="5" t="str">
        <f>INDEX(部门信息!$A$2:$A$6,MATCH(LEFT(B182,1),部门信息!$B$2:$B$6,0),1)</f>
        <v>人事</v>
      </c>
      <c r="E182" s="8">
        <v>14600</v>
      </c>
      <c r="F182" s="8">
        <v>500</v>
      </c>
      <c r="G182" s="8">
        <v>315</v>
      </c>
      <c r="H182" s="8">
        <v>0</v>
      </c>
      <c r="I182" s="8">
        <f t="shared" si="4"/>
        <v>15415</v>
      </c>
      <c r="J182" s="8">
        <v>1752</v>
      </c>
      <c r="K182" s="8">
        <v>10163</v>
      </c>
      <c r="L182" s="8">
        <v>1535.75</v>
      </c>
      <c r="M182" s="8">
        <f t="shared" si="5"/>
        <v>12127.25</v>
      </c>
    </row>
    <row r="183" spans="1:13" x14ac:dyDescent="0.25">
      <c r="A183" s="7">
        <v>180</v>
      </c>
      <c r="B183" s="5" t="s">
        <v>380</v>
      </c>
      <c r="C183" s="5" t="s">
        <v>381</v>
      </c>
      <c r="D183" s="5" t="str">
        <f>INDEX(部门信息!$A$2:$A$6,MATCH(LEFT(B183,1),部门信息!$B$2:$B$6,0),1)</f>
        <v>行政</v>
      </c>
      <c r="E183" s="8">
        <v>3300</v>
      </c>
      <c r="F183" s="8">
        <v>600</v>
      </c>
      <c r="G183" s="8">
        <v>180</v>
      </c>
      <c r="H183" s="8">
        <v>168</v>
      </c>
      <c r="I183" s="8">
        <f t="shared" si="4"/>
        <v>3912</v>
      </c>
      <c r="J183" s="8">
        <v>396</v>
      </c>
      <c r="K183" s="8">
        <v>16</v>
      </c>
      <c r="L183" s="8">
        <v>0.48</v>
      </c>
      <c r="M183" s="8">
        <f t="shared" si="5"/>
        <v>3515.52</v>
      </c>
    </row>
    <row r="184" spans="1:13" x14ac:dyDescent="0.25">
      <c r="A184" s="7">
        <v>181</v>
      </c>
      <c r="B184" s="5" t="s">
        <v>382</v>
      </c>
      <c r="C184" s="5" t="s">
        <v>383</v>
      </c>
      <c r="D184" s="5" t="str">
        <f>INDEX(部门信息!$A$2:$A$6,MATCH(LEFT(B184,1),部门信息!$B$2:$B$6,0),1)</f>
        <v>人事</v>
      </c>
      <c r="E184" s="8">
        <v>10400</v>
      </c>
      <c r="F184" s="8">
        <v>1000</v>
      </c>
      <c r="G184" s="8">
        <v>315</v>
      </c>
      <c r="H184" s="8">
        <v>0</v>
      </c>
      <c r="I184" s="8">
        <f t="shared" si="4"/>
        <v>11715</v>
      </c>
      <c r="J184" s="8">
        <v>1664</v>
      </c>
      <c r="K184" s="8">
        <v>6551</v>
      </c>
      <c r="L184" s="8">
        <v>755.2</v>
      </c>
      <c r="M184" s="8">
        <f t="shared" si="5"/>
        <v>9295.7999999999993</v>
      </c>
    </row>
    <row r="185" spans="1:13" x14ac:dyDescent="0.25">
      <c r="A185" s="7">
        <v>182</v>
      </c>
      <c r="B185" s="5" t="s">
        <v>384</v>
      </c>
      <c r="C185" s="5" t="s">
        <v>385</v>
      </c>
      <c r="D185" s="5" t="str">
        <f>INDEX(部门信息!$A$2:$A$6,MATCH(LEFT(B185,1),部门信息!$B$2:$B$6,0),1)</f>
        <v>人事</v>
      </c>
      <c r="E185" s="8">
        <v>7300</v>
      </c>
      <c r="F185" s="8">
        <v>900</v>
      </c>
      <c r="G185" s="8">
        <v>180</v>
      </c>
      <c r="H185" s="8">
        <v>103</v>
      </c>
      <c r="I185" s="8">
        <f t="shared" si="4"/>
        <v>8277</v>
      </c>
      <c r="J185" s="8">
        <v>876</v>
      </c>
      <c r="K185" s="8">
        <v>3901</v>
      </c>
      <c r="L185" s="8">
        <v>285.10000000000002</v>
      </c>
      <c r="M185" s="8">
        <f t="shared" si="5"/>
        <v>7115.9</v>
      </c>
    </row>
    <row r="186" spans="1:13" x14ac:dyDescent="0.25">
      <c r="A186" s="7">
        <v>183</v>
      </c>
      <c r="B186" s="5" t="s">
        <v>386</v>
      </c>
      <c r="C186" s="5" t="s">
        <v>387</v>
      </c>
      <c r="D186" s="5" t="str">
        <f>INDEX(部门信息!$A$2:$A$6,MATCH(LEFT(B186,1),部门信息!$B$2:$B$6,0),1)</f>
        <v>市场</v>
      </c>
      <c r="E186" s="8">
        <v>16400</v>
      </c>
      <c r="F186" s="8">
        <v>600</v>
      </c>
      <c r="G186" s="8">
        <v>90</v>
      </c>
      <c r="H186" s="8">
        <v>0</v>
      </c>
      <c r="I186" s="8">
        <f t="shared" si="4"/>
        <v>17090</v>
      </c>
      <c r="J186" s="8">
        <v>2132</v>
      </c>
      <c r="K186" s="8">
        <v>11458</v>
      </c>
      <c r="L186" s="8">
        <v>1859.5</v>
      </c>
      <c r="M186" s="8">
        <f t="shared" si="5"/>
        <v>13098.5</v>
      </c>
    </row>
    <row r="187" spans="1:13" x14ac:dyDescent="0.25">
      <c r="A187" s="7">
        <v>184</v>
      </c>
      <c r="B187" s="5" t="s">
        <v>388</v>
      </c>
      <c r="C187" s="5" t="s">
        <v>389</v>
      </c>
      <c r="D187" s="5" t="str">
        <f>INDEX(部门信息!$A$2:$A$6,MATCH(LEFT(B187,1),部门信息!$B$2:$B$6,0),1)</f>
        <v>人事</v>
      </c>
      <c r="E187" s="8">
        <v>3700</v>
      </c>
      <c r="F187" s="8">
        <v>100</v>
      </c>
      <c r="G187" s="8">
        <v>135</v>
      </c>
      <c r="H187" s="8">
        <v>403</v>
      </c>
      <c r="I187" s="8">
        <f t="shared" si="4"/>
        <v>3532</v>
      </c>
      <c r="J187" s="8">
        <v>481</v>
      </c>
      <c r="K187" s="8">
        <v>0</v>
      </c>
      <c r="L187" s="8">
        <v>0</v>
      </c>
      <c r="M187" s="8">
        <f t="shared" si="5"/>
        <v>3051</v>
      </c>
    </row>
    <row r="188" spans="1:13" x14ac:dyDescent="0.25">
      <c r="A188" s="7">
        <v>185</v>
      </c>
      <c r="B188" s="5" t="s">
        <v>390</v>
      </c>
      <c r="C188" s="5" t="s">
        <v>391</v>
      </c>
      <c r="D188" s="5" t="str">
        <f>INDEX(部门信息!$A$2:$A$6,MATCH(LEFT(B188,1),部门信息!$B$2:$B$6,0),1)</f>
        <v>行政</v>
      </c>
      <c r="E188" s="8">
        <v>9400</v>
      </c>
      <c r="F188" s="8">
        <v>400</v>
      </c>
      <c r="G188" s="8">
        <v>135</v>
      </c>
      <c r="H188" s="8">
        <v>58</v>
      </c>
      <c r="I188" s="8">
        <f t="shared" si="4"/>
        <v>9877</v>
      </c>
      <c r="J188" s="8">
        <v>1316</v>
      </c>
      <c r="K188" s="8">
        <v>5061</v>
      </c>
      <c r="L188" s="8">
        <v>457.20000000000005</v>
      </c>
      <c r="M188" s="8">
        <f t="shared" si="5"/>
        <v>8103.8</v>
      </c>
    </row>
    <row r="189" spans="1:13" x14ac:dyDescent="0.25">
      <c r="A189" s="7">
        <v>186</v>
      </c>
      <c r="B189" s="5" t="s">
        <v>392</v>
      </c>
      <c r="C189" s="5" t="s">
        <v>393</v>
      </c>
      <c r="D189" s="5" t="str">
        <f>INDEX(部门信息!$A$2:$A$6,MATCH(LEFT(B189,1),部门信息!$B$2:$B$6,0),1)</f>
        <v>市场</v>
      </c>
      <c r="E189" s="8">
        <v>13100</v>
      </c>
      <c r="F189" s="8">
        <v>0</v>
      </c>
      <c r="G189" s="8">
        <v>135</v>
      </c>
      <c r="H189" s="8">
        <v>0</v>
      </c>
      <c r="I189" s="8">
        <f t="shared" si="4"/>
        <v>13235</v>
      </c>
      <c r="J189" s="8">
        <v>1965</v>
      </c>
      <c r="K189" s="8">
        <v>7770</v>
      </c>
      <c r="L189" s="8">
        <v>999</v>
      </c>
      <c r="M189" s="8">
        <f t="shared" si="5"/>
        <v>10271</v>
      </c>
    </row>
    <row r="190" spans="1:13" x14ac:dyDescent="0.25">
      <c r="A190" s="7">
        <v>187</v>
      </c>
      <c r="B190" s="5" t="s">
        <v>394</v>
      </c>
      <c r="C190" s="5" t="s">
        <v>395</v>
      </c>
      <c r="D190" s="5" t="str">
        <f>INDEX(部门信息!$A$2:$A$6,MATCH(LEFT(B190,1),部门信息!$B$2:$B$6,0),1)</f>
        <v>市场</v>
      </c>
      <c r="E190" s="8">
        <v>9500</v>
      </c>
      <c r="F190" s="8">
        <v>1000</v>
      </c>
      <c r="G190" s="8">
        <v>45</v>
      </c>
      <c r="H190" s="8">
        <v>0</v>
      </c>
      <c r="I190" s="8">
        <f t="shared" si="4"/>
        <v>10545</v>
      </c>
      <c r="J190" s="8">
        <v>1235</v>
      </c>
      <c r="K190" s="8">
        <v>5810</v>
      </c>
      <c r="L190" s="8">
        <v>607</v>
      </c>
      <c r="M190" s="8">
        <f t="shared" si="5"/>
        <v>8703</v>
      </c>
    </row>
    <row r="191" spans="1:13" x14ac:dyDescent="0.25">
      <c r="A191" s="7">
        <v>188</v>
      </c>
      <c r="B191" s="5" t="s">
        <v>396</v>
      </c>
      <c r="C191" s="5" t="s">
        <v>397</v>
      </c>
      <c r="D191" s="5" t="str">
        <f>INDEX(部门信息!$A$2:$A$6,MATCH(LEFT(B191,1),部门信息!$B$2:$B$6,0),1)</f>
        <v>管理</v>
      </c>
      <c r="E191" s="8">
        <v>6300</v>
      </c>
      <c r="F191" s="8">
        <v>100</v>
      </c>
      <c r="G191" s="8">
        <v>180</v>
      </c>
      <c r="H191" s="8">
        <v>290</v>
      </c>
      <c r="I191" s="8">
        <f t="shared" si="4"/>
        <v>6290</v>
      </c>
      <c r="J191" s="8">
        <v>819</v>
      </c>
      <c r="K191" s="8">
        <v>1971</v>
      </c>
      <c r="L191" s="8">
        <v>92.100000000000023</v>
      </c>
      <c r="M191" s="8">
        <f t="shared" si="5"/>
        <v>5378.9</v>
      </c>
    </row>
    <row r="192" spans="1:13" x14ac:dyDescent="0.25">
      <c r="A192" s="7">
        <v>189</v>
      </c>
      <c r="B192" s="5" t="s">
        <v>398</v>
      </c>
      <c r="C192" s="5" t="s">
        <v>399</v>
      </c>
      <c r="D192" s="5" t="str">
        <f>INDEX(部门信息!$A$2:$A$6,MATCH(LEFT(B192,1),部门信息!$B$2:$B$6,0),1)</f>
        <v>市场</v>
      </c>
      <c r="E192" s="8">
        <v>19400</v>
      </c>
      <c r="F192" s="8">
        <v>700</v>
      </c>
      <c r="G192" s="8">
        <v>90</v>
      </c>
      <c r="H192" s="8">
        <v>123</v>
      </c>
      <c r="I192" s="8">
        <f t="shared" si="4"/>
        <v>20067</v>
      </c>
      <c r="J192" s="8">
        <v>2910</v>
      </c>
      <c r="K192" s="8">
        <v>13657</v>
      </c>
      <c r="L192" s="8">
        <v>2409.25</v>
      </c>
      <c r="M192" s="8">
        <f t="shared" si="5"/>
        <v>14747.75</v>
      </c>
    </row>
    <row r="193" spans="1:13" x14ac:dyDescent="0.25">
      <c r="A193" s="7">
        <v>190</v>
      </c>
      <c r="B193" s="5" t="s">
        <v>400</v>
      </c>
      <c r="C193" s="5" t="s">
        <v>401</v>
      </c>
      <c r="D193" s="5" t="str">
        <f>INDEX(部门信息!$A$2:$A$6,MATCH(LEFT(B193,1),部门信息!$B$2:$B$6,0),1)</f>
        <v>市场</v>
      </c>
      <c r="E193" s="8">
        <v>18000</v>
      </c>
      <c r="F193" s="8">
        <v>300</v>
      </c>
      <c r="G193" s="8">
        <v>450</v>
      </c>
      <c r="H193" s="8">
        <v>276</v>
      </c>
      <c r="I193" s="8">
        <f t="shared" si="4"/>
        <v>18474</v>
      </c>
      <c r="J193" s="8">
        <v>2340</v>
      </c>
      <c r="K193" s="8">
        <v>12634</v>
      </c>
      <c r="L193" s="8">
        <v>2153.5</v>
      </c>
      <c r="M193" s="8">
        <f t="shared" si="5"/>
        <v>13980.5</v>
      </c>
    </row>
    <row r="194" spans="1:13" x14ac:dyDescent="0.25">
      <c r="A194" s="7">
        <v>191</v>
      </c>
      <c r="B194" s="5" t="s">
        <v>402</v>
      </c>
      <c r="C194" s="5" t="s">
        <v>403</v>
      </c>
      <c r="D194" s="5" t="str">
        <f>INDEX(部门信息!$A$2:$A$6,MATCH(LEFT(B194,1),部门信息!$B$2:$B$6,0),1)</f>
        <v>研发</v>
      </c>
      <c r="E194" s="8">
        <v>5400</v>
      </c>
      <c r="F194" s="8">
        <v>600</v>
      </c>
      <c r="G194" s="8">
        <v>90</v>
      </c>
      <c r="H194" s="8">
        <v>41</v>
      </c>
      <c r="I194" s="8">
        <f t="shared" si="4"/>
        <v>6049</v>
      </c>
      <c r="J194" s="8">
        <v>810</v>
      </c>
      <c r="K194" s="8">
        <v>1739</v>
      </c>
      <c r="L194" s="8">
        <v>68.900000000000006</v>
      </c>
      <c r="M194" s="8">
        <f t="shared" si="5"/>
        <v>5170.1000000000004</v>
      </c>
    </row>
    <row r="195" spans="1:13" x14ac:dyDescent="0.25">
      <c r="A195" s="7">
        <v>192</v>
      </c>
      <c r="B195" s="5" t="s">
        <v>404</v>
      </c>
      <c r="C195" s="5" t="s">
        <v>405</v>
      </c>
      <c r="D195" s="5" t="str">
        <f>INDEX(部门信息!$A$2:$A$6,MATCH(LEFT(B195,1),部门信息!$B$2:$B$6,0),1)</f>
        <v>市场</v>
      </c>
      <c r="E195" s="8">
        <v>16300</v>
      </c>
      <c r="F195" s="8">
        <v>100</v>
      </c>
      <c r="G195" s="8">
        <v>45</v>
      </c>
      <c r="H195" s="8">
        <v>0</v>
      </c>
      <c r="I195" s="8">
        <f t="shared" si="4"/>
        <v>16445</v>
      </c>
      <c r="J195" s="8">
        <v>2445</v>
      </c>
      <c r="K195" s="8">
        <v>10500</v>
      </c>
      <c r="L195" s="8">
        <v>1620</v>
      </c>
      <c r="M195" s="8">
        <f t="shared" si="5"/>
        <v>12380</v>
      </c>
    </row>
    <row r="196" spans="1:13" x14ac:dyDescent="0.25">
      <c r="A196" s="7">
        <v>193</v>
      </c>
      <c r="B196" s="5" t="s">
        <v>406</v>
      </c>
      <c r="C196" s="5" t="s">
        <v>407</v>
      </c>
      <c r="D196" s="5" t="str">
        <f>INDEX(部门信息!$A$2:$A$6,MATCH(LEFT(B196,1),部门信息!$B$2:$B$6,0),1)</f>
        <v>市场</v>
      </c>
      <c r="E196" s="8">
        <v>16200</v>
      </c>
      <c r="F196" s="8">
        <v>900</v>
      </c>
      <c r="G196" s="8">
        <v>270</v>
      </c>
      <c r="H196" s="8">
        <v>0</v>
      </c>
      <c r="I196" s="8">
        <f t="shared" ref="I196:I259" si="6">E196+F196+G196-H196</f>
        <v>17370</v>
      </c>
      <c r="J196" s="8">
        <v>2430</v>
      </c>
      <c r="K196" s="8">
        <v>11440</v>
      </c>
      <c r="L196" s="8">
        <v>1855</v>
      </c>
      <c r="M196" s="8">
        <f t="shared" si="5"/>
        <v>13085</v>
      </c>
    </row>
    <row r="197" spans="1:13" x14ac:dyDescent="0.25">
      <c r="A197" s="7">
        <v>194</v>
      </c>
      <c r="B197" s="5" t="s">
        <v>408</v>
      </c>
      <c r="C197" s="5" t="s">
        <v>409</v>
      </c>
      <c r="D197" s="5" t="str">
        <f>INDEX(部门信息!$A$2:$A$6,MATCH(LEFT(B197,1),部门信息!$B$2:$B$6,0),1)</f>
        <v>管理</v>
      </c>
      <c r="E197" s="8">
        <v>4000</v>
      </c>
      <c r="F197" s="8">
        <v>1000</v>
      </c>
      <c r="G197" s="8">
        <v>180</v>
      </c>
      <c r="H197" s="8">
        <v>335</v>
      </c>
      <c r="I197" s="8">
        <f t="shared" si="6"/>
        <v>4845</v>
      </c>
      <c r="J197" s="8">
        <v>480</v>
      </c>
      <c r="K197" s="8">
        <v>865</v>
      </c>
      <c r="L197" s="8">
        <v>25.95</v>
      </c>
      <c r="M197" s="8">
        <f t="shared" ref="M197:M260" si="7">I197-J197-L197</f>
        <v>4339.05</v>
      </c>
    </row>
    <row r="198" spans="1:13" x14ac:dyDescent="0.25">
      <c r="A198" s="7">
        <v>195</v>
      </c>
      <c r="B198" s="5" t="s">
        <v>410</v>
      </c>
      <c r="C198" s="5" t="s">
        <v>411</v>
      </c>
      <c r="D198" s="5" t="str">
        <f>INDEX(部门信息!$A$2:$A$6,MATCH(LEFT(B198,1),部门信息!$B$2:$B$6,0),1)</f>
        <v>行政</v>
      </c>
      <c r="E198" s="8">
        <v>18100</v>
      </c>
      <c r="F198" s="8">
        <v>200</v>
      </c>
      <c r="G198" s="8">
        <v>360</v>
      </c>
      <c r="H198" s="8">
        <v>439</v>
      </c>
      <c r="I198" s="8">
        <f t="shared" si="6"/>
        <v>18221</v>
      </c>
      <c r="J198" s="8">
        <v>2896</v>
      </c>
      <c r="K198" s="8">
        <v>11825</v>
      </c>
      <c r="L198" s="8">
        <v>1951.25</v>
      </c>
      <c r="M198" s="8">
        <f t="shared" si="7"/>
        <v>13373.75</v>
      </c>
    </row>
    <row r="199" spans="1:13" x14ac:dyDescent="0.25">
      <c r="A199" s="7">
        <v>196</v>
      </c>
      <c r="B199" s="5" t="s">
        <v>412</v>
      </c>
      <c r="C199" s="5" t="s">
        <v>413</v>
      </c>
      <c r="D199" s="5" t="str">
        <f>INDEX(部门信息!$A$2:$A$6,MATCH(LEFT(B199,1),部门信息!$B$2:$B$6,0),1)</f>
        <v>人事</v>
      </c>
      <c r="E199" s="8">
        <v>9000</v>
      </c>
      <c r="F199" s="8">
        <v>0</v>
      </c>
      <c r="G199" s="8">
        <v>270</v>
      </c>
      <c r="H199" s="8">
        <v>405</v>
      </c>
      <c r="I199" s="8">
        <f t="shared" si="6"/>
        <v>8865</v>
      </c>
      <c r="J199" s="8">
        <v>1260</v>
      </c>
      <c r="K199" s="8">
        <v>4105</v>
      </c>
      <c r="L199" s="8">
        <v>305.5</v>
      </c>
      <c r="M199" s="8">
        <f t="shared" si="7"/>
        <v>7299.5</v>
      </c>
    </row>
    <row r="200" spans="1:13" x14ac:dyDescent="0.25">
      <c r="A200" s="7">
        <v>197</v>
      </c>
      <c r="B200" s="5" t="s">
        <v>414</v>
      </c>
      <c r="C200" s="5" t="s">
        <v>415</v>
      </c>
      <c r="D200" s="5" t="str">
        <f>INDEX(部门信息!$A$2:$A$6,MATCH(LEFT(B200,1),部门信息!$B$2:$B$6,0),1)</f>
        <v>人事</v>
      </c>
      <c r="E200" s="8">
        <v>8200</v>
      </c>
      <c r="F200" s="8">
        <v>900</v>
      </c>
      <c r="G200" s="8">
        <v>405</v>
      </c>
      <c r="H200" s="8">
        <v>0</v>
      </c>
      <c r="I200" s="8">
        <f t="shared" si="6"/>
        <v>9505</v>
      </c>
      <c r="J200" s="8">
        <v>1148</v>
      </c>
      <c r="K200" s="8">
        <v>4857</v>
      </c>
      <c r="L200" s="8">
        <v>416.40000000000009</v>
      </c>
      <c r="M200" s="8">
        <f t="shared" si="7"/>
        <v>7940.6</v>
      </c>
    </row>
    <row r="201" spans="1:13" x14ac:dyDescent="0.25">
      <c r="A201" s="7">
        <v>198</v>
      </c>
      <c r="B201" s="5" t="s">
        <v>416</v>
      </c>
      <c r="C201" s="5" t="s">
        <v>417</v>
      </c>
      <c r="D201" s="5" t="str">
        <f>INDEX(部门信息!$A$2:$A$6,MATCH(LEFT(B201,1),部门信息!$B$2:$B$6,0),1)</f>
        <v>研发</v>
      </c>
      <c r="E201" s="8">
        <v>16600</v>
      </c>
      <c r="F201" s="8">
        <v>400</v>
      </c>
      <c r="G201" s="8">
        <v>180</v>
      </c>
      <c r="H201" s="8">
        <v>0</v>
      </c>
      <c r="I201" s="8">
        <f t="shared" si="6"/>
        <v>17180</v>
      </c>
      <c r="J201" s="8">
        <v>2490</v>
      </c>
      <c r="K201" s="8">
        <v>11190</v>
      </c>
      <c r="L201" s="8">
        <v>1792.5</v>
      </c>
      <c r="M201" s="8">
        <f t="shared" si="7"/>
        <v>12897.5</v>
      </c>
    </row>
    <row r="202" spans="1:13" x14ac:dyDescent="0.25">
      <c r="A202" s="7">
        <v>199</v>
      </c>
      <c r="B202" s="5" t="s">
        <v>418</v>
      </c>
      <c r="C202" s="5" t="s">
        <v>419</v>
      </c>
      <c r="D202" s="5" t="str">
        <f>INDEX(部门信息!$A$2:$A$6,MATCH(LEFT(B202,1),部门信息!$B$2:$B$6,0),1)</f>
        <v>行政</v>
      </c>
      <c r="E202" s="8">
        <v>16400</v>
      </c>
      <c r="F202" s="8">
        <v>700</v>
      </c>
      <c r="G202" s="8">
        <v>225</v>
      </c>
      <c r="H202" s="8">
        <v>146</v>
      </c>
      <c r="I202" s="8">
        <f t="shared" si="6"/>
        <v>17179</v>
      </c>
      <c r="J202" s="8">
        <v>1968</v>
      </c>
      <c r="K202" s="8">
        <v>11711</v>
      </c>
      <c r="L202" s="8">
        <v>1922.75</v>
      </c>
      <c r="M202" s="8">
        <f t="shared" si="7"/>
        <v>13288.25</v>
      </c>
    </row>
    <row r="203" spans="1:13" x14ac:dyDescent="0.25">
      <c r="A203" s="7">
        <v>200</v>
      </c>
      <c r="B203" s="5" t="s">
        <v>420</v>
      </c>
      <c r="C203" s="5" t="s">
        <v>421</v>
      </c>
      <c r="D203" s="5" t="str">
        <f>INDEX(部门信息!$A$2:$A$6,MATCH(LEFT(B203,1),部门信息!$B$2:$B$6,0),1)</f>
        <v>市场</v>
      </c>
      <c r="E203" s="8">
        <v>17800</v>
      </c>
      <c r="F203" s="8">
        <v>400</v>
      </c>
      <c r="G203" s="8">
        <v>180</v>
      </c>
      <c r="H203" s="8">
        <v>334</v>
      </c>
      <c r="I203" s="8">
        <f t="shared" si="6"/>
        <v>18046</v>
      </c>
      <c r="J203" s="8">
        <v>2314</v>
      </c>
      <c r="K203" s="8">
        <v>12232</v>
      </c>
      <c r="L203" s="8">
        <v>2053</v>
      </c>
      <c r="M203" s="8">
        <f t="shared" si="7"/>
        <v>13679</v>
      </c>
    </row>
    <row r="204" spans="1:13" x14ac:dyDescent="0.25">
      <c r="A204" s="7">
        <v>201</v>
      </c>
      <c r="B204" s="5" t="s">
        <v>422</v>
      </c>
      <c r="C204" s="5" t="s">
        <v>423</v>
      </c>
      <c r="D204" s="5" t="str">
        <f>INDEX(部门信息!$A$2:$A$6,MATCH(LEFT(B204,1),部门信息!$B$2:$B$6,0),1)</f>
        <v>市场</v>
      </c>
      <c r="E204" s="8">
        <v>7800</v>
      </c>
      <c r="F204" s="8">
        <v>600</v>
      </c>
      <c r="G204" s="8">
        <v>135</v>
      </c>
      <c r="H204" s="8">
        <v>364</v>
      </c>
      <c r="I204" s="8">
        <f t="shared" si="6"/>
        <v>8171</v>
      </c>
      <c r="J204" s="8">
        <v>1248</v>
      </c>
      <c r="K204" s="8">
        <v>3423</v>
      </c>
      <c r="L204" s="8">
        <v>237.3</v>
      </c>
      <c r="M204" s="8">
        <f t="shared" si="7"/>
        <v>6685.7</v>
      </c>
    </row>
    <row r="205" spans="1:13" x14ac:dyDescent="0.25">
      <c r="A205" s="7">
        <v>202</v>
      </c>
      <c r="B205" s="5" t="s">
        <v>424</v>
      </c>
      <c r="C205" s="5" t="s">
        <v>425</v>
      </c>
      <c r="D205" s="5" t="str">
        <f>INDEX(部门信息!$A$2:$A$6,MATCH(LEFT(B205,1),部门信息!$B$2:$B$6,0),1)</f>
        <v>人事</v>
      </c>
      <c r="E205" s="8">
        <v>14800</v>
      </c>
      <c r="F205" s="8">
        <v>400</v>
      </c>
      <c r="G205" s="8">
        <v>180</v>
      </c>
      <c r="H205" s="8">
        <v>389</v>
      </c>
      <c r="I205" s="8">
        <f t="shared" si="6"/>
        <v>14991</v>
      </c>
      <c r="J205" s="8">
        <v>1776</v>
      </c>
      <c r="K205" s="8">
        <v>9715</v>
      </c>
      <c r="L205" s="8">
        <v>1423.75</v>
      </c>
      <c r="M205" s="8">
        <f t="shared" si="7"/>
        <v>11791.25</v>
      </c>
    </row>
    <row r="206" spans="1:13" x14ac:dyDescent="0.25">
      <c r="A206" s="7">
        <v>203</v>
      </c>
      <c r="B206" s="5" t="s">
        <v>426</v>
      </c>
      <c r="C206" s="5" t="s">
        <v>427</v>
      </c>
      <c r="D206" s="5" t="str">
        <f>INDEX(部门信息!$A$2:$A$6,MATCH(LEFT(B206,1),部门信息!$B$2:$B$6,0),1)</f>
        <v>行政</v>
      </c>
      <c r="E206" s="8">
        <v>7100</v>
      </c>
      <c r="F206" s="8">
        <v>900</v>
      </c>
      <c r="G206" s="8">
        <v>135</v>
      </c>
      <c r="H206" s="8">
        <v>366</v>
      </c>
      <c r="I206" s="8">
        <f t="shared" si="6"/>
        <v>7769</v>
      </c>
      <c r="J206" s="8">
        <v>994</v>
      </c>
      <c r="K206" s="8">
        <v>3275</v>
      </c>
      <c r="L206" s="8">
        <v>222.5</v>
      </c>
      <c r="M206" s="8">
        <f t="shared" si="7"/>
        <v>6552.5</v>
      </c>
    </row>
    <row r="207" spans="1:13" x14ac:dyDescent="0.25">
      <c r="A207" s="7">
        <v>204</v>
      </c>
      <c r="B207" s="5" t="s">
        <v>428</v>
      </c>
      <c r="C207" s="5" t="s">
        <v>429</v>
      </c>
      <c r="D207" s="5" t="str">
        <f>INDEX(部门信息!$A$2:$A$6,MATCH(LEFT(B207,1),部门信息!$B$2:$B$6,0),1)</f>
        <v>市场</v>
      </c>
      <c r="E207" s="8">
        <v>16200</v>
      </c>
      <c r="F207" s="8">
        <v>400</v>
      </c>
      <c r="G207" s="8">
        <v>135</v>
      </c>
      <c r="H207" s="8">
        <v>0</v>
      </c>
      <c r="I207" s="8">
        <f t="shared" si="6"/>
        <v>16735</v>
      </c>
      <c r="J207" s="8">
        <v>2430</v>
      </c>
      <c r="K207" s="8">
        <v>10805</v>
      </c>
      <c r="L207" s="8">
        <v>1696.25</v>
      </c>
      <c r="M207" s="8">
        <f t="shared" si="7"/>
        <v>12608.75</v>
      </c>
    </row>
    <row r="208" spans="1:13" x14ac:dyDescent="0.25">
      <c r="A208" s="7">
        <v>205</v>
      </c>
      <c r="B208" s="5" t="s">
        <v>430</v>
      </c>
      <c r="C208" s="5" t="s">
        <v>431</v>
      </c>
      <c r="D208" s="5" t="str">
        <f>INDEX(部门信息!$A$2:$A$6,MATCH(LEFT(B208,1),部门信息!$B$2:$B$6,0),1)</f>
        <v>市场</v>
      </c>
      <c r="E208" s="8">
        <v>18500</v>
      </c>
      <c r="F208" s="8">
        <v>700</v>
      </c>
      <c r="G208" s="8">
        <v>135</v>
      </c>
      <c r="H208" s="8">
        <v>0</v>
      </c>
      <c r="I208" s="8">
        <f t="shared" si="6"/>
        <v>19335</v>
      </c>
      <c r="J208" s="8">
        <v>2405</v>
      </c>
      <c r="K208" s="8">
        <v>13430</v>
      </c>
      <c r="L208" s="8">
        <v>2352.5</v>
      </c>
      <c r="M208" s="8">
        <f t="shared" si="7"/>
        <v>14577.5</v>
      </c>
    </row>
    <row r="209" spans="1:13" x14ac:dyDescent="0.25">
      <c r="A209" s="7">
        <v>206</v>
      </c>
      <c r="B209" s="5" t="s">
        <v>432</v>
      </c>
      <c r="C209" s="5" t="s">
        <v>433</v>
      </c>
      <c r="D209" s="5" t="str">
        <f>INDEX(部门信息!$A$2:$A$6,MATCH(LEFT(B209,1),部门信息!$B$2:$B$6,0),1)</f>
        <v>管理</v>
      </c>
      <c r="E209" s="8">
        <v>4600</v>
      </c>
      <c r="F209" s="8">
        <v>100</v>
      </c>
      <c r="G209" s="8">
        <v>225</v>
      </c>
      <c r="H209" s="8">
        <v>437</v>
      </c>
      <c r="I209" s="8">
        <f t="shared" si="6"/>
        <v>4488</v>
      </c>
      <c r="J209" s="8">
        <v>736</v>
      </c>
      <c r="K209" s="8">
        <v>252</v>
      </c>
      <c r="L209" s="8">
        <v>7.56</v>
      </c>
      <c r="M209" s="8">
        <f t="shared" si="7"/>
        <v>3744.44</v>
      </c>
    </row>
    <row r="210" spans="1:13" x14ac:dyDescent="0.25">
      <c r="A210" s="7">
        <v>207</v>
      </c>
      <c r="B210" s="5" t="s">
        <v>434</v>
      </c>
      <c r="C210" s="5" t="s">
        <v>435</v>
      </c>
      <c r="D210" s="5" t="str">
        <f>INDEX(部门信息!$A$2:$A$6,MATCH(LEFT(B210,1),部门信息!$B$2:$B$6,0),1)</f>
        <v>研发</v>
      </c>
      <c r="E210" s="8">
        <v>4400</v>
      </c>
      <c r="F210" s="8">
        <v>700</v>
      </c>
      <c r="G210" s="8">
        <v>225</v>
      </c>
      <c r="H210" s="8">
        <v>24</v>
      </c>
      <c r="I210" s="8">
        <f t="shared" si="6"/>
        <v>5301</v>
      </c>
      <c r="J210" s="8">
        <v>572</v>
      </c>
      <c r="K210" s="8">
        <v>1229</v>
      </c>
      <c r="L210" s="8">
        <v>36.869999999999997</v>
      </c>
      <c r="M210" s="8">
        <f t="shared" si="7"/>
        <v>4692.13</v>
      </c>
    </row>
    <row r="211" spans="1:13" x14ac:dyDescent="0.25">
      <c r="A211" s="7">
        <v>208</v>
      </c>
      <c r="B211" s="5" t="s">
        <v>436</v>
      </c>
      <c r="C211" s="5" t="s">
        <v>437</v>
      </c>
      <c r="D211" s="5" t="str">
        <f>INDEX(部门信息!$A$2:$A$6,MATCH(LEFT(B211,1),部门信息!$B$2:$B$6,0),1)</f>
        <v>市场</v>
      </c>
      <c r="E211" s="8">
        <v>18000</v>
      </c>
      <c r="F211" s="8">
        <v>900</v>
      </c>
      <c r="G211" s="8">
        <v>270</v>
      </c>
      <c r="H211" s="8">
        <v>186</v>
      </c>
      <c r="I211" s="8">
        <f t="shared" si="6"/>
        <v>18984</v>
      </c>
      <c r="J211" s="8">
        <v>2160</v>
      </c>
      <c r="K211" s="8">
        <v>13324</v>
      </c>
      <c r="L211" s="8">
        <v>2326</v>
      </c>
      <c r="M211" s="8">
        <f t="shared" si="7"/>
        <v>14498</v>
      </c>
    </row>
    <row r="212" spans="1:13" x14ac:dyDescent="0.25">
      <c r="A212" s="7">
        <v>209</v>
      </c>
      <c r="B212" s="5" t="s">
        <v>438</v>
      </c>
      <c r="C212" s="5" t="s">
        <v>439</v>
      </c>
      <c r="D212" s="5" t="str">
        <f>INDEX(部门信息!$A$2:$A$6,MATCH(LEFT(B212,1),部门信息!$B$2:$B$6,0),1)</f>
        <v>行政</v>
      </c>
      <c r="E212" s="8">
        <v>17900</v>
      </c>
      <c r="F212" s="8">
        <v>0</v>
      </c>
      <c r="G212" s="8">
        <v>225</v>
      </c>
      <c r="H212" s="8">
        <v>489</v>
      </c>
      <c r="I212" s="8">
        <f t="shared" si="6"/>
        <v>17636</v>
      </c>
      <c r="J212" s="8">
        <v>2864</v>
      </c>
      <c r="K212" s="8">
        <v>11272</v>
      </c>
      <c r="L212" s="8">
        <v>1813</v>
      </c>
      <c r="M212" s="8">
        <f t="shared" si="7"/>
        <v>12959</v>
      </c>
    </row>
    <row r="213" spans="1:13" x14ac:dyDescent="0.25">
      <c r="A213" s="7">
        <v>210</v>
      </c>
      <c r="B213" s="5" t="s">
        <v>440</v>
      </c>
      <c r="C213" s="5" t="s">
        <v>441</v>
      </c>
      <c r="D213" s="5" t="str">
        <f>INDEX(部门信息!$A$2:$A$6,MATCH(LEFT(B213,1),部门信息!$B$2:$B$6,0),1)</f>
        <v>研发</v>
      </c>
      <c r="E213" s="8">
        <v>15600</v>
      </c>
      <c r="F213" s="8">
        <v>300</v>
      </c>
      <c r="G213" s="8">
        <v>270</v>
      </c>
      <c r="H213" s="8">
        <v>269</v>
      </c>
      <c r="I213" s="8">
        <f t="shared" si="6"/>
        <v>15901</v>
      </c>
      <c r="J213" s="8">
        <v>2340</v>
      </c>
      <c r="K213" s="8">
        <v>10061</v>
      </c>
      <c r="L213" s="8">
        <v>1510.25</v>
      </c>
      <c r="M213" s="8">
        <f t="shared" si="7"/>
        <v>12050.75</v>
      </c>
    </row>
    <row r="214" spans="1:13" x14ac:dyDescent="0.25">
      <c r="A214" s="7">
        <v>211</v>
      </c>
      <c r="B214" s="5" t="s">
        <v>442</v>
      </c>
      <c r="C214" s="5" t="s">
        <v>443</v>
      </c>
      <c r="D214" s="5" t="str">
        <f>INDEX(部门信息!$A$2:$A$6,MATCH(LEFT(B214,1),部门信息!$B$2:$B$6,0),1)</f>
        <v>行政</v>
      </c>
      <c r="E214" s="8">
        <v>4800</v>
      </c>
      <c r="F214" s="8">
        <v>300</v>
      </c>
      <c r="G214" s="8">
        <v>315</v>
      </c>
      <c r="H214" s="8">
        <v>0</v>
      </c>
      <c r="I214" s="8">
        <f t="shared" si="6"/>
        <v>5415</v>
      </c>
      <c r="J214" s="8">
        <v>576</v>
      </c>
      <c r="K214" s="8">
        <v>1339</v>
      </c>
      <c r="L214" s="8">
        <v>40.17</v>
      </c>
      <c r="M214" s="8">
        <f t="shared" si="7"/>
        <v>4798.83</v>
      </c>
    </row>
    <row r="215" spans="1:13" x14ac:dyDescent="0.25">
      <c r="A215" s="7">
        <v>212</v>
      </c>
      <c r="B215" s="5" t="s">
        <v>444</v>
      </c>
      <c r="C215" s="5" t="s">
        <v>445</v>
      </c>
      <c r="D215" s="5" t="str">
        <f>INDEX(部门信息!$A$2:$A$6,MATCH(LEFT(B215,1),部门信息!$B$2:$B$6,0),1)</f>
        <v>市场</v>
      </c>
      <c r="E215" s="8">
        <v>12700</v>
      </c>
      <c r="F215" s="8">
        <v>900</v>
      </c>
      <c r="G215" s="8">
        <v>270</v>
      </c>
      <c r="H215" s="8">
        <v>226</v>
      </c>
      <c r="I215" s="8">
        <f t="shared" si="6"/>
        <v>13644</v>
      </c>
      <c r="J215" s="8">
        <v>1778</v>
      </c>
      <c r="K215" s="8">
        <v>8366</v>
      </c>
      <c r="L215" s="8">
        <v>1118.2</v>
      </c>
      <c r="M215" s="8">
        <f t="shared" si="7"/>
        <v>10747.8</v>
      </c>
    </row>
    <row r="216" spans="1:13" x14ac:dyDescent="0.25">
      <c r="A216" s="7">
        <v>213</v>
      </c>
      <c r="B216" s="5" t="s">
        <v>446</v>
      </c>
      <c r="C216" s="5" t="s">
        <v>447</v>
      </c>
      <c r="D216" s="5" t="str">
        <f>INDEX(部门信息!$A$2:$A$6,MATCH(LEFT(B216,1),部门信息!$B$2:$B$6,0),1)</f>
        <v>市场</v>
      </c>
      <c r="E216" s="8">
        <v>9200</v>
      </c>
      <c r="F216" s="8">
        <v>900</v>
      </c>
      <c r="G216" s="8">
        <v>270</v>
      </c>
      <c r="H216" s="8">
        <v>0</v>
      </c>
      <c r="I216" s="8">
        <f t="shared" si="6"/>
        <v>10370</v>
      </c>
      <c r="J216" s="8">
        <v>1196</v>
      </c>
      <c r="K216" s="8">
        <v>5674</v>
      </c>
      <c r="L216" s="8">
        <v>579.79999999999995</v>
      </c>
      <c r="M216" s="8">
        <f t="shared" si="7"/>
        <v>8594.2000000000007</v>
      </c>
    </row>
    <row r="217" spans="1:13" x14ac:dyDescent="0.25">
      <c r="A217" s="7">
        <v>214</v>
      </c>
      <c r="B217" s="5" t="s">
        <v>448</v>
      </c>
      <c r="C217" s="5" t="s">
        <v>449</v>
      </c>
      <c r="D217" s="5" t="str">
        <f>INDEX(部门信息!$A$2:$A$6,MATCH(LEFT(B217,1),部门信息!$B$2:$B$6,0),1)</f>
        <v>市场</v>
      </c>
      <c r="E217" s="8">
        <v>18200</v>
      </c>
      <c r="F217" s="8">
        <v>1000</v>
      </c>
      <c r="G217" s="8">
        <v>270</v>
      </c>
      <c r="H217" s="8">
        <v>434</v>
      </c>
      <c r="I217" s="8">
        <f t="shared" si="6"/>
        <v>19036</v>
      </c>
      <c r="J217" s="8">
        <v>2366</v>
      </c>
      <c r="K217" s="8">
        <v>13170</v>
      </c>
      <c r="L217" s="8">
        <v>2287.5</v>
      </c>
      <c r="M217" s="8">
        <f t="shared" si="7"/>
        <v>14382.5</v>
      </c>
    </row>
    <row r="218" spans="1:13" x14ac:dyDescent="0.25">
      <c r="A218" s="7">
        <v>215</v>
      </c>
      <c r="B218" s="5" t="s">
        <v>450</v>
      </c>
      <c r="C218" s="5" t="s">
        <v>451</v>
      </c>
      <c r="D218" s="5" t="str">
        <f>INDEX(部门信息!$A$2:$A$6,MATCH(LEFT(B218,1),部门信息!$B$2:$B$6,0),1)</f>
        <v>市场</v>
      </c>
      <c r="E218" s="8">
        <v>14000</v>
      </c>
      <c r="F218" s="8">
        <v>1000</v>
      </c>
      <c r="G218" s="8">
        <v>360</v>
      </c>
      <c r="H218" s="8">
        <v>0</v>
      </c>
      <c r="I218" s="8">
        <f t="shared" si="6"/>
        <v>15360</v>
      </c>
      <c r="J218" s="8">
        <v>2240</v>
      </c>
      <c r="K218" s="8">
        <v>9620</v>
      </c>
      <c r="L218" s="8">
        <v>1400</v>
      </c>
      <c r="M218" s="8">
        <f t="shared" si="7"/>
        <v>11720</v>
      </c>
    </row>
    <row r="219" spans="1:13" x14ac:dyDescent="0.25">
      <c r="A219" s="7">
        <v>216</v>
      </c>
      <c r="B219" s="5" t="s">
        <v>452</v>
      </c>
      <c r="C219" s="5" t="s">
        <v>453</v>
      </c>
      <c r="D219" s="5" t="str">
        <f>INDEX(部门信息!$A$2:$A$6,MATCH(LEFT(B219,1),部门信息!$B$2:$B$6,0),1)</f>
        <v>管理</v>
      </c>
      <c r="E219" s="8">
        <v>9300</v>
      </c>
      <c r="F219" s="8">
        <v>1000</v>
      </c>
      <c r="G219" s="8">
        <v>225</v>
      </c>
      <c r="H219" s="8">
        <v>0</v>
      </c>
      <c r="I219" s="8">
        <f t="shared" si="6"/>
        <v>10525</v>
      </c>
      <c r="J219" s="8">
        <v>1209</v>
      </c>
      <c r="K219" s="8">
        <v>5816</v>
      </c>
      <c r="L219" s="8">
        <v>608.20000000000005</v>
      </c>
      <c r="M219" s="8">
        <f t="shared" si="7"/>
        <v>8707.7999999999993</v>
      </c>
    </row>
    <row r="220" spans="1:13" x14ac:dyDescent="0.25">
      <c r="A220" s="7">
        <v>217</v>
      </c>
      <c r="B220" s="5" t="s">
        <v>454</v>
      </c>
      <c r="C220" s="5" t="s">
        <v>455</v>
      </c>
      <c r="D220" s="5" t="str">
        <f>INDEX(部门信息!$A$2:$A$6,MATCH(LEFT(B220,1),部门信息!$B$2:$B$6,0),1)</f>
        <v>行政</v>
      </c>
      <c r="E220" s="8">
        <v>18200</v>
      </c>
      <c r="F220" s="8">
        <v>700</v>
      </c>
      <c r="G220" s="8">
        <v>90</v>
      </c>
      <c r="H220" s="8">
        <v>143</v>
      </c>
      <c r="I220" s="8">
        <f t="shared" si="6"/>
        <v>18847</v>
      </c>
      <c r="J220" s="8">
        <v>2548</v>
      </c>
      <c r="K220" s="8">
        <v>12799</v>
      </c>
      <c r="L220" s="8">
        <v>2194.75</v>
      </c>
      <c r="M220" s="8">
        <f t="shared" si="7"/>
        <v>14104.25</v>
      </c>
    </row>
    <row r="221" spans="1:13" x14ac:dyDescent="0.25">
      <c r="A221" s="7">
        <v>218</v>
      </c>
      <c r="B221" s="5" t="s">
        <v>456</v>
      </c>
      <c r="C221" s="5" t="s">
        <v>457</v>
      </c>
      <c r="D221" s="5" t="str">
        <f>INDEX(部门信息!$A$2:$A$6,MATCH(LEFT(B221,1),部门信息!$B$2:$B$6,0),1)</f>
        <v>行政</v>
      </c>
      <c r="E221" s="8">
        <v>3500</v>
      </c>
      <c r="F221" s="8">
        <v>300</v>
      </c>
      <c r="G221" s="8">
        <v>315</v>
      </c>
      <c r="H221" s="8">
        <v>0</v>
      </c>
      <c r="I221" s="8">
        <f t="shared" si="6"/>
        <v>4115</v>
      </c>
      <c r="J221" s="8">
        <v>560</v>
      </c>
      <c r="K221" s="8">
        <v>55</v>
      </c>
      <c r="L221" s="8">
        <v>1.65</v>
      </c>
      <c r="M221" s="8">
        <f t="shared" si="7"/>
        <v>3553.35</v>
      </c>
    </row>
    <row r="222" spans="1:13" x14ac:dyDescent="0.25">
      <c r="A222" s="7">
        <v>219</v>
      </c>
      <c r="B222" s="5" t="s">
        <v>458</v>
      </c>
      <c r="C222" s="5" t="s">
        <v>459</v>
      </c>
      <c r="D222" s="5" t="str">
        <f>INDEX(部门信息!$A$2:$A$6,MATCH(LEFT(B222,1),部门信息!$B$2:$B$6,0),1)</f>
        <v>人事</v>
      </c>
      <c r="E222" s="8">
        <v>16500</v>
      </c>
      <c r="F222" s="8">
        <v>400</v>
      </c>
      <c r="G222" s="8">
        <v>90</v>
      </c>
      <c r="H222" s="8">
        <v>343</v>
      </c>
      <c r="I222" s="8">
        <f t="shared" si="6"/>
        <v>16647</v>
      </c>
      <c r="J222" s="8">
        <v>2310</v>
      </c>
      <c r="K222" s="8">
        <v>10837</v>
      </c>
      <c r="L222" s="8">
        <v>1704.25</v>
      </c>
      <c r="M222" s="8">
        <f t="shared" si="7"/>
        <v>12632.75</v>
      </c>
    </row>
    <row r="223" spans="1:13" x14ac:dyDescent="0.25">
      <c r="A223" s="7">
        <v>220</v>
      </c>
      <c r="B223" s="5" t="s">
        <v>460</v>
      </c>
      <c r="C223" s="5" t="s">
        <v>461</v>
      </c>
      <c r="D223" s="5" t="str">
        <f>INDEX(部门信息!$A$2:$A$6,MATCH(LEFT(B223,1),部门信息!$B$2:$B$6,0),1)</f>
        <v>市场</v>
      </c>
      <c r="E223" s="8">
        <v>5300</v>
      </c>
      <c r="F223" s="8">
        <v>800</v>
      </c>
      <c r="G223" s="8">
        <v>180</v>
      </c>
      <c r="H223" s="8">
        <v>462</v>
      </c>
      <c r="I223" s="8">
        <f t="shared" si="6"/>
        <v>5818</v>
      </c>
      <c r="J223" s="8">
        <v>689</v>
      </c>
      <c r="K223" s="8">
        <v>1629</v>
      </c>
      <c r="L223" s="8">
        <v>57.900000000000006</v>
      </c>
      <c r="M223" s="8">
        <f t="shared" si="7"/>
        <v>5071.1000000000004</v>
      </c>
    </row>
    <row r="224" spans="1:13" x14ac:dyDescent="0.25">
      <c r="A224" s="7">
        <v>221</v>
      </c>
      <c r="B224" s="5" t="s">
        <v>462</v>
      </c>
      <c r="C224" s="5" t="s">
        <v>463</v>
      </c>
      <c r="D224" s="5" t="str">
        <f>INDEX(部门信息!$A$2:$A$6,MATCH(LEFT(B224,1),部门信息!$B$2:$B$6,0),1)</f>
        <v>市场</v>
      </c>
      <c r="E224" s="8">
        <v>9200</v>
      </c>
      <c r="F224" s="8">
        <v>800</v>
      </c>
      <c r="G224" s="8">
        <v>225</v>
      </c>
      <c r="H224" s="8">
        <v>0</v>
      </c>
      <c r="I224" s="8">
        <f t="shared" si="6"/>
        <v>10225</v>
      </c>
      <c r="J224" s="8">
        <v>1472</v>
      </c>
      <c r="K224" s="8">
        <v>5253</v>
      </c>
      <c r="L224" s="8">
        <v>495.60000000000014</v>
      </c>
      <c r="M224" s="8">
        <f t="shared" si="7"/>
        <v>8257.4</v>
      </c>
    </row>
    <row r="225" spans="1:13" x14ac:dyDescent="0.25">
      <c r="A225" s="7">
        <v>222</v>
      </c>
      <c r="B225" s="5" t="s">
        <v>464</v>
      </c>
      <c r="C225" s="5" t="s">
        <v>465</v>
      </c>
      <c r="D225" s="5" t="str">
        <f>INDEX(部门信息!$A$2:$A$6,MATCH(LEFT(B225,1),部门信息!$B$2:$B$6,0),1)</f>
        <v>研发</v>
      </c>
      <c r="E225" s="8">
        <v>17200</v>
      </c>
      <c r="F225" s="8">
        <v>300</v>
      </c>
      <c r="G225" s="8">
        <v>360</v>
      </c>
      <c r="H225" s="8">
        <v>0</v>
      </c>
      <c r="I225" s="8">
        <f t="shared" si="6"/>
        <v>17860</v>
      </c>
      <c r="J225" s="8">
        <v>2580</v>
      </c>
      <c r="K225" s="8">
        <v>11780</v>
      </c>
      <c r="L225" s="8">
        <v>1940</v>
      </c>
      <c r="M225" s="8">
        <f t="shared" si="7"/>
        <v>13340</v>
      </c>
    </row>
    <row r="226" spans="1:13" x14ac:dyDescent="0.25">
      <c r="A226" s="7">
        <v>223</v>
      </c>
      <c r="B226" s="5" t="s">
        <v>466</v>
      </c>
      <c r="C226" s="5" t="s">
        <v>467</v>
      </c>
      <c r="D226" s="5" t="str">
        <f>INDEX(部门信息!$A$2:$A$6,MATCH(LEFT(B226,1),部门信息!$B$2:$B$6,0),1)</f>
        <v>行政</v>
      </c>
      <c r="E226" s="8">
        <v>4300</v>
      </c>
      <c r="F226" s="8">
        <v>900</v>
      </c>
      <c r="G226" s="8">
        <v>315</v>
      </c>
      <c r="H226" s="8">
        <v>306</v>
      </c>
      <c r="I226" s="8">
        <f t="shared" si="6"/>
        <v>5209</v>
      </c>
      <c r="J226" s="8">
        <v>645</v>
      </c>
      <c r="K226" s="8">
        <v>1064</v>
      </c>
      <c r="L226" s="8">
        <v>31.919999999999998</v>
      </c>
      <c r="M226" s="8">
        <f t="shared" si="7"/>
        <v>4532.08</v>
      </c>
    </row>
    <row r="227" spans="1:13" x14ac:dyDescent="0.25">
      <c r="A227" s="7">
        <v>224</v>
      </c>
      <c r="B227" s="5" t="s">
        <v>468</v>
      </c>
      <c r="C227" s="5" t="s">
        <v>469</v>
      </c>
      <c r="D227" s="5" t="str">
        <f>INDEX(部门信息!$A$2:$A$6,MATCH(LEFT(B227,1),部门信息!$B$2:$B$6,0),1)</f>
        <v>市场</v>
      </c>
      <c r="E227" s="8">
        <v>13700</v>
      </c>
      <c r="F227" s="8">
        <v>100</v>
      </c>
      <c r="G227" s="8">
        <v>405</v>
      </c>
      <c r="H227" s="8">
        <v>0</v>
      </c>
      <c r="I227" s="8">
        <f t="shared" si="6"/>
        <v>14205</v>
      </c>
      <c r="J227" s="8">
        <v>1781</v>
      </c>
      <c r="K227" s="8">
        <v>8924</v>
      </c>
      <c r="L227" s="8">
        <v>1229.8000000000002</v>
      </c>
      <c r="M227" s="8">
        <f t="shared" si="7"/>
        <v>11194.2</v>
      </c>
    </row>
    <row r="228" spans="1:13" x14ac:dyDescent="0.25">
      <c r="A228" s="7">
        <v>225</v>
      </c>
      <c r="B228" s="5" t="s">
        <v>470</v>
      </c>
      <c r="C228" s="5" t="s">
        <v>471</v>
      </c>
      <c r="D228" s="5" t="str">
        <f>INDEX(部门信息!$A$2:$A$6,MATCH(LEFT(B228,1),部门信息!$B$2:$B$6,0),1)</f>
        <v>行政</v>
      </c>
      <c r="E228" s="8">
        <v>15100</v>
      </c>
      <c r="F228" s="8">
        <v>0</v>
      </c>
      <c r="G228" s="8">
        <v>405</v>
      </c>
      <c r="H228" s="8">
        <v>49</v>
      </c>
      <c r="I228" s="8">
        <f t="shared" si="6"/>
        <v>15456</v>
      </c>
      <c r="J228" s="8">
        <v>1812</v>
      </c>
      <c r="K228" s="8">
        <v>10144</v>
      </c>
      <c r="L228" s="8">
        <v>1531</v>
      </c>
      <c r="M228" s="8">
        <f t="shared" si="7"/>
        <v>12113</v>
      </c>
    </row>
    <row r="229" spans="1:13" x14ac:dyDescent="0.25">
      <c r="A229" s="7">
        <v>226</v>
      </c>
      <c r="B229" s="5" t="s">
        <v>472</v>
      </c>
      <c r="C229" s="5" t="s">
        <v>473</v>
      </c>
      <c r="D229" s="5" t="str">
        <f>INDEX(部门信息!$A$2:$A$6,MATCH(LEFT(B229,1),部门信息!$B$2:$B$6,0),1)</f>
        <v>市场</v>
      </c>
      <c r="E229" s="8">
        <v>4600</v>
      </c>
      <c r="F229" s="8">
        <v>300</v>
      </c>
      <c r="G229" s="8">
        <v>45</v>
      </c>
      <c r="H229" s="8">
        <v>0</v>
      </c>
      <c r="I229" s="8">
        <f t="shared" si="6"/>
        <v>4945</v>
      </c>
      <c r="J229" s="8">
        <v>552</v>
      </c>
      <c r="K229" s="8">
        <v>893</v>
      </c>
      <c r="L229" s="8">
        <v>26.79</v>
      </c>
      <c r="M229" s="8">
        <f t="shared" si="7"/>
        <v>4366.21</v>
      </c>
    </row>
    <row r="230" spans="1:13" x14ac:dyDescent="0.25">
      <c r="A230" s="7">
        <v>227</v>
      </c>
      <c r="B230" s="5" t="s">
        <v>474</v>
      </c>
      <c r="C230" s="5" t="s">
        <v>475</v>
      </c>
      <c r="D230" s="5" t="str">
        <f>INDEX(部门信息!$A$2:$A$6,MATCH(LEFT(B230,1),部门信息!$B$2:$B$6,0),1)</f>
        <v>行政</v>
      </c>
      <c r="E230" s="8">
        <v>5100</v>
      </c>
      <c r="F230" s="8">
        <v>100</v>
      </c>
      <c r="G230" s="8">
        <v>45</v>
      </c>
      <c r="H230" s="8">
        <v>0</v>
      </c>
      <c r="I230" s="8">
        <f t="shared" si="6"/>
        <v>5245</v>
      </c>
      <c r="J230" s="8">
        <v>612</v>
      </c>
      <c r="K230" s="8">
        <v>1133</v>
      </c>
      <c r="L230" s="8">
        <v>33.99</v>
      </c>
      <c r="M230" s="8">
        <f t="shared" si="7"/>
        <v>4599.01</v>
      </c>
    </row>
    <row r="231" spans="1:13" x14ac:dyDescent="0.25">
      <c r="A231" s="7">
        <v>228</v>
      </c>
      <c r="B231" s="5" t="s">
        <v>476</v>
      </c>
      <c r="C231" s="5" t="s">
        <v>477</v>
      </c>
      <c r="D231" s="5" t="str">
        <f>INDEX(部门信息!$A$2:$A$6,MATCH(LEFT(B231,1),部门信息!$B$2:$B$6,0),1)</f>
        <v>市场</v>
      </c>
      <c r="E231" s="8">
        <v>13100</v>
      </c>
      <c r="F231" s="8">
        <v>200</v>
      </c>
      <c r="G231" s="8">
        <v>45</v>
      </c>
      <c r="H231" s="8">
        <v>302</v>
      </c>
      <c r="I231" s="8">
        <f t="shared" si="6"/>
        <v>13043</v>
      </c>
      <c r="J231" s="8">
        <v>1703</v>
      </c>
      <c r="K231" s="8">
        <v>7840</v>
      </c>
      <c r="L231" s="8">
        <v>1013</v>
      </c>
      <c r="M231" s="8">
        <f t="shared" si="7"/>
        <v>10327</v>
      </c>
    </row>
    <row r="232" spans="1:13" x14ac:dyDescent="0.25">
      <c r="A232" s="7">
        <v>229</v>
      </c>
      <c r="B232" s="5" t="s">
        <v>478</v>
      </c>
      <c r="C232" s="5" t="s">
        <v>479</v>
      </c>
      <c r="D232" s="5" t="str">
        <f>INDEX(部门信息!$A$2:$A$6,MATCH(LEFT(B232,1),部门信息!$B$2:$B$6,0),1)</f>
        <v>市场</v>
      </c>
      <c r="E232" s="8">
        <v>10300</v>
      </c>
      <c r="F232" s="8">
        <v>600</v>
      </c>
      <c r="G232" s="8">
        <v>45</v>
      </c>
      <c r="H232" s="8">
        <v>167</v>
      </c>
      <c r="I232" s="8">
        <f t="shared" si="6"/>
        <v>10778</v>
      </c>
      <c r="J232" s="8">
        <v>1545</v>
      </c>
      <c r="K232" s="8">
        <v>5733</v>
      </c>
      <c r="L232" s="8">
        <v>591.60000000000014</v>
      </c>
      <c r="M232" s="8">
        <f t="shared" si="7"/>
        <v>8641.4</v>
      </c>
    </row>
    <row r="233" spans="1:13" x14ac:dyDescent="0.25">
      <c r="A233" s="7">
        <v>230</v>
      </c>
      <c r="B233" s="5" t="s">
        <v>480</v>
      </c>
      <c r="C233" s="5" t="s">
        <v>481</v>
      </c>
      <c r="D233" s="5" t="str">
        <f>INDEX(部门信息!$A$2:$A$6,MATCH(LEFT(B233,1),部门信息!$B$2:$B$6,0),1)</f>
        <v>市场</v>
      </c>
      <c r="E233" s="8">
        <v>15100</v>
      </c>
      <c r="F233" s="8">
        <v>400</v>
      </c>
      <c r="G233" s="8">
        <v>225</v>
      </c>
      <c r="H233" s="8">
        <v>363</v>
      </c>
      <c r="I233" s="8">
        <f t="shared" si="6"/>
        <v>15362</v>
      </c>
      <c r="J233" s="8">
        <v>1812</v>
      </c>
      <c r="K233" s="8">
        <v>10050</v>
      </c>
      <c r="L233" s="8">
        <v>1507.5</v>
      </c>
      <c r="M233" s="8">
        <f t="shared" si="7"/>
        <v>12042.5</v>
      </c>
    </row>
    <row r="234" spans="1:13" x14ac:dyDescent="0.25">
      <c r="A234" s="7">
        <v>231</v>
      </c>
      <c r="B234" s="5" t="s">
        <v>482</v>
      </c>
      <c r="C234" s="5" t="s">
        <v>483</v>
      </c>
      <c r="D234" s="5" t="str">
        <f>INDEX(部门信息!$A$2:$A$6,MATCH(LEFT(B234,1),部门信息!$B$2:$B$6,0),1)</f>
        <v>行政</v>
      </c>
      <c r="E234" s="8">
        <v>3100</v>
      </c>
      <c r="F234" s="8">
        <v>700</v>
      </c>
      <c r="G234" s="8">
        <v>360</v>
      </c>
      <c r="H234" s="8">
        <v>0</v>
      </c>
      <c r="I234" s="8">
        <f t="shared" si="6"/>
        <v>4160</v>
      </c>
      <c r="J234" s="8">
        <v>496</v>
      </c>
      <c r="K234" s="8">
        <v>164</v>
      </c>
      <c r="L234" s="8">
        <v>4.92</v>
      </c>
      <c r="M234" s="8">
        <f t="shared" si="7"/>
        <v>3659.08</v>
      </c>
    </row>
    <row r="235" spans="1:13" x14ac:dyDescent="0.25">
      <c r="A235" s="7">
        <v>232</v>
      </c>
      <c r="B235" s="5" t="s">
        <v>484</v>
      </c>
      <c r="C235" s="5" t="s">
        <v>485</v>
      </c>
      <c r="D235" s="5" t="str">
        <f>INDEX(部门信息!$A$2:$A$6,MATCH(LEFT(B235,1),部门信息!$B$2:$B$6,0),1)</f>
        <v>市场</v>
      </c>
      <c r="E235" s="8">
        <v>8500</v>
      </c>
      <c r="F235" s="8">
        <v>100</v>
      </c>
      <c r="G235" s="8">
        <v>315</v>
      </c>
      <c r="H235" s="8">
        <v>444</v>
      </c>
      <c r="I235" s="8">
        <f t="shared" si="6"/>
        <v>8471</v>
      </c>
      <c r="J235" s="8">
        <v>1105</v>
      </c>
      <c r="K235" s="8">
        <v>3866</v>
      </c>
      <c r="L235" s="8">
        <v>281.60000000000002</v>
      </c>
      <c r="M235" s="8">
        <f t="shared" si="7"/>
        <v>7084.4</v>
      </c>
    </row>
    <row r="236" spans="1:13" x14ac:dyDescent="0.25">
      <c r="A236" s="7">
        <v>233</v>
      </c>
      <c r="B236" s="5" t="s">
        <v>486</v>
      </c>
      <c r="C236" s="5" t="s">
        <v>487</v>
      </c>
      <c r="D236" s="5" t="str">
        <f>INDEX(部门信息!$A$2:$A$6,MATCH(LEFT(B236,1),部门信息!$B$2:$B$6,0),1)</f>
        <v>市场</v>
      </c>
      <c r="E236" s="8">
        <v>7000</v>
      </c>
      <c r="F236" s="8">
        <v>700</v>
      </c>
      <c r="G236" s="8">
        <v>180</v>
      </c>
      <c r="H236" s="8">
        <v>0</v>
      </c>
      <c r="I236" s="8">
        <f t="shared" si="6"/>
        <v>7880</v>
      </c>
      <c r="J236" s="8">
        <v>1120</v>
      </c>
      <c r="K236" s="8">
        <v>3260</v>
      </c>
      <c r="L236" s="8">
        <v>221</v>
      </c>
      <c r="M236" s="8">
        <f t="shared" si="7"/>
        <v>6539</v>
      </c>
    </row>
    <row r="237" spans="1:13" x14ac:dyDescent="0.25">
      <c r="A237" s="7">
        <v>234</v>
      </c>
      <c r="B237" s="5" t="s">
        <v>488</v>
      </c>
      <c r="C237" s="5" t="s">
        <v>489</v>
      </c>
      <c r="D237" s="5" t="str">
        <f>INDEX(部门信息!$A$2:$A$6,MATCH(LEFT(B237,1),部门信息!$B$2:$B$6,0),1)</f>
        <v>行政</v>
      </c>
      <c r="E237" s="8">
        <v>12700</v>
      </c>
      <c r="F237" s="8">
        <v>900</v>
      </c>
      <c r="G237" s="8">
        <v>270</v>
      </c>
      <c r="H237" s="8">
        <v>398</v>
      </c>
      <c r="I237" s="8">
        <f t="shared" si="6"/>
        <v>13472</v>
      </c>
      <c r="J237" s="8">
        <v>1651</v>
      </c>
      <c r="K237" s="8">
        <v>8321</v>
      </c>
      <c r="L237" s="8">
        <v>1109.2</v>
      </c>
      <c r="M237" s="8">
        <f t="shared" si="7"/>
        <v>10711.8</v>
      </c>
    </row>
    <row r="238" spans="1:13" x14ac:dyDescent="0.25">
      <c r="A238" s="7">
        <v>235</v>
      </c>
      <c r="B238" s="5" t="s">
        <v>490</v>
      </c>
      <c r="C238" s="5" t="s">
        <v>491</v>
      </c>
      <c r="D238" s="5" t="str">
        <f>INDEX(部门信息!$A$2:$A$6,MATCH(LEFT(B238,1),部门信息!$B$2:$B$6,0),1)</f>
        <v>行政</v>
      </c>
      <c r="E238" s="8">
        <v>6800</v>
      </c>
      <c r="F238" s="8">
        <v>600</v>
      </c>
      <c r="G238" s="8">
        <v>450</v>
      </c>
      <c r="H238" s="8">
        <v>401</v>
      </c>
      <c r="I238" s="8">
        <f t="shared" si="6"/>
        <v>7449</v>
      </c>
      <c r="J238" s="8">
        <v>1020</v>
      </c>
      <c r="K238" s="8">
        <v>2929</v>
      </c>
      <c r="L238" s="8">
        <v>187.90000000000003</v>
      </c>
      <c r="M238" s="8">
        <f t="shared" si="7"/>
        <v>6241.1</v>
      </c>
    </row>
    <row r="239" spans="1:13" x14ac:dyDescent="0.25">
      <c r="A239" s="7">
        <v>236</v>
      </c>
      <c r="B239" s="5" t="s">
        <v>492</v>
      </c>
      <c r="C239" s="5" t="s">
        <v>493</v>
      </c>
      <c r="D239" s="5" t="str">
        <f>INDEX(部门信息!$A$2:$A$6,MATCH(LEFT(B239,1),部门信息!$B$2:$B$6,0),1)</f>
        <v>市场</v>
      </c>
      <c r="E239" s="8">
        <v>4200</v>
      </c>
      <c r="F239" s="8">
        <v>600</v>
      </c>
      <c r="G239" s="8">
        <v>405</v>
      </c>
      <c r="H239" s="8">
        <v>0</v>
      </c>
      <c r="I239" s="8">
        <f t="shared" si="6"/>
        <v>5205</v>
      </c>
      <c r="J239" s="8">
        <v>630</v>
      </c>
      <c r="K239" s="8">
        <v>1075</v>
      </c>
      <c r="L239" s="8">
        <v>32.25</v>
      </c>
      <c r="M239" s="8">
        <f t="shared" si="7"/>
        <v>4542.75</v>
      </c>
    </row>
    <row r="240" spans="1:13" x14ac:dyDescent="0.25">
      <c r="A240" s="7">
        <v>237</v>
      </c>
      <c r="B240" s="5" t="s">
        <v>494</v>
      </c>
      <c r="C240" s="5" t="s">
        <v>495</v>
      </c>
      <c r="D240" s="5" t="str">
        <f>INDEX(部门信息!$A$2:$A$6,MATCH(LEFT(B240,1),部门信息!$B$2:$B$6,0),1)</f>
        <v>市场</v>
      </c>
      <c r="E240" s="8">
        <v>11100</v>
      </c>
      <c r="F240" s="8">
        <v>900</v>
      </c>
      <c r="G240" s="8">
        <v>315</v>
      </c>
      <c r="H240" s="8">
        <v>423</v>
      </c>
      <c r="I240" s="8">
        <f t="shared" si="6"/>
        <v>11892</v>
      </c>
      <c r="J240" s="8">
        <v>1776</v>
      </c>
      <c r="K240" s="8">
        <v>6616</v>
      </c>
      <c r="L240" s="8">
        <v>768.2</v>
      </c>
      <c r="M240" s="8">
        <f t="shared" si="7"/>
        <v>9347.7999999999993</v>
      </c>
    </row>
    <row r="241" spans="1:13" x14ac:dyDescent="0.25">
      <c r="A241" s="7">
        <v>238</v>
      </c>
      <c r="B241" s="5" t="s">
        <v>496</v>
      </c>
      <c r="C241" s="5" t="s">
        <v>497</v>
      </c>
      <c r="D241" s="5" t="str">
        <f>INDEX(部门信息!$A$2:$A$6,MATCH(LEFT(B241,1),部门信息!$B$2:$B$6,0),1)</f>
        <v>管理</v>
      </c>
      <c r="E241" s="8">
        <v>12400</v>
      </c>
      <c r="F241" s="8">
        <v>200</v>
      </c>
      <c r="G241" s="8">
        <v>225</v>
      </c>
      <c r="H241" s="8">
        <v>148</v>
      </c>
      <c r="I241" s="8">
        <f t="shared" si="6"/>
        <v>12677</v>
      </c>
      <c r="J241" s="8">
        <v>1612</v>
      </c>
      <c r="K241" s="8">
        <v>7565</v>
      </c>
      <c r="L241" s="8">
        <v>958</v>
      </c>
      <c r="M241" s="8">
        <f t="shared" si="7"/>
        <v>10107</v>
      </c>
    </row>
    <row r="242" spans="1:13" x14ac:dyDescent="0.25">
      <c r="A242" s="7">
        <v>239</v>
      </c>
      <c r="B242" s="5" t="s">
        <v>498</v>
      </c>
      <c r="C242" s="5" t="s">
        <v>499</v>
      </c>
      <c r="D242" s="5" t="str">
        <f>INDEX(部门信息!$A$2:$A$6,MATCH(LEFT(B242,1),部门信息!$B$2:$B$6,0),1)</f>
        <v>管理</v>
      </c>
      <c r="E242" s="8">
        <v>17600</v>
      </c>
      <c r="F242" s="8">
        <v>500</v>
      </c>
      <c r="G242" s="8">
        <v>45</v>
      </c>
      <c r="H242" s="8">
        <v>79</v>
      </c>
      <c r="I242" s="8">
        <f t="shared" si="6"/>
        <v>18066</v>
      </c>
      <c r="J242" s="8">
        <v>2464</v>
      </c>
      <c r="K242" s="8">
        <v>12102</v>
      </c>
      <c r="L242" s="8">
        <v>2020.5</v>
      </c>
      <c r="M242" s="8">
        <f t="shared" si="7"/>
        <v>13581.5</v>
      </c>
    </row>
    <row r="243" spans="1:13" x14ac:dyDescent="0.25">
      <c r="A243" s="7">
        <v>240</v>
      </c>
      <c r="B243" s="5" t="s">
        <v>500</v>
      </c>
      <c r="C243" s="5" t="s">
        <v>501</v>
      </c>
      <c r="D243" s="5" t="str">
        <f>INDEX(部门信息!$A$2:$A$6,MATCH(LEFT(B243,1),部门信息!$B$2:$B$6,0),1)</f>
        <v>市场</v>
      </c>
      <c r="E243" s="8">
        <v>8400</v>
      </c>
      <c r="F243" s="8">
        <v>100</v>
      </c>
      <c r="G243" s="8">
        <v>405</v>
      </c>
      <c r="H243" s="8">
        <v>0</v>
      </c>
      <c r="I243" s="8">
        <f t="shared" si="6"/>
        <v>8905</v>
      </c>
      <c r="J243" s="8">
        <v>1008</v>
      </c>
      <c r="K243" s="8">
        <v>4397</v>
      </c>
      <c r="L243" s="8">
        <v>334.70000000000005</v>
      </c>
      <c r="M243" s="8">
        <f t="shared" si="7"/>
        <v>7562.3</v>
      </c>
    </row>
    <row r="244" spans="1:13" x14ac:dyDescent="0.25">
      <c r="A244" s="7">
        <v>241</v>
      </c>
      <c r="B244" s="5" t="s">
        <v>502</v>
      </c>
      <c r="C244" s="5" t="s">
        <v>503</v>
      </c>
      <c r="D244" s="5" t="str">
        <f>INDEX(部门信息!$A$2:$A$6,MATCH(LEFT(B244,1),部门信息!$B$2:$B$6,0),1)</f>
        <v>行政</v>
      </c>
      <c r="E244" s="8">
        <v>13700</v>
      </c>
      <c r="F244" s="8">
        <v>600</v>
      </c>
      <c r="G244" s="8">
        <v>90</v>
      </c>
      <c r="H244" s="8">
        <v>0</v>
      </c>
      <c r="I244" s="8">
        <f t="shared" si="6"/>
        <v>14390</v>
      </c>
      <c r="J244" s="8">
        <v>1644</v>
      </c>
      <c r="K244" s="8">
        <v>9246</v>
      </c>
      <c r="L244" s="8">
        <v>1306.5</v>
      </c>
      <c r="M244" s="8">
        <f t="shared" si="7"/>
        <v>11439.5</v>
      </c>
    </row>
    <row r="245" spans="1:13" x14ac:dyDescent="0.25">
      <c r="A245" s="7">
        <v>242</v>
      </c>
      <c r="B245" s="5" t="s">
        <v>504</v>
      </c>
      <c r="C245" s="5" t="s">
        <v>505</v>
      </c>
      <c r="D245" s="5" t="str">
        <f>INDEX(部门信息!$A$2:$A$6,MATCH(LEFT(B245,1),部门信息!$B$2:$B$6,0),1)</f>
        <v>人事</v>
      </c>
      <c r="E245" s="8">
        <v>15800</v>
      </c>
      <c r="F245" s="8">
        <v>1000</v>
      </c>
      <c r="G245" s="8">
        <v>270</v>
      </c>
      <c r="H245" s="8">
        <v>0</v>
      </c>
      <c r="I245" s="8">
        <f t="shared" si="6"/>
        <v>17070</v>
      </c>
      <c r="J245" s="8">
        <v>2054</v>
      </c>
      <c r="K245" s="8">
        <v>11516</v>
      </c>
      <c r="L245" s="8">
        <v>1874</v>
      </c>
      <c r="M245" s="8">
        <f t="shared" si="7"/>
        <v>13142</v>
      </c>
    </row>
    <row r="246" spans="1:13" x14ac:dyDescent="0.25">
      <c r="A246" s="7">
        <v>243</v>
      </c>
      <c r="B246" s="5" t="s">
        <v>506</v>
      </c>
      <c r="C246" s="5" t="s">
        <v>507</v>
      </c>
      <c r="D246" s="5" t="str">
        <f>INDEX(部门信息!$A$2:$A$6,MATCH(LEFT(B246,1),部门信息!$B$2:$B$6,0),1)</f>
        <v>市场</v>
      </c>
      <c r="E246" s="8">
        <v>11400</v>
      </c>
      <c r="F246" s="8">
        <v>200</v>
      </c>
      <c r="G246" s="8">
        <v>90</v>
      </c>
      <c r="H246" s="8">
        <v>441</v>
      </c>
      <c r="I246" s="8">
        <f t="shared" si="6"/>
        <v>11249</v>
      </c>
      <c r="J246" s="8">
        <v>1710</v>
      </c>
      <c r="K246" s="8">
        <v>6039</v>
      </c>
      <c r="L246" s="8">
        <v>652.79999999999995</v>
      </c>
      <c r="M246" s="8">
        <f t="shared" si="7"/>
        <v>8886.2000000000007</v>
      </c>
    </row>
    <row r="247" spans="1:13" x14ac:dyDescent="0.25">
      <c r="A247" s="7">
        <v>244</v>
      </c>
      <c r="B247" s="5" t="s">
        <v>508</v>
      </c>
      <c r="C247" s="5" t="s">
        <v>509</v>
      </c>
      <c r="D247" s="5" t="str">
        <f>INDEX(部门信息!$A$2:$A$6,MATCH(LEFT(B247,1),部门信息!$B$2:$B$6,0),1)</f>
        <v>市场</v>
      </c>
      <c r="E247" s="8">
        <v>15100</v>
      </c>
      <c r="F247" s="8">
        <v>300</v>
      </c>
      <c r="G247" s="8">
        <v>45</v>
      </c>
      <c r="H247" s="8">
        <v>134</v>
      </c>
      <c r="I247" s="8">
        <f t="shared" si="6"/>
        <v>15311</v>
      </c>
      <c r="J247" s="8">
        <v>1963</v>
      </c>
      <c r="K247" s="8">
        <v>9848</v>
      </c>
      <c r="L247" s="8">
        <v>1457</v>
      </c>
      <c r="M247" s="8">
        <f t="shared" si="7"/>
        <v>11891</v>
      </c>
    </row>
    <row r="248" spans="1:13" x14ac:dyDescent="0.25">
      <c r="A248" s="7">
        <v>245</v>
      </c>
      <c r="B248" s="5" t="s">
        <v>510</v>
      </c>
      <c r="C248" s="5" t="s">
        <v>511</v>
      </c>
      <c r="D248" s="5" t="str">
        <f>INDEX(部门信息!$A$2:$A$6,MATCH(LEFT(B248,1),部门信息!$B$2:$B$6,0),1)</f>
        <v>研发</v>
      </c>
      <c r="E248" s="8">
        <v>15300</v>
      </c>
      <c r="F248" s="8">
        <v>100</v>
      </c>
      <c r="G248" s="8">
        <v>90</v>
      </c>
      <c r="H248" s="8">
        <v>105</v>
      </c>
      <c r="I248" s="8">
        <f t="shared" si="6"/>
        <v>15385</v>
      </c>
      <c r="J248" s="8">
        <v>2142</v>
      </c>
      <c r="K248" s="8">
        <v>9743</v>
      </c>
      <c r="L248" s="8">
        <v>1430.75</v>
      </c>
      <c r="M248" s="8">
        <f t="shared" si="7"/>
        <v>11812.25</v>
      </c>
    </row>
    <row r="249" spans="1:13" x14ac:dyDescent="0.25">
      <c r="A249" s="7">
        <v>246</v>
      </c>
      <c r="B249" s="5" t="s">
        <v>512</v>
      </c>
      <c r="C249" s="5" t="s">
        <v>513</v>
      </c>
      <c r="D249" s="5" t="str">
        <f>INDEX(部门信息!$A$2:$A$6,MATCH(LEFT(B249,1),部门信息!$B$2:$B$6,0),1)</f>
        <v>行政</v>
      </c>
      <c r="E249" s="8">
        <v>12400</v>
      </c>
      <c r="F249" s="8">
        <v>300</v>
      </c>
      <c r="G249" s="8">
        <v>360</v>
      </c>
      <c r="H249" s="8">
        <v>30</v>
      </c>
      <c r="I249" s="8">
        <f t="shared" si="6"/>
        <v>13030</v>
      </c>
      <c r="J249" s="8">
        <v>1612</v>
      </c>
      <c r="K249" s="8">
        <v>7918</v>
      </c>
      <c r="L249" s="8">
        <v>1028.6000000000001</v>
      </c>
      <c r="M249" s="8">
        <f t="shared" si="7"/>
        <v>10389.4</v>
      </c>
    </row>
    <row r="250" spans="1:13" x14ac:dyDescent="0.25">
      <c r="A250" s="7">
        <v>247</v>
      </c>
      <c r="B250" s="5" t="s">
        <v>514</v>
      </c>
      <c r="C250" s="5" t="s">
        <v>515</v>
      </c>
      <c r="D250" s="5" t="str">
        <f>INDEX(部门信息!$A$2:$A$6,MATCH(LEFT(B250,1),部门信息!$B$2:$B$6,0),1)</f>
        <v>人事</v>
      </c>
      <c r="E250" s="8">
        <v>5000</v>
      </c>
      <c r="F250" s="8">
        <v>900</v>
      </c>
      <c r="G250" s="8">
        <v>135</v>
      </c>
      <c r="H250" s="8">
        <v>78</v>
      </c>
      <c r="I250" s="8">
        <f t="shared" si="6"/>
        <v>5957</v>
      </c>
      <c r="J250" s="8">
        <v>650</v>
      </c>
      <c r="K250" s="8">
        <v>1807</v>
      </c>
      <c r="L250" s="8">
        <v>75.700000000000017</v>
      </c>
      <c r="M250" s="8">
        <f t="shared" si="7"/>
        <v>5231.3</v>
      </c>
    </row>
    <row r="251" spans="1:13" x14ac:dyDescent="0.25">
      <c r="A251" s="7">
        <v>248</v>
      </c>
      <c r="B251" s="5" t="s">
        <v>516</v>
      </c>
      <c r="C251" s="5" t="s">
        <v>517</v>
      </c>
      <c r="D251" s="5" t="str">
        <f>INDEX(部门信息!$A$2:$A$6,MATCH(LEFT(B251,1),部门信息!$B$2:$B$6,0),1)</f>
        <v>市场</v>
      </c>
      <c r="E251" s="8">
        <v>18000</v>
      </c>
      <c r="F251" s="8">
        <v>300</v>
      </c>
      <c r="G251" s="8">
        <v>450</v>
      </c>
      <c r="H251" s="8">
        <v>227</v>
      </c>
      <c r="I251" s="8">
        <f t="shared" si="6"/>
        <v>18523</v>
      </c>
      <c r="J251" s="8">
        <v>2700</v>
      </c>
      <c r="K251" s="8">
        <v>12323</v>
      </c>
      <c r="L251" s="8">
        <v>2075.75</v>
      </c>
      <c r="M251" s="8">
        <f t="shared" si="7"/>
        <v>13747.25</v>
      </c>
    </row>
    <row r="252" spans="1:13" x14ac:dyDescent="0.25">
      <c r="A252" s="7">
        <v>249</v>
      </c>
      <c r="B252" s="5" t="s">
        <v>518</v>
      </c>
      <c r="C252" s="5" t="s">
        <v>519</v>
      </c>
      <c r="D252" s="5" t="str">
        <f>INDEX(部门信息!$A$2:$A$6,MATCH(LEFT(B252,1),部门信息!$B$2:$B$6,0),1)</f>
        <v>市场</v>
      </c>
      <c r="E252" s="8">
        <v>11200</v>
      </c>
      <c r="F252" s="8">
        <v>200</v>
      </c>
      <c r="G252" s="8">
        <v>270</v>
      </c>
      <c r="H252" s="8">
        <v>119</v>
      </c>
      <c r="I252" s="8">
        <f t="shared" si="6"/>
        <v>11551</v>
      </c>
      <c r="J252" s="8">
        <v>1792</v>
      </c>
      <c r="K252" s="8">
        <v>6259</v>
      </c>
      <c r="L252" s="8">
        <v>696.80000000000018</v>
      </c>
      <c r="M252" s="8">
        <f t="shared" si="7"/>
        <v>9062.2000000000007</v>
      </c>
    </row>
    <row r="253" spans="1:13" x14ac:dyDescent="0.25">
      <c r="A253" s="7">
        <v>250</v>
      </c>
      <c r="B253" s="5" t="s">
        <v>520</v>
      </c>
      <c r="C253" s="5" t="s">
        <v>521</v>
      </c>
      <c r="D253" s="5" t="str">
        <f>INDEX(部门信息!$A$2:$A$6,MATCH(LEFT(B253,1),部门信息!$B$2:$B$6,0),1)</f>
        <v>行政</v>
      </c>
      <c r="E253" s="8">
        <v>11700</v>
      </c>
      <c r="F253" s="8">
        <v>400</v>
      </c>
      <c r="G253" s="8">
        <v>135</v>
      </c>
      <c r="H253" s="8">
        <v>302</v>
      </c>
      <c r="I253" s="8">
        <f t="shared" si="6"/>
        <v>11933</v>
      </c>
      <c r="J253" s="8">
        <v>1755</v>
      </c>
      <c r="K253" s="8">
        <v>6678</v>
      </c>
      <c r="L253" s="8">
        <v>780.60000000000014</v>
      </c>
      <c r="M253" s="8">
        <f t="shared" si="7"/>
        <v>9397.4</v>
      </c>
    </row>
    <row r="254" spans="1:13" x14ac:dyDescent="0.25">
      <c r="A254" s="7">
        <v>251</v>
      </c>
      <c r="B254" s="5" t="s">
        <v>522</v>
      </c>
      <c r="C254" s="5" t="s">
        <v>523</v>
      </c>
      <c r="D254" s="5" t="str">
        <f>INDEX(部门信息!$A$2:$A$6,MATCH(LEFT(B254,1),部门信息!$B$2:$B$6,0),1)</f>
        <v>行政</v>
      </c>
      <c r="E254" s="8">
        <v>6600</v>
      </c>
      <c r="F254" s="8">
        <v>800</v>
      </c>
      <c r="G254" s="8">
        <v>180</v>
      </c>
      <c r="H254" s="8">
        <v>374</v>
      </c>
      <c r="I254" s="8">
        <f t="shared" si="6"/>
        <v>7206</v>
      </c>
      <c r="J254" s="8">
        <v>858</v>
      </c>
      <c r="K254" s="8">
        <v>2848</v>
      </c>
      <c r="L254" s="8">
        <v>179.8</v>
      </c>
      <c r="M254" s="8">
        <f t="shared" si="7"/>
        <v>6168.2</v>
      </c>
    </row>
    <row r="255" spans="1:13" x14ac:dyDescent="0.25">
      <c r="A255" s="7">
        <v>252</v>
      </c>
      <c r="B255" s="5" t="s">
        <v>524</v>
      </c>
      <c r="C255" s="5" t="s">
        <v>525</v>
      </c>
      <c r="D255" s="5" t="str">
        <f>INDEX(部门信息!$A$2:$A$6,MATCH(LEFT(B255,1),部门信息!$B$2:$B$6,0),1)</f>
        <v>市场</v>
      </c>
      <c r="E255" s="8">
        <v>9600</v>
      </c>
      <c r="F255" s="8">
        <v>300</v>
      </c>
      <c r="G255" s="8">
        <v>450</v>
      </c>
      <c r="H255" s="8">
        <v>0</v>
      </c>
      <c r="I255" s="8">
        <f t="shared" si="6"/>
        <v>10350</v>
      </c>
      <c r="J255" s="8">
        <v>1536</v>
      </c>
      <c r="K255" s="8">
        <v>5314</v>
      </c>
      <c r="L255" s="8">
        <v>507.79999999999995</v>
      </c>
      <c r="M255" s="8">
        <f t="shared" si="7"/>
        <v>8306.2000000000007</v>
      </c>
    </row>
    <row r="256" spans="1:13" x14ac:dyDescent="0.25">
      <c r="A256" s="7">
        <v>253</v>
      </c>
      <c r="B256" s="5" t="s">
        <v>526</v>
      </c>
      <c r="C256" s="5" t="s">
        <v>527</v>
      </c>
      <c r="D256" s="5" t="str">
        <f>INDEX(部门信息!$A$2:$A$6,MATCH(LEFT(B256,1),部门信息!$B$2:$B$6,0),1)</f>
        <v>市场</v>
      </c>
      <c r="E256" s="8">
        <v>19800</v>
      </c>
      <c r="F256" s="8">
        <v>500</v>
      </c>
      <c r="G256" s="8">
        <v>270</v>
      </c>
      <c r="H256" s="8">
        <v>81</v>
      </c>
      <c r="I256" s="8">
        <f t="shared" si="6"/>
        <v>20489</v>
      </c>
      <c r="J256" s="8">
        <v>2772</v>
      </c>
      <c r="K256" s="8">
        <v>14217</v>
      </c>
      <c r="L256" s="8">
        <v>2549.25</v>
      </c>
      <c r="M256" s="8">
        <f t="shared" si="7"/>
        <v>15167.75</v>
      </c>
    </row>
    <row r="257" spans="1:13" x14ac:dyDescent="0.25">
      <c r="A257" s="7">
        <v>254</v>
      </c>
      <c r="B257" s="5" t="s">
        <v>528</v>
      </c>
      <c r="C257" s="5" t="s">
        <v>529</v>
      </c>
      <c r="D257" s="5" t="str">
        <f>INDEX(部门信息!$A$2:$A$6,MATCH(LEFT(B257,1),部门信息!$B$2:$B$6,0),1)</f>
        <v>行政</v>
      </c>
      <c r="E257" s="8">
        <v>4400</v>
      </c>
      <c r="F257" s="8">
        <v>0</v>
      </c>
      <c r="G257" s="8">
        <v>315</v>
      </c>
      <c r="H257" s="8">
        <v>161</v>
      </c>
      <c r="I257" s="8">
        <f t="shared" si="6"/>
        <v>4554</v>
      </c>
      <c r="J257" s="8">
        <v>572</v>
      </c>
      <c r="K257" s="8">
        <v>482</v>
      </c>
      <c r="L257" s="8">
        <v>14.459999999999999</v>
      </c>
      <c r="M257" s="8">
        <f t="shared" si="7"/>
        <v>3967.54</v>
      </c>
    </row>
    <row r="258" spans="1:13" x14ac:dyDescent="0.25">
      <c r="A258" s="7">
        <v>255</v>
      </c>
      <c r="B258" s="5" t="s">
        <v>530</v>
      </c>
      <c r="C258" s="5" t="s">
        <v>531</v>
      </c>
      <c r="D258" s="5" t="str">
        <f>INDEX(部门信息!$A$2:$A$6,MATCH(LEFT(B258,1),部门信息!$B$2:$B$6,0),1)</f>
        <v>研发</v>
      </c>
      <c r="E258" s="8">
        <v>5100</v>
      </c>
      <c r="F258" s="8">
        <v>700</v>
      </c>
      <c r="G258" s="8">
        <v>225</v>
      </c>
      <c r="H258" s="8">
        <v>0</v>
      </c>
      <c r="I258" s="8">
        <f t="shared" si="6"/>
        <v>6025</v>
      </c>
      <c r="J258" s="8">
        <v>765</v>
      </c>
      <c r="K258" s="8">
        <v>1760</v>
      </c>
      <c r="L258" s="8">
        <v>71</v>
      </c>
      <c r="M258" s="8">
        <f t="shared" si="7"/>
        <v>5189</v>
      </c>
    </row>
    <row r="259" spans="1:13" x14ac:dyDescent="0.25">
      <c r="A259" s="7">
        <v>256</v>
      </c>
      <c r="B259" s="5" t="s">
        <v>532</v>
      </c>
      <c r="C259" s="5" t="s">
        <v>533</v>
      </c>
      <c r="D259" s="5" t="str">
        <f>INDEX(部门信息!$A$2:$A$6,MATCH(LEFT(B259,1),部门信息!$B$2:$B$6,0),1)</f>
        <v>市场</v>
      </c>
      <c r="E259" s="8">
        <v>12100</v>
      </c>
      <c r="F259" s="8">
        <v>700</v>
      </c>
      <c r="G259" s="8">
        <v>405</v>
      </c>
      <c r="H259" s="8">
        <v>0</v>
      </c>
      <c r="I259" s="8">
        <f t="shared" si="6"/>
        <v>13205</v>
      </c>
      <c r="J259" s="8">
        <v>1694</v>
      </c>
      <c r="K259" s="8">
        <v>8011</v>
      </c>
      <c r="L259" s="8">
        <v>1047.2</v>
      </c>
      <c r="M259" s="8">
        <f t="shared" si="7"/>
        <v>10463.799999999999</v>
      </c>
    </row>
    <row r="260" spans="1:13" x14ac:dyDescent="0.25">
      <c r="A260" s="7">
        <v>257</v>
      </c>
      <c r="B260" s="5" t="s">
        <v>534</v>
      </c>
      <c r="C260" s="5" t="s">
        <v>535</v>
      </c>
      <c r="D260" s="5" t="str">
        <f>INDEX(部门信息!$A$2:$A$6,MATCH(LEFT(B260,1),部门信息!$B$2:$B$6,0),1)</f>
        <v>市场</v>
      </c>
      <c r="E260" s="8">
        <v>14600</v>
      </c>
      <c r="F260" s="8">
        <v>500</v>
      </c>
      <c r="G260" s="8">
        <v>405</v>
      </c>
      <c r="H260" s="8">
        <v>288</v>
      </c>
      <c r="I260" s="8">
        <f t="shared" ref="I260:I323" si="8">E260+F260+G260-H260</f>
        <v>15217</v>
      </c>
      <c r="J260" s="8">
        <v>2336</v>
      </c>
      <c r="K260" s="8">
        <v>9381</v>
      </c>
      <c r="L260" s="8">
        <v>1340.25</v>
      </c>
      <c r="M260" s="8">
        <f t="shared" si="7"/>
        <v>11540.75</v>
      </c>
    </row>
    <row r="261" spans="1:13" x14ac:dyDescent="0.25">
      <c r="A261" s="7">
        <v>258</v>
      </c>
      <c r="B261" s="5" t="s">
        <v>536</v>
      </c>
      <c r="C261" s="5" t="s">
        <v>537</v>
      </c>
      <c r="D261" s="5" t="str">
        <f>INDEX(部门信息!$A$2:$A$6,MATCH(LEFT(B261,1),部门信息!$B$2:$B$6,0),1)</f>
        <v>行政</v>
      </c>
      <c r="E261" s="8">
        <v>16000</v>
      </c>
      <c r="F261" s="8">
        <v>100</v>
      </c>
      <c r="G261" s="8">
        <v>405</v>
      </c>
      <c r="H261" s="8">
        <v>62</v>
      </c>
      <c r="I261" s="8">
        <f t="shared" si="8"/>
        <v>16443</v>
      </c>
      <c r="J261" s="8">
        <v>1920</v>
      </c>
      <c r="K261" s="8">
        <v>11023</v>
      </c>
      <c r="L261" s="8">
        <v>1750.75</v>
      </c>
      <c r="M261" s="8">
        <f t="shared" ref="M261:M324" si="9">I261-J261-L261</f>
        <v>12772.25</v>
      </c>
    </row>
    <row r="262" spans="1:13" x14ac:dyDescent="0.25">
      <c r="A262" s="7">
        <v>259</v>
      </c>
      <c r="B262" s="5" t="s">
        <v>538</v>
      </c>
      <c r="C262" s="5" t="s">
        <v>539</v>
      </c>
      <c r="D262" s="5" t="str">
        <f>INDEX(部门信息!$A$2:$A$6,MATCH(LEFT(B262,1),部门信息!$B$2:$B$6,0),1)</f>
        <v>管理</v>
      </c>
      <c r="E262" s="8">
        <v>7000</v>
      </c>
      <c r="F262" s="8">
        <v>500</v>
      </c>
      <c r="G262" s="8">
        <v>360</v>
      </c>
      <c r="H262" s="8">
        <v>197</v>
      </c>
      <c r="I262" s="8">
        <f t="shared" si="8"/>
        <v>7663</v>
      </c>
      <c r="J262" s="8">
        <v>1120</v>
      </c>
      <c r="K262" s="8">
        <v>3043</v>
      </c>
      <c r="L262" s="8">
        <v>199.3</v>
      </c>
      <c r="M262" s="8">
        <f t="shared" si="9"/>
        <v>6343.7</v>
      </c>
    </row>
    <row r="263" spans="1:13" x14ac:dyDescent="0.25">
      <c r="A263" s="7">
        <v>260</v>
      </c>
      <c r="B263" s="5" t="s">
        <v>540</v>
      </c>
      <c r="C263" s="5" t="s">
        <v>541</v>
      </c>
      <c r="D263" s="5" t="str">
        <f>INDEX(部门信息!$A$2:$A$6,MATCH(LEFT(B263,1),部门信息!$B$2:$B$6,0),1)</f>
        <v>管理</v>
      </c>
      <c r="E263" s="8">
        <v>6700</v>
      </c>
      <c r="F263" s="8">
        <v>700</v>
      </c>
      <c r="G263" s="8">
        <v>450</v>
      </c>
      <c r="H263" s="8">
        <v>144</v>
      </c>
      <c r="I263" s="8">
        <f t="shared" si="8"/>
        <v>7706</v>
      </c>
      <c r="J263" s="8">
        <v>871</v>
      </c>
      <c r="K263" s="8">
        <v>3335</v>
      </c>
      <c r="L263" s="8">
        <v>228.5</v>
      </c>
      <c r="M263" s="8">
        <f t="shared" si="9"/>
        <v>6606.5</v>
      </c>
    </row>
    <row r="264" spans="1:13" x14ac:dyDescent="0.25">
      <c r="A264" s="7">
        <v>261</v>
      </c>
      <c r="B264" s="5" t="s">
        <v>542</v>
      </c>
      <c r="C264" s="5" t="s">
        <v>543</v>
      </c>
      <c r="D264" s="5" t="str">
        <f>INDEX(部门信息!$A$2:$A$6,MATCH(LEFT(B264,1),部门信息!$B$2:$B$6,0),1)</f>
        <v>研发</v>
      </c>
      <c r="E264" s="8">
        <v>17000</v>
      </c>
      <c r="F264" s="8">
        <v>700</v>
      </c>
      <c r="G264" s="8">
        <v>180</v>
      </c>
      <c r="H264" s="8">
        <v>129</v>
      </c>
      <c r="I264" s="8">
        <f t="shared" si="8"/>
        <v>17751</v>
      </c>
      <c r="J264" s="8">
        <v>2720</v>
      </c>
      <c r="K264" s="8">
        <v>11531</v>
      </c>
      <c r="L264" s="8">
        <v>1877.75</v>
      </c>
      <c r="M264" s="8">
        <f t="shared" si="9"/>
        <v>13153.25</v>
      </c>
    </row>
    <row r="265" spans="1:13" x14ac:dyDescent="0.25">
      <c r="A265" s="7">
        <v>262</v>
      </c>
      <c r="B265" s="5" t="s">
        <v>544</v>
      </c>
      <c r="C265" s="5" t="s">
        <v>545</v>
      </c>
      <c r="D265" s="5" t="str">
        <f>INDEX(部门信息!$A$2:$A$6,MATCH(LEFT(B265,1),部门信息!$B$2:$B$6,0),1)</f>
        <v>人事</v>
      </c>
      <c r="E265" s="8">
        <v>8900</v>
      </c>
      <c r="F265" s="8">
        <v>100</v>
      </c>
      <c r="G265" s="8">
        <v>135</v>
      </c>
      <c r="H265" s="8">
        <v>63</v>
      </c>
      <c r="I265" s="8">
        <f t="shared" si="8"/>
        <v>9072</v>
      </c>
      <c r="J265" s="8">
        <v>1246</v>
      </c>
      <c r="K265" s="8">
        <v>4326</v>
      </c>
      <c r="L265" s="8">
        <v>327.60000000000002</v>
      </c>
      <c r="M265" s="8">
        <f t="shared" si="9"/>
        <v>7498.4</v>
      </c>
    </row>
    <row r="266" spans="1:13" x14ac:dyDescent="0.25">
      <c r="A266" s="7">
        <v>263</v>
      </c>
      <c r="B266" s="5" t="s">
        <v>546</v>
      </c>
      <c r="C266" s="5" t="s">
        <v>547</v>
      </c>
      <c r="D266" s="5" t="str">
        <f>INDEX(部门信息!$A$2:$A$6,MATCH(LEFT(B266,1),部门信息!$B$2:$B$6,0),1)</f>
        <v>行政</v>
      </c>
      <c r="E266" s="8">
        <v>9500</v>
      </c>
      <c r="F266" s="8">
        <v>100</v>
      </c>
      <c r="G266" s="8">
        <v>225</v>
      </c>
      <c r="H266" s="8">
        <v>0</v>
      </c>
      <c r="I266" s="8">
        <f t="shared" si="8"/>
        <v>9825</v>
      </c>
      <c r="J266" s="8">
        <v>1520</v>
      </c>
      <c r="K266" s="8">
        <v>4805</v>
      </c>
      <c r="L266" s="8">
        <v>406</v>
      </c>
      <c r="M266" s="8">
        <f t="shared" si="9"/>
        <v>7899</v>
      </c>
    </row>
    <row r="267" spans="1:13" x14ac:dyDescent="0.25">
      <c r="A267" s="7">
        <v>264</v>
      </c>
      <c r="B267" s="5" t="s">
        <v>548</v>
      </c>
      <c r="C267" s="5" t="s">
        <v>549</v>
      </c>
      <c r="D267" s="5" t="str">
        <f>INDEX(部门信息!$A$2:$A$6,MATCH(LEFT(B267,1),部门信息!$B$2:$B$6,0),1)</f>
        <v>市场</v>
      </c>
      <c r="E267" s="8">
        <v>5900</v>
      </c>
      <c r="F267" s="8">
        <v>400</v>
      </c>
      <c r="G267" s="8">
        <v>270</v>
      </c>
      <c r="H267" s="8">
        <v>306</v>
      </c>
      <c r="I267" s="8">
        <f t="shared" si="8"/>
        <v>6264</v>
      </c>
      <c r="J267" s="8">
        <v>708</v>
      </c>
      <c r="K267" s="8">
        <v>2056</v>
      </c>
      <c r="L267" s="8">
        <v>100.60000000000002</v>
      </c>
      <c r="M267" s="8">
        <f t="shared" si="9"/>
        <v>5455.4</v>
      </c>
    </row>
    <row r="268" spans="1:13" x14ac:dyDescent="0.25">
      <c r="A268" s="7">
        <v>265</v>
      </c>
      <c r="B268" s="5" t="s">
        <v>550</v>
      </c>
      <c r="C268" s="5" t="s">
        <v>551</v>
      </c>
      <c r="D268" s="5" t="str">
        <f>INDEX(部门信息!$A$2:$A$6,MATCH(LEFT(B268,1),部门信息!$B$2:$B$6,0),1)</f>
        <v>行政</v>
      </c>
      <c r="E268" s="8">
        <v>11500</v>
      </c>
      <c r="F268" s="8">
        <v>900</v>
      </c>
      <c r="G268" s="8">
        <v>270</v>
      </c>
      <c r="H268" s="8">
        <v>0</v>
      </c>
      <c r="I268" s="8">
        <f t="shared" si="8"/>
        <v>12670</v>
      </c>
      <c r="J268" s="8">
        <v>1725</v>
      </c>
      <c r="K268" s="8">
        <v>7445</v>
      </c>
      <c r="L268" s="8">
        <v>934</v>
      </c>
      <c r="M268" s="8">
        <f t="shared" si="9"/>
        <v>10011</v>
      </c>
    </row>
    <row r="269" spans="1:13" x14ac:dyDescent="0.25">
      <c r="A269" s="7">
        <v>266</v>
      </c>
      <c r="B269" s="5" t="s">
        <v>552</v>
      </c>
      <c r="C269" s="5" t="s">
        <v>553</v>
      </c>
      <c r="D269" s="5" t="str">
        <f>INDEX(部门信息!$A$2:$A$6,MATCH(LEFT(B269,1),部门信息!$B$2:$B$6,0),1)</f>
        <v>研发</v>
      </c>
      <c r="E269" s="8">
        <v>5900</v>
      </c>
      <c r="F269" s="8">
        <v>600</v>
      </c>
      <c r="G269" s="8">
        <v>315</v>
      </c>
      <c r="H269" s="8">
        <v>238</v>
      </c>
      <c r="I269" s="8">
        <f t="shared" si="8"/>
        <v>6577</v>
      </c>
      <c r="J269" s="8">
        <v>944</v>
      </c>
      <c r="K269" s="8">
        <v>2133</v>
      </c>
      <c r="L269" s="8">
        <v>108.30000000000001</v>
      </c>
      <c r="M269" s="8">
        <f t="shared" si="9"/>
        <v>5524.7</v>
      </c>
    </row>
    <row r="270" spans="1:13" x14ac:dyDescent="0.25">
      <c r="A270" s="7">
        <v>267</v>
      </c>
      <c r="B270" s="5" t="s">
        <v>554</v>
      </c>
      <c r="C270" s="5" t="s">
        <v>555</v>
      </c>
      <c r="D270" s="5" t="str">
        <f>INDEX(部门信息!$A$2:$A$6,MATCH(LEFT(B270,1),部门信息!$B$2:$B$6,0),1)</f>
        <v>市场</v>
      </c>
      <c r="E270" s="8">
        <v>5200</v>
      </c>
      <c r="F270" s="8">
        <v>300</v>
      </c>
      <c r="G270" s="8">
        <v>405</v>
      </c>
      <c r="H270" s="8">
        <v>0</v>
      </c>
      <c r="I270" s="8">
        <f t="shared" si="8"/>
        <v>5905</v>
      </c>
      <c r="J270" s="8">
        <v>728</v>
      </c>
      <c r="K270" s="8">
        <v>1677</v>
      </c>
      <c r="L270" s="8">
        <v>62.700000000000017</v>
      </c>
      <c r="M270" s="8">
        <f t="shared" si="9"/>
        <v>5114.3</v>
      </c>
    </row>
    <row r="271" spans="1:13" x14ac:dyDescent="0.25">
      <c r="A271" s="7">
        <v>268</v>
      </c>
      <c r="B271" s="5" t="s">
        <v>556</v>
      </c>
      <c r="C271" s="5" t="s">
        <v>557</v>
      </c>
      <c r="D271" s="5" t="str">
        <f>INDEX(部门信息!$A$2:$A$6,MATCH(LEFT(B271,1),部门信息!$B$2:$B$6,0),1)</f>
        <v>研发</v>
      </c>
      <c r="E271" s="8">
        <v>14100</v>
      </c>
      <c r="F271" s="8">
        <v>800</v>
      </c>
      <c r="G271" s="8">
        <v>405</v>
      </c>
      <c r="H271" s="8">
        <v>309</v>
      </c>
      <c r="I271" s="8">
        <f t="shared" si="8"/>
        <v>14996</v>
      </c>
      <c r="J271" s="8">
        <v>2115</v>
      </c>
      <c r="K271" s="8">
        <v>9381</v>
      </c>
      <c r="L271" s="8">
        <v>1340.25</v>
      </c>
      <c r="M271" s="8">
        <f t="shared" si="9"/>
        <v>11540.75</v>
      </c>
    </row>
    <row r="272" spans="1:13" x14ac:dyDescent="0.25">
      <c r="A272" s="7">
        <v>269</v>
      </c>
      <c r="B272" s="5" t="s">
        <v>558</v>
      </c>
      <c r="C272" s="5" t="s">
        <v>559</v>
      </c>
      <c r="D272" s="5" t="str">
        <f>INDEX(部门信息!$A$2:$A$6,MATCH(LEFT(B272,1),部门信息!$B$2:$B$6,0),1)</f>
        <v>市场</v>
      </c>
      <c r="E272" s="8">
        <v>18100</v>
      </c>
      <c r="F272" s="8">
        <v>800</v>
      </c>
      <c r="G272" s="8">
        <v>135</v>
      </c>
      <c r="H272" s="8">
        <v>319</v>
      </c>
      <c r="I272" s="8">
        <f t="shared" si="8"/>
        <v>18716</v>
      </c>
      <c r="J272" s="8">
        <v>2534</v>
      </c>
      <c r="K272" s="8">
        <v>12682</v>
      </c>
      <c r="L272" s="8">
        <v>2165.5</v>
      </c>
      <c r="M272" s="8">
        <f t="shared" si="9"/>
        <v>14016.5</v>
      </c>
    </row>
    <row r="273" spans="1:13" x14ac:dyDescent="0.25">
      <c r="A273" s="7">
        <v>270</v>
      </c>
      <c r="B273" s="5" t="s">
        <v>560</v>
      </c>
      <c r="C273" s="5" t="s">
        <v>561</v>
      </c>
      <c r="D273" s="5" t="str">
        <f>INDEX(部门信息!$A$2:$A$6,MATCH(LEFT(B273,1),部门信息!$B$2:$B$6,0),1)</f>
        <v>市场</v>
      </c>
      <c r="E273" s="8">
        <v>7700</v>
      </c>
      <c r="F273" s="8">
        <v>1000</v>
      </c>
      <c r="G273" s="8">
        <v>315</v>
      </c>
      <c r="H273" s="8">
        <v>95</v>
      </c>
      <c r="I273" s="8">
        <f t="shared" si="8"/>
        <v>8920</v>
      </c>
      <c r="J273" s="8">
        <v>924</v>
      </c>
      <c r="K273" s="8">
        <v>4496</v>
      </c>
      <c r="L273" s="8">
        <v>344.6</v>
      </c>
      <c r="M273" s="8">
        <f t="shared" si="9"/>
        <v>7651.4</v>
      </c>
    </row>
    <row r="274" spans="1:13" x14ac:dyDescent="0.25">
      <c r="A274" s="7">
        <v>271</v>
      </c>
      <c r="B274" s="5" t="s">
        <v>562</v>
      </c>
      <c r="C274" s="5" t="s">
        <v>563</v>
      </c>
      <c r="D274" s="5" t="str">
        <f>INDEX(部门信息!$A$2:$A$6,MATCH(LEFT(B274,1),部门信息!$B$2:$B$6,0),1)</f>
        <v>研发</v>
      </c>
      <c r="E274" s="8">
        <v>5200</v>
      </c>
      <c r="F274" s="8">
        <v>600</v>
      </c>
      <c r="G274" s="8">
        <v>45</v>
      </c>
      <c r="H274" s="8">
        <v>0</v>
      </c>
      <c r="I274" s="8">
        <f t="shared" si="8"/>
        <v>5845</v>
      </c>
      <c r="J274" s="8">
        <v>624</v>
      </c>
      <c r="K274" s="8">
        <v>1721</v>
      </c>
      <c r="L274" s="8">
        <v>67.100000000000023</v>
      </c>
      <c r="M274" s="8">
        <f t="shared" si="9"/>
        <v>5153.8999999999996</v>
      </c>
    </row>
    <row r="275" spans="1:13" x14ac:dyDescent="0.25">
      <c r="A275" s="7">
        <v>272</v>
      </c>
      <c r="B275" s="5" t="s">
        <v>564</v>
      </c>
      <c r="C275" s="5" t="s">
        <v>565</v>
      </c>
      <c r="D275" s="5" t="str">
        <f>INDEX(部门信息!$A$2:$A$6,MATCH(LEFT(B275,1),部门信息!$B$2:$B$6,0),1)</f>
        <v>行政</v>
      </c>
      <c r="E275" s="8">
        <v>15600</v>
      </c>
      <c r="F275" s="8">
        <v>100</v>
      </c>
      <c r="G275" s="8">
        <v>315</v>
      </c>
      <c r="H275" s="8">
        <v>0</v>
      </c>
      <c r="I275" s="8">
        <f t="shared" si="8"/>
        <v>16015</v>
      </c>
      <c r="J275" s="8">
        <v>2496</v>
      </c>
      <c r="K275" s="8">
        <v>10019</v>
      </c>
      <c r="L275" s="8">
        <v>1499.75</v>
      </c>
      <c r="M275" s="8">
        <f t="shared" si="9"/>
        <v>12019.25</v>
      </c>
    </row>
    <row r="276" spans="1:13" x14ac:dyDescent="0.25">
      <c r="A276" s="7">
        <v>273</v>
      </c>
      <c r="B276" s="5" t="s">
        <v>566</v>
      </c>
      <c r="C276" s="5" t="s">
        <v>567</v>
      </c>
      <c r="D276" s="5" t="str">
        <f>INDEX(部门信息!$A$2:$A$6,MATCH(LEFT(B276,1),部门信息!$B$2:$B$6,0),1)</f>
        <v>管理</v>
      </c>
      <c r="E276" s="8">
        <v>7200</v>
      </c>
      <c r="F276" s="8">
        <v>500</v>
      </c>
      <c r="G276" s="8">
        <v>45</v>
      </c>
      <c r="H276" s="8">
        <v>0</v>
      </c>
      <c r="I276" s="8">
        <f t="shared" si="8"/>
        <v>7745</v>
      </c>
      <c r="J276" s="8">
        <v>1152</v>
      </c>
      <c r="K276" s="8">
        <v>3093</v>
      </c>
      <c r="L276" s="8">
        <v>204.3</v>
      </c>
      <c r="M276" s="8">
        <f t="shared" si="9"/>
        <v>6388.7</v>
      </c>
    </row>
    <row r="277" spans="1:13" x14ac:dyDescent="0.25">
      <c r="A277" s="7">
        <v>274</v>
      </c>
      <c r="B277" s="5" t="s">
        <v>568</v>
      </c>
      <c r="C277" s="5" t="s">
        <v>569</v>
      </c>
      <c r="D277" s="5" t="str">
        <f>INDEX(部门信息!$A$2:$A$6,MATCH(LEFT(B277,1),部门信息!$B$2:$B$6,0),1)</f>
        <v>市场</v>
      </c>
      <c r="E277" s="8">
        <v>11000</v>
      </c>
      <c r="F277" s="8">
        <v>0</v>
      </c>
      <c r="G277" s="8">
        <v>450</v>
      </c>
      <c r="H277" s="8">
        <v>116</v>
      </c>
      <c r="I277" s="8">
        <f t="shared" si="8"/>
        <v>11334</v>
      </c>
      <c r="J277" s="8">
        <v>1540</v>
      </c>
      <c r="K277" s="8">
        <v>6294</v>
      </c>
      <c r="L277" s="8">
        <v>703.80000000000018</v>
      </c>
      <c r="M277" s="8">
        <f t="shared" si="9"/>
        <v>9090.2000000000007</v>
      </c>
    </row>
    <row r="278" spans="1:13" x14ac:dyDescent="0.25">
      <c r="A278" s="7">
        <v>275</v>
      </c>
      <c r="B278" s="5" t="s">
        <v>570</v>
      </c>
      <c r="C278" s="5" t="s">
        <v>571</v>
      </c>
      <c r="D278" s="5" t="str">
        <f>INDEX(部门信息!$A$2:$A$6,MATCH(LEFT(B278,1),部门信息!$B$2:$B$6,0),1)</f>
        <v>人事</v>
      </c>
      <c r="E278" s="8">
        <v>13800</v>
      </c>
      <c r="F278" s="8">
        <v>1000</v>
      </c>
      <c r="G278" s="8">
        <v>270</v>
      </c>
      <c r="H278" s="8">
        <v>0</v>
      </c>
      <c r="I278" s="8">
        <f t="shared" si="8"/>
        <v>15070</v>
      </c>
      <c r="J278" s="8">
        <v>2070</v>
      </c>
      <c r="K278" s="8">
        <v>9500</v>
      </c>
      <c r="L278" s="8">
        <v>1370</v>
      </c>
      <c r="M278" s="8">
        <f t="shared" si="9"/>
        <v>11630</v>
      </c>
    </row>
    <row r="279" spans="1:13" x14ac:dyDescent="0.25">
      <c r="A279" s="7">
        <v>276</v>
      </c>
      <c r="B279" s="5" t="s">
        <v>572</v>
      </c>
      <c r="C279" s="5" t="s">
        <v>573</v>
      </c>
      <c r="D279" s="5" t="str">
        <f>INDEX(部门信息!$A$2:$A$6,MATCH(LEFT(B279,1),部门信息!$B$2:$B$6,0),1)</f>
        <v>研发</v>
      </c>
      <c r="E279" s="8">
        <v>5100</v>
      </c>
      <c r="F279" s="8">
        <v>900</v>
      </c>
      <c r="G279" s="8">
        <v>360</v>
      </c>
      <c r="H279" s="8">
        <v>0</v>
      </c>
      <c r="I279" s="8">
        <f t="shared" si="8"/>
        <v>6360</v>
      </c>
      <c r="J279" s="8">
        <v>612</v>
      </c>
      <c r="K279" s="8">
        <v>2248</v>
      </c>
      <c r="L279" s="8">
        <v>119.80000000000001</v>
      </c>
      <c r="M279" s="8">
        <f t="shared" si="9"/>
        <v>5628.2</v>
      </c>
    </row>
    <row r="280" spans="1:13" x14ac:dyDescent="0.25">
      <c r="A280" s="7">
        <v>277</v>
      </c>
      <c r="B280" s="5" t="s">
        <v>574</v>
      </c>
      <c r="C280" s="5" t="s">
        <v>575</v>
      </c>
      <c r="D280" s="5" t="str">
        <f>INDEX(部门信息!$A$2:$A$6,MATCH(LEFT(B280,1),部门信息!$B$2:$B$6,0),1)</f>
        <v>行政</v>
      </c>
      <c r="E280" s="8">
        <v>12800</v>
      </c>
      <c r="F280" s="8">
        <v>100</v>
      </c>
      <c r="G280" s="8">
        <v>135</v>
      </c>
      <c r="H280" s="8">
        <v>0</v>
      </c>
      <c r="I280" s="8">
        <f t="shared" si="8"/>
        <v>13035</v>
      </c>
      <c r="J280" s="8">
        <v>1536</v>
      </c>
      <c r="K280" s="8">
        <v>7999</v>
      </c>
      <c r="L280" s="8">
        <v>1044.8000000000002</v>
      </c>
      <c r="M280" s="8">
        <f t="shared" si="9"/>
        <v>10454.200000000001</v>
      </c>
    </row>
    <row r="281" spans="1:13" x14ac:dyDescent="0.25">
      <c r="A281" s="7">
        <v>278</v>
      </c>
      <c r="B281" s="5" t="s">
        <v>576</v>
      </c>
      <c r="C281" s="5" t="s">
        <v>577</v>
      </c>
      <c r="D281" s="5" t="str">
        <f>INDEX(部门信息!$A$2:$A$6,MATCH(LEFT(B281,1),部门信息!$B$2:$B$6,0),1)</f>
        <v>市场</v>
      </c>
      <c r="E281" s="8">
        <v>3500</v>
      </c>
      <c r="F281" s="8">
        <v>300</v>
      </c>
      <c r="G281" s="8">
        <v>90</v>
      </c>
      <c r="H281" s="8">
        <v>0</v>
      </c>
      <c r="I281" s="8">
        <f t="shared" si="8"/>
        <v>3890</v>
      </c>
      <c r="J281" s="8">
        <v>455</v>
      </c>
      <c r="K281" s="8">
        <v>0</v>
      </c>
      <c r="L281" s="8">
        <v>0</v>
      </c>
      <c r="M281" s="8">
        <f t="shared" si="9"/>
        <v>3435</v>
      </c>
    </row>
    <row r="282" spans="1:13" x14ac:dyDescent="0.25">
      <c r="A282" s="7">
        <v>279</v>
      </c>
      <c r="B282" s="5" t="s">
        <v>578</v>
      </c>
      <c r="C282" s="5" t="s">
        <v>579</v>
      </c>
      <c r="D282" s="5" t="str">
        <f>INDEX(部门信息!$A$2:$A$6,MATCH(LEFT(B282,1),部门信息!$B$2:$B$6,0),1)</f>
        <v>管理</v>
      </c>
      <c r="E282" s="8">
        <v>17300</v>
      </c>
      <c r="F282" s="8">
        <v>900</v>
      </c>
      <c r="G282" s="8">
        <v>405</v>
      </c>
      <c r="H282" s="8">
        <v>479</v>
      </c>
      <c r="I282" s="8">
        <f t="shared" si="8"/>
        <v>18126</v>
      </c>
      <c r="J282" s="8">
        <v>2249</v>
      </c>
      <c r="K282" s="8">
        <v>12377</v>
      </c>
      <c r="L282" s="8">
        <v>2089.25</v>
      </c>
      <c r="M282" s="8">
        <f t="shared" si="9"/>
        <v>13787.75</v>
      </c>
    </row>
    <row r="283" spans="1:13" x14ac:dyDescent="0.25">
      <c r="A283" s="7">
        <v>280</v>
      </c>
      <c r="B283" s="5" t="s">
        <v>580</v>
      </c>
      <c r="C283" s="5" t="s">
        <v>581</v>
      </c>
      <c r="D283" s="5" t="str">
        <f>INDEX(部门信息!$A$2:$A$6,MATCH(LEFT(B283,1),部门信息!$B$2:$B$6,0),1)</f>
        <v>市场</v>
      </c>
      <c r="E283" s="8">
        <v>14800</v>
      </c>
      <c r="F283" s="8">
        <v>900</v>
      </c>
      <c r="G283" s="8">
        <v>405</v>
      </c>
      <c r="H283" s="8">
        <v>420</v>
      </c>
      <c r="I283" s="8">
        <f t="shared" si="8"/>
        <v>15685</v>
      </c>
      <c r="J283" s="8">
        <v>2220</v>
      </c>
      <c r="K283" s="8">
        <v>9965</v>
      </c>
      <c r="L283" s="8">
        <v>1486.25</v>
      </c>
      <c r="M283" s="8">
        <f t="shared" si="9"/>
        <v>11978.75</v>
      </c>
    </row>
    <row r="284" spans="1:13" x14ac:dyDescent="0.25">
      <c r="A284" s="7">
        <v>281</v>
      </c>
      <c r="B284" s="5" t="s">
        <v>582</v>
      </c>
      <c r="C284" s="5" t="s">
        <v>583</v>
      </c>
      <c r="D284" s="5" t="str">
        <f>INDEX(部门信息!$A$2:$A$6,MATCH(LEFT(B284,1),部门信息!$B$2:$B$6,0),1)</f>
        <v>市场</v>
      </c>
      <c r="E284" s="8">
        <v>17000</v>
      </c>
      <c r="F284" s="8">
        <v>800</v>
      </c>
      <c r="G284" s="8">
        <v>90</v>
      </c>
      <c r="H284" s="8">
        <v>232</v>
      </c>
      <c r="I284" s="8">
        <f t="shared" si="8"/>
        <v>17658</v>
      </c>
      <c r="J284" s="8">
        <v>2040</v>
      </c>
      <c r="K284" s="8">
        <v>12118</v>
      </c>
      <c r="L284" s="8">
        <v>2024.5</v>
      </c>
      <c r="M284" s="8">
        <f t="shared" si="9"/>
        <v>13593.5</v>
      </c>
    </row>
    <row r="285" spans="1:13" x14ac:dyDescent="0.25">
      <c r="A285" s="7">
        <v>282</v>
      </c>
      <c r="B285" s="5" t="s">
        <v>584</v>
      </c>
      <c r="C285" s="5" t="s">
        <v>585</v>
      </c>
      <c r="D285" s="5" t="str">
        <f>INDEX(部门信息!$A$2:$A$6,MATCH(LEFT(B285,1),部门信息!$B$2:$B$6,0),1)</f>
        <v>市场</v>
      </c>
      <c r="E285" s="8">
        <v>15500</v>
      </c>
      <c r="F285" s="8">
        <v>500</v>
      </c>
      <c r="G285" s="8">
        <v>45</v>
      </c>
      <c r="H285" s="8">
        <v>300</v>
      </c>
      <c r="I285" s="8">
        <f t="shared" si="8"/>
        <v>15745</v>
      </c>
      <c r="J285" s="8">
        <v>2015</v>
      </c>
      <c r="K285" s="8">
        <v>10230</v>
      </c>
      <c r="L285" s="8">
        <v>1552.5</v>
      </c>
      <c r="M285" s="8">
        <f t="shared" si="9"/>
        <v>12177.5</v>
      </c>
    </row>
    <row r="286" spans="1:13" x14ac:dyDescent="0.25">
      <c r="A286" s="7">
        <v>283</v>
      </c>
      <c r="B286" s="5" t="s">
        <v>586</v>
      </c>
      <c r="C286" s="5" t="s">
        <v>587</v>
      </c>
      <c r="D286" s="5" t="str">
        <f>INDEX(部门信息!$A$2:$A$6,MATCH(LEFT(B286,1),部门信息!$B$2:$B$6,0),1)</f>
        <v>市场</v>
      </c>
      <c r="E286" s="8">
        <v>18900</v>
      </c>
      <c r="F286" s="8">
        <v>0</v>
      </c>
      <c r="G286" s="8">
        <v>315</v>
      </c>
      <c r="H286" s="8">
        <v>154</v>
      </c>
      <c r="I286" s="8">
        <f t="shared" si="8"/>
        <v>19061</v>
      </c>
      <c r="J286" s="8">
        <v>2835</v>
      </c>
      <c r="K286" s="8">
        <v>12726</v>
      </c>
      <c r="L286" s="8">
        <v>2176.5</v>
      </c>
      <c r="M286" s="8">
        <f t="shared" si="9"/>
        <v>14049.5</v>
      </c>
    </row>
    <row r="287" spans="1:13" x14ac:dyDescent="0.25">
      <c r="A287" s="7">
        <v>284</v>
      </c>
      <c r="B287" s="5" t="s">
        <v>588</v>
      </c>
      <c r="C287" s="5" t="s">
        <v>589</v>
      </c>
      <c r="D287" s="5" t="str">
        <f>INDEX(部门信息!$A$2:$A$6,MATCH(LEFT(B287,1),部门信息!$B$2:$B$6,0),1)</f>
        <v>行政</v>
      </c>
      <c r="E287" s="8">
        <v>17400</v>
      </c>
      <c r="F287" s="8">
        <v>600</v>
      </c>
      <c r="G287" s="8">
        <v>225</v>
      </c>
      <c r="H287" s="8">
        <v>0</v>
      </c>
      <c r="I287" s="8">
        <f t="shared" si="8"/>
        <v>18225</v>
      </c>
      <c r="J287" s="8">
        <v>2436</v>
      </c>
      <c r="K287" s="8">
        <v>12289</v>
      </c>
      <c r="L287" s="8">
        <v>2067.25</v>
      </c>
      <c r="M287" s="8">
        <f t="shared" si="9"/>
        <v>13721.75</v>
      </c>
    </row>
    <row r="288" spans="1:13" x14ac:dyDescent="0.25">
      <c r="A288" s="7">
        <v>285</v>
      </c>
      <c r="B288" s="5" t="s">
        <v>590</v>
      </c>
      <c r="C288" s="5" t="s">
        <v>591</v>
      </c>
      <c r="D288" s="5" t="str">
        <f>INDEX(部门信息!$A$2:$A$6,MATCH(LEFT(B288,1),部门信息!$B$2:$B$6,0),1)</f>
        <v>人事</v>
      </c>
      <c r="E288" s="8">
        <v>13400</v>
      </c>
      <c r="F288" s="8">
        <v>0</v>
      </c>
      <c r="G288" s="8">
        <v>270</v>
      </c>
      <c r="H288" s="8">
        <v>345</v>
      </c>
      <c r="I288" s="8">
        <f t="shared" si="8"/>
        <v>13325</v>
      </c>
      <c r="J288" s="8">
        <v>1742</v>
      </c>
      <c r="K288" s="8">
        <v>8083</v>
      </c>
      <c r="L288" s="8">
        <v>1061.6000000000001</v>
      </c>
      <c r="M288" s="8">
        <f t="shared" si="9"/>
        <v>10521.4</v>
      </c>
    </row>
    <row r="289" spans="1:13" x14ac:dyDescent="0.25">
      <c r="A289" s="7">
        <v>286</v>
      </c>
      <c r="B289" s="5" t="s">
        <v>592</v>
      </c>
      <c r="C289" s="5" t="s">
        <v>593</v>
      </c>
      <c r="D289" s="5" t="str">
        <f>INDEX(部门信息!$A$2:$A$6,MATCH(LEFT(B289,1),部门信息!$B$2:$B$6,0),1)</f>
        <v>人事</v>
      </c>
      <c r="E289" s="8">
        <v>8800</v>
      </c>
      <c r="F289" s="8">
        <v>500</v>
      </c>
      <c r="G289" s="8">
        <v>45</v>
      </c>
      <c r="H289" s="8">
        <v>275</v>
      </c>
      <c r="I289" s="8">
        <f t="shared" si="8"/>
        <v>9070</v>
      </c>
      <c r="J289" s="8">
        <v>1056</v>
      </c>
      <c r="K289" s="8">
        <v>4514</v>
      </c>
      <c r="L289" s="8">
        <v>347.80000000000007</v>
      </c>
      <c r="M289" s="8">
        <f t="shared" si="9"/>
        <v>7666.2</v>
      </c>
    </row>
    <row r="290" spans="1:13" x14ac:dyDescent="0.25">
      <c r="A290" s="7">
        <v>287</v>
      </c>
      <c r="B290" s="5" t="s">
        <v>594</v>
      </c>
      <c r="C290" s="5" t="s">
        <v>595</v>
      </c>
      <c r="D290" s="5" t="str">
        <f>INDEX(部门信息!$A$2:$A$6,MATCH(LEFT(B290,1),部门信息!$B$2:$B$6,0),1)</f>
        <v>市场</v>
      </c>
      <c r="E290" s="8">
        <v>14900</v>
      </c>
      <c r="F290" s="8">
        <v>0</v>
      </c>
      <c r="G290" s="8">
        <v>225</v>
      </c>
      <c r="H290" s="8">
        <v>100</v>
      </c>
      <c r="I290" s="8">
        <f t="shared" si="8"/>
        <v>15025</v>
      </c>
      <c r="J290" s="8">
        <v>2086</v>
      </c>
      <c r="K290" s="8">
        <v>9439</v>
      </c>
      <c r="L290" s="8">
        <v>1354.75</v>
      </c>
      <c r="M290" s="8">
        <f t="shared" si="9"/>
        <v>11584.25</v>
      </c>
    </row>
    <row r="291" spans="1:13" x14ac:dyDescent="0.25">
      <c r="A291" s="7">
        <v>288</v>
      </c>
      <c r="B291" s="5" t="s">
        <v>596</v>
      </c>
      <c r="C291" s="5" t="s">
        <v>597</v>
      </c>
      <c r="D291" s="5" t="str">
        <f>INDEX(部门信息!$A$2:$A$6,MATCH(LEFT(B291,1),部门信息!$B$2:$B$6,0),1)</f>
        <v>市场</v>
      </c>
      <c r="E291" s="8">
        <v>19300</v>
      </c>
      <c r="F291" s="8">
        <v>200</v>
      </c>
      <c r="G291" s="8">
        <v>225</v>
      </c>
      <c r="H291" s="8">
        <v>0</v>
      </c>
      <c r="I291" s="8">
        <f t="shared" si="8"/>
        <v>19725</v>
      </c>
      <c r="J291" s="8">
        <v>3088</v>
      </c>
      <c r="K291" s="8">
        <v>13137</v>
      </c>
      <c r="L291" s="8">
        <v>2279.25</v>
      </c>
      <c r="M291" s="8">
        <f t="shared" si="9"/>
        <v>14357.75</v>
      </c>
    </row>
    <row r="292" spans="1:13" x14ac:dyDescent="0.25">
      <c r="A292" s="7">
        <v>289</v>
      </c>
      <c r="B292" s="5" t="s">
        <v>598</v>
      </c>
      <c r="C292" s="5" t="s">
        <v>599</v>
      </c>
      <c r="D292" s="5" t="str">
        <f>INDEX(部门信息!$A$2:$A$6,MATCH(LEFT(B292,1),部门信息!$B$2:$B$6,0),1)</f>
        <v>人事</v>
      </c>
      <c r="E292" s="8">
        <v>19500</v>
      </c>
      <c r="F292" s="8">
        <v>100</v>
      </c>
      <c r="G292" s="8">
        <v>315</v>
      </c>
      <c r="H292" s="8">
        <v>112</v>
      </c>
      <c r="I292" s="8">
        <f t="shared" si="8"/>
        <v>19803</v>
      </c>
      <c r="J292" s="8">
        <v>3120</v>
      </c>
      <c r="K292" s="8">
        <v>13183</v>
      </c>
      <c r="L292" s="8">
        <v>2290.75</v>
      </c>
      <c r="M292" s="8">
        <f t="shared" si="9"/>
        <v>14392.25</v>
      </c>
    </row>
    <row r="293" spans="1:13" x14ac:dyDescent="0.25">
      <c r="A293" s="7">
        <v>290</v>
      </c>
      <c r="B293" s="5" t="s">
        <v>600</v>
      </c>
      <c r="C293" s="5" t="s">
        <v>601</v>
      </c>
      <c r="D293" s="5" t="str">
        <f>INDEX(部门信息!$A$2:$A$6,MATCH(LEFT(B293,1),部门信息!$B$2:$B$6,0),1)</f>
        <v>市场</v>
      </c>
      <c r="E293" s="8">
        <v>17800</v>
      </c>
      <c r="F293" s="8">
        <v>500</v>
      </c>
      <c r="G293" s="8">
        <v>45</v>
      </c>
      <c r="H293" s="8">
        <v>0</v>
      </c>
      <c r="I293" s="8">
        <f t="shared" si="8"/>
        <v>18345</v>
      </c>
      <c r="J293" s="8">
        <v>2314</v>
      </c>
      <c r="K293" s="8">
        <v>12531</v>
      </c>
      <c r="L293" s="8">
        <v>2127.75</v>
      </c>
      <c r="M293" s="8">
        <f t="shared" si="9"/>
        <v>13903.25</v>
      </c>
    </row>
    <row r="294" spans="1:13" x14ac:dyDescent="0.25">
      <c r="A294" s="7">
        <v>291</v>
      </c>
      <c r="B294" s="5" t="s">
        <v>602</v>
      </c>
      <c r="C294" s="5" t="s">
        <v>603</v>
      </c>
      <c r="D294" s="5" t="str">
        <f>INDEX(部门信息!$A$2:$A$6,MATCH(LEFT(B294,1),部门信息!$B$2:$B$6,0),1)</f>
        <v>行政</v>
      </c>
      <c r="E294" s="8">
        <v>19800</v>
      </c>
      <c r="F294" s="8">
        <v>800</v>
      </c>
      <c r="G294" s="8">
        <v>270</v>
      </c>
      <c r="H294" s="8">
        <v>393</v>
      </c>
      <c r="I294" s="8">
        <f t="shared" si="8"/>
        <v>20477</v>
      </c>
      <c r="J294" s="8">
        <v>2772</v>
      </c>
      <c r="K294" s="8">
        <v>14205</v>
      </c>
      <c r="L294" s="8">
        <v>2546.25</v>
      </c>
      <c r="M294" s="8">
        <f t="shared" si="9"/>
        <v>15158.75</v>
      </c>
    </row>
    <row r="295" spans="1:13" x14ac:dyDescent="0.25">
      <c r="A295" s="7">
        <v>292</v>
      </c>
      <c r="B295" s="5" t="s">
        <v>604</v>
      </c>
      <c r="C295" s="5" t="s">
        <v>605</v>
      </c>
      <c r="D295" s="5" t="str">
        <f>INDEX(部门信息!$A$2:$A$6,MATCH(LEFT(B295,1),部门信息!$B$2:$B$6,0),1)</f>
        <v>行政</v>
      </c>
      <c r="E295" s="8">
        <v>7300</v>
      </c>
      <c r="F295" s="8">
        <v>1000</v>
      </c>
      <c r="G295" s="8">
        <v>135</v>
      </c>
      <c r="H295" s="8">
        <v>0</v>
      </c>
      <c r="I295" s="8">
        <f t="shared" si="8"/>
        <v>8435</v>
      </c>
      <c r="J295" s="8">
        <v>1022</v>
      </c>
      <c r="K295" s="8">
        <v>3913</v>
      </c>
      <c r="L295" s="8">
        <v>286.3</v>
      </c>
      <c r="M295" s="8">
        <f t="shared" si="9"/>
        <v>7126.7</v>
      </c>
    </row>
    <row r="296" spans="1:13" x14ac:dyDescent="0.25">
      <c r="A296" s="7">
        <v>293</v>
      </c>
      <c r="B296" s="5" t="s">
        <v>606</v>
      </c>
      <c r="C296" s="5" t="s">
        <v>607</v>
      </c>
      <c r="D296" s="5" t="str">
        <f>INDEX(部门信息!$A$2:$A$6,MATCH(LEFT(B296,1),部门信息!$B$2:$B$6,0),1)</f>
        <v>人事</v>
      </c>
      <c r="E296" s="8">
        <v>16200</v>
      </c>
      <c r="F296" s="8">
        <v>1000</v>
      </c>
      <c r="G296" s="8">
        <v>360</v>
      </c>
      <c r="H296" s="8">
        <v>340</v>
      </c>
      <c r="I296" s="8">
        <f t="shared" si="8"/>
        <v>17220</v>
      </c>
      <c r="J296" s="8">
        <v>2268</v>
      </c>
      <c r="K296" s="8">
        <v>11452</v>
      </c>
      <c r="L296" s="8">
        <v>1858</v>
      </c>
      <c r="M296" s="8">
        <f t="shared" si="9"/>
        <v>13094</v>
      </c>
    </row>
    <row r="297" spans="1:13" x14ac:dyDescent="0.25">
      <c r="A297" s="7">
        <v>294</v>
      </c>
      <c r="B297" s="5" t="s">
        <v>608</v>
      </c>
      <c r="C297" s="5" t="s">
        <v>609</v>
      </c>
      <c r="D297" s="5" t="str">
        <f>INDEX(部门信息!$A$2:$A$6,MATCH(LEFT(B297,1),部门信息!$B$2:$B$6,0),1)</f>
        <v>人事</v>
      </c>
      <c r="E297" s="8">
        <v>6700</v>
      </c>
      <c r="F297" s="8">
        <v>100</v>
      </c>
      <c r="G297" s="8">
        <v>90</v>
      </c>
      <c r="H297" s="8">
        <v>0</v>
      </c>
      <c r="I297" s="8">
        <f t="shared" si="8"/>
        <v>6890</v>
      </c>
      <c r="J297" s="8">
        <v>1005</v>
      </c>
      <c r="K297" s="8">
        <v>2385</v>
      </c>
      <c r="L297" s="8">
        <v>133.5</v>
      </c>
      <c r="M297" s="8">
        <f t="shared" si="9"/>
        <v>5751.5</v>
      </c>
    </row>
    <row r="298" spans="1:13" x14ac:dyDescent="0.25">
      <c r="A298" s="7">
        <v>295</v>
      </c>
      <c r="B298" s="5" t="s">
        <v>610</v>
      </c>
      <c r="C298" s="5" t="s">
        <v>611</v>
      </c>
      <c r="D298" s="5" t="str">
        <f>INDEX(部门信息!$A$2:$A$6,MATCH(LEFT(B298,1),部门信息!$B$2:$B$6,0),1)</f>
        <v>研发</v>
      </c>
      <c r="E298" s="8">
        <v>3900</v>
      </c>
      <c r="F298" s="8">
        <v>100</v>
      </c>
      <c r="G298" s="8">
        <v>450</v>
      </c>
      <c r="H298" s="8">
        <v>0</v>
      </c>
      <c r="I298" s="8">
        <f t="shared" si="8"/>
        <v>4450</v>
      </c>
      <c r="J298" s="8">
        <v>468</v>
      </c>
      <c r="K298" s="8">
        <v>482</v>
      </c>
      <c r="L298" s="8">
        <v>14.459999999999999</v>
      </c>
      <c r="M298" s="8">
        <f t="shared" si="9"/>
        <v>3967.54</v>
      </c>
    </row>
    <row r="299" spans="1:13" x14ac:dyDescent="0.25">
      <c r="A299" s="7">
        <v>296</v>
      </c>
      <c r="B299" s="5" t="s">
        <v>612</v>
      </c>
      <c r="C299" s="5" t="s">
        <v>613</v>
      </c>
      <c r="D299" s="5" t="str">
        <f>INDEX(部门信息!$A$2:$A$6,MATCH(LEFT(B299,1),部门信息!$B$2:$B$6,0),1)</f>
        <v>市场</v>
      </c>
      <c r="E299" s="8">
        <v>12200</v>
      </c>
      <c r="F299" s="8">
        <v>800</v>
      </c>
      <c r="G299" s="8">
        <v>45</v>
      </c>
      <c r="H299" s="8">
        <v>86</v>
      </c>
      <c r="I299" s="8">
        <f t="shared" si="8"/>
        <v>12959</v>
      </c>
      <c r="J299" s="8">
        <v>1586</v>
      </c>
      <c r="K299" s="8">
        <v>7873</v>
      </c>
      <c r="L299" s="8">
        <v>1019.6000000000001</v>
      </c>
      <c r="M299" s="8">
        <f t="shared" si="9"/>
        <v>10353.4</v>
      </c>
    </row>
    <row r="300" spans="1:13" x14ac:dyDescent="0.25">
      <c r="A300" s="7">
        <v>297</v>
      </c>
      <c r="B300" s="5" t="s">
        <v>614</v>
      </c>
      <c r="C300" s="5" t="s">
        <v>615</v>
      </c>
      <c r="D300" s="5" t="str">
        <f>INDEX(部门信息!$A$2:$A$6,MATCH(LEFT(B300,1),部门信息!$B$2:$B$6,0),1)</f>
        <v>行政</v>
      </c>
      <c r="E300" s="8">
        <v>8300</v>
      </c>
      <c r="F300" s="8">
        <v>400</v>
      </c>
      <c r="G300" s="8">
        <v>45</v>
      </c>
      <c r="H300" s="8">
        <v>0</v>
      </c>
      <c r="I300" s="8">
        <f t="shared" si="8"/>
        <v>8745</v>
      </c>
      <c r="J300" s="8">
        <v>1079</v>
      </c>
      <c r="K300" s="8">
        <v>4166</v>
      </c>
      <c r="L300" s="8">
        <v>311.60000000000002</v>
      </c>
      <c r="M300" s="8">
        <f t="shared" si="9"/>
        <v>7354.4</v>
      </c>
    </row>
    <row r="301" spans="1:13" x14ac:dyDescent="0.25">
      <c r="A301" s="7">
        <v>298</v>
      </c>
      <c r="B301" s="5" t="s">
        <v>616</v>
      </c>
      <c r="C301" s="5" t="s">
        <v>617</v>
      </c>
      <c r="D301" s="5" t="str">
        <f>INDEX(部门信息!$A$2:$A$6,MATCH(LEFT(B301,1),部门信息!$B$2:$B$6,0),1)</f>
        <v>市场</v>
      </c>
      <c r="E301" s="8">
        <v>15300</v>
      </c>
      <c r="F301" s="8">
        <v>100</v>
      </c>
      <c r="G301" s="8">
        <v>405</v>
      </c>
      <c r="H301" s="8">
        <v>348</v>
      </c>
      <c r="I301" s="8">
        <f t="shared" si="8"/>
        <v>15457</v>
      </c>
      <c r="J301" s="8">
        <v>1989</v>
      </c>
      <c r="K301" s="8">
        <v>9968</v>
      </c>
      <c r="L301" s="8">
        <v>1487</v>
      </c>
      <c r="M301" s="8">
        <f t="shared" si="9"/>
        <v>11981</v>
      </c>
    </row>
    <row r="302" spans="1:13" x14ac:dyDescent="0.25">
      <c r="A302" s="7">
        <v>299</v>
      </c>
      <c r="B302" s="5" t="s">
        <v>618</v>
      </c>
      <c r="C302" s="5" t="s">
        <v>619</v>
      </c>
      <c r="D302" s="5" t="str">
        <f>INDEX(部门信息!$A$2:$A$6,MATCH(LEFT(B302,1),部门信息!$B$2:$B$6,0),1)</f>
        <v>研发</v>
      </c>
      <c r="E302" s="8">
        <v>7700</v>
      </c>
      <c r="F302" s="8">
        <v>300</v>
      </c>
      <c r="G302" s="8">
        <v>360</v>
      </c>
      <c r="H302" s="8">
        <v>395</v>
      </c>
      <c r="I302" s="8">
        <f t="shared" si="8"/>
        <v>7965</v>
      </c>
      <c r="J302" s="8">
        <v>924</v>
      </c>
      <c r="K302" s="8">
        <v>3541</v>
      </c>
      <c r="L302" s="8">
        <v>249.10000000000002</v>
      </c>
      <c r="M302" s="8">
        <f t="shared" si="9"/>
        <v>6791.9</v>
      </c>
    </row>
    <row r="303" spans="1:13" x14ac:dyDescent="0.25">
      <c r="A303" s="7">
        <v>300</v>
      </c>
      <c r="B303" s="5" t="s">
        <v>620</v>
      </c>
      <c r="C303" s="5" t="s">
        <v>621</v>
      </c>
      <c r="D303" s="5" t="str">
        <f>INDEX(部门信息!$A$2:$A$6,MATCH(LEFT(B303,1),部门信息!$B$2:$B$6,0),1)</f>
        <v>市场</v>
      </c>
      <c r="E303" s="8">
        <v>11300</v>
      </c>
      <c r="F303" s="8">
        <v>0</v>
      </c>
      <c r="G303" s="8">
        <v>90</v>
      </c>
      <c r="H303" s="8">
        <v>367</v>
      </c>
      <c r="I303" s="8">
        <f t="shared" si="8"/>
        <v>11023</v>
      </c>
      <c r="J303" s="8">
        <v>1469</v>
      </c>
      <c r="K303" s="8">
        <v>6054</v>
      </c>
      <c r="L303" s="8">
        <v>655.8</v>
      </c>
      <c r="M303" s="8">
        <f t="shared" si="9"/>
        <v>8898.2000000000007</v>
      </c>
    </row>
    <row r="304" spans="1:13" x14ac:dyDescent="0.25">
      <c r="A304" s="7">
        <v>301</v>
      </c>
      <c r="B304" s="5" t="s">
        <v>622</v>
      </c>
      <c r="C304" s="5" t="s">
        <v>623</v>
      </c>
      <c r="D304" s="5" t="str">
        <f>INDEX(部门信息!$A$2:$A$6,MATCH(LEFT(B304,1),部门信息!$B$2:$B$6,0),1)</f>
        <v>市场</v>
      </c>
      <c r="E304" s="8">
        <v>9100</v>
      </c>
      <c r="F304" s="8">
        <v>1000</v>
      </c>
      <c r="G304" s="8">
        <v>45</v>
      </c>
      <c r="H304" s="8">
        <v>0</v>
      </c>
      <c r="I304" s="8">
        <f t="shared" si="8"/>
        <v>10145</v>
      </c>
      <c r="J304" s="8">
        <v>1456</v>
      </c>
      <c r="K304" s="8">
        <v>5189</v>
      </c>
      <c r="L304" s="8">
        <v>482.79999999999995</v>
      </c>
      <c r="M304" s="8">
        <f t="shared" si="9"/>
        <v>8206.2000000000007</v>
      </c>
    </row>
    <row r="305" spans="1:13" x14ac:dyDescent="0.25">
      <c r="A305" s="7">
        <v>302</v>
      </c>
      <c r="B305" s="5" t="s">
        <v>624</v>
      </c>
      <c r="C305" s="5" t="s">
        <v>625</v>
      </c>
      <c r="D305" s="5" t="str">
        <f>INDEX(部门信息!$A$2:$A$6,MATCH(LEFT(B305,1),部门信息!$B$2:$B$6,0),1)</f>
        <v>市场</v>
      </c>
      <c r="E305" s="8">
        <v>7800</v>
      </c>
      <c r="F305" s="8">
        <v>900</v>
      </c>
      <c r="G305" s="8">
        <v>270</v>
      </c>
      <c r="H305" s="8">
        <v>0</v>
      </c>
      <c r="I305" s="8">
        <f t="shared" si="8"/>
        <v>8970</v>
      </c>
      <c r="J305" s="8">
        <v>936</v>
      </c>
      <c r="K305" s="8">
        <v>4534</v>
      </c>
      <c r="L305" s="8">
        <v>351.80000000000007</v>
      </c>
      <c r="M305" s="8">
        <f t="shared" si="9"/>
        <v>7682.2</v>
      </c>
    </row>
    <row r="306" spans="1:13" x14ac:dyDescent="0.25">
      <c r="A306" s="7">
        <v>303</v>
      </c>
      <c r="B306" s="5" t="s">
        <v>626</v>
      </c>
      <c r="C306" s="5" t="s">
        <v>627</v>
      </c>
      <c r="D306" s="5" t="str">
        <f>INDEX(部门信息!$A$2:$A$6,MATCH(LEFT(B306,1),部门信息!$B$2:$B$6,0),1)</f>
        <v>市场</v>
      </c>
      <c r="E306" s="8">
        <v>3900</v>
      </c>
      <c r="F306" s="8">
        <v>300</v>
      </c>
      <c r="G306" s="8">
        <v>405</v>
      </c>
      <c r="H306" s="8">
        <v>0</v>
      </c>
      <c r="I306" s="8">
        <f t="shared" si="8"/>
        <v>4605</v>
      </c>
      <c r="J306" s="8">
        <v>546</v>
      </c>
      <c r="K306" s="8">
        <v>559</v>
      </c>
      <c r="L306" s="8">
        <v>16.77</v>
      </c>
      <c r="M306" s="8">
        <f t="shared" si="9"/>
        <v>4042.23</v>
      </c>
    </row>
    <row r="307" spans="1:13" x14ac:dyDescent="0.25">
      <c r="A307" s="7">
        <v>304</v>
      </c>
      <c r="B307" s="5" t="s">
        <v>628</v>
      </c>
      <c r="C307" s="5" t="s">
        <v>629</v>
      </c>
      <c r="D307" s="5" t="str">
        <f>INDEX(部门信息!$A$2:$A$6,MATCH(LEFT(B307,1),部门信息!$B$2:$B$6,0),1)</f>
        <v>管理</v>
      </c>
      <c r="E307" s="8">
        <v>16700</v>
      </c>
      <c r="F307" s="8">
        <v>500</v>
      </c>
      <c r="G307" s="8">
        <v>225</v>
      </c>
      <c r="H307" s="8">
        <v>0</v>
      </c>
      <c r="I307" s="8">
        <f t="shared" si="8"/>
        <v>17425</v>
      </c>
      <c r="J307" s="8">
        <v>2505</v>
      </c>
      <c r="K307" s="8">
        <v>11420</v>
      </c>
      <c r="L307" s="8">
        <v>1850</v>
      </c>
      <c r="M307" s="8">
        <f t="shared" si="9"/>
        <v>13070</v>
      </c>
    </row>
    <row r="308" spans="1:13" x14ac:dyDescent="0.25">
      <c r="A308" s="7">
        <v>305</v>
      </c>
      <c r="B308" s="5" t="s">
        <v>630</v>
      </c>
      <c r="C308" s="5" t="s">
        <v>631</v>
      </c>
      <c r="D308" s="5" t="str">
        <f>INDEX(部门信息!$A$2:$A$6,MATCH(LEFT(B308,1),部门信息!$B$2:$B$6,0),1)</f>
        <v>市场</v>
      </c>
      <c r="E308" s="8">
        <v>8100</v>
      </c>
      <c r="F308" s="8">
        <v>700</v>
      </c>
      <c r="G308" s="8">
        <v>225</v>
      </c>
      <c r="H308" s="8">
        <v>0</v>
      </c>
      <c r="I308" s="8">
        <f t="shared" si="8"/>
        <v>9025</v>
      </c>
      <c r="J308" s="8">
        <v>972</v>
      </c>
      <c r="K308" s="8">
        <v>4553</v>
      </c>
      <c r="L308" s="8">
        <v>355.6</v>
      </c>
      <c r="M308" s="8">
        <f t="shared" si="9"/>
        <v>7697.4</v>
      </c>
    </row>
    <row r="309" spans="1:13" x14ac:dyDescent="0.25">
      <c r="A309" s="7">
        <v>306</v>
      </c>
      <c r="B309" s="5" t="s">
        <v>632</v>
      </c>
      <c r="C309" s="5" t="s">
        <v>633</v>
      </c>
      <c r="D309" s="5" t="str">
        <f>INDEX(部门信息!$A$2:$A$6,MATCH(LEFT(B309,1),部门信息!$B$2:$B$6,0),1)</f>
        <v>人事</v>
      </c>
      <c r="E309" s="8">
        <v>16900</v>
      </c>
      <c r="F309" s="8">
        <v>200</v>
      </c>
      <c r="G309" s="8">
        <v>360</v>
      </c>
      <c r="H309" s="8">
        <v>450</v>
      </c>
      <c r="I309" s="8">
        <f t="shared" si="8"/>
        <v>17010</v>
      </c>
      <c r="J309" s="8">
        <v>2535</v>
      </c>
      <c r="K309" s="8">
        <v>10975</v>
      </c>
      <c r="L309" s="8">
        <v>1738.75</v>
      </c>
      <c r="M309" s="8">
        <f t="shared" si="9"/>
        <v>12736.25</v>
      </c>
    </row>
    <row r="310" spans="1:13" x14ac:dyDescent="0.25">
      <c r="A310" s="7">
        <v>307</v>
      </c>
      <c r="B310" s="5" t="s">
        <v>634</v>
      </c>
      <c r="C310" s="5" t="s">
        <v>635</v>
      </c>
      <c r="D310" s="5" t="str">
        <f>INDEX(部门信息!$A$2:$A$6,MATCH(LEFT(B310,1),部门信息!$B$2:$B$6,0),1)</f>
        <v>市场</v>
      </c>
      <c r="E310" s="8">
        <v>15100</v>
      </c>
      <c r="F310" s="8">
        <v>1000</v>
      </c>
      <c r="G310" s="8">
        <v>405</v>
      </c>
      <c r="H310" s="8">
        <v>0</v>
      </c>
      <c r="I310" s="8">
        <f t="shared" si="8"/>
        <v>16505</v>
      </c>
      <c r="J310" s="8">
        <v>2265</v>
      </c>
      <c r="K310" s="8">
        <v>10740</v>
      </c>
      <c r="L310" s="8">
        <v>1680</v>
      </c>
      <c r="M310" s="8">
        <f t="shared" si="9"/>
        <v>12560</v>
      </c>
    </row>
    <row r="311" spans="1:13" x14ac:dyDescent="0.25">
      <c r="A311" s="7">
        <v>308</v>
      </c>
      <c r="B311" s="5" t="s">
        <v>636</v>
      </c>
      <c r="C311" s="5" t="s">
        <v>637</v>
      </c>
      <c r="D311" s="5" t="str">
        <f>INDEX(部门信息!$A$2:$A$6,MATCH(LEFT(B311,1),部门信息!$B$2:$B$6,0),1)</f>
        <v>市场</v>
      </c>
      <c r="E311" s="8">
        <v>9300</v>
      </c>
      <c r="F311" s="8">
        <v>400</v>
      </c>
      <c r="G311" s="8">
        <v>360</v>
      </c>
      <c r="H311" s="8">
        <v>306</v>
      </c>
      <c r="I311" s="8">
        <f t="shared" si="8"/>
        <v>9754</v>
      </c>
      <c r="J311" s="8">
        <v>1488</v>
      </c>
      <c r="K311" s="8">
        <v>4766</v>
      </c>
      <c r="L311" s="8">
        <v>398.20000000000005</v>
      </c>
      <c r="M311" s="8">
        <f t="shared" si="9"/>
        <v>7867.8</v>
      </c>
    </row>
    <row r="312" spans="1:13" x14ac:dyDescent="0.25">
      <c r="A312" s="7">
        <v>309</v>
      </c>
      <c r="B312" s="5" t="s">
        <v>638</v>
      </c>
      <c r="C312" s="5" t="s">
        <v>639</v>
      </c>
      <c r="D312" s="5" t="str">
        <f>INDEX(部门信息!$A$2:$A$6,MATCH(LEFT(B312,1),部门信息!$B$2:$B$6,0),1)</f>
        <v>研发</v>
      </c>
      <c r="E312" s="8">
        <v>3200</v>
      </c>
      <c r="F312" s="8">
        <v>700</v>
      </c>
      <c r="G312" s="8">
        <v>45</v>
      </c>
      <c r="H312" s="8">
        <v>151</v>
      </c>
      <c r="I312" s="8">
        <f t="shared" si="8"/>
        <v>3794</v>
      </c>
      <c r="J312" s="8">
        <v>512</v>
      </c>
      <c r="K312" s="8">
        <v>0</v>
      </c>
      <c r="L312" s="8">
        <v>0</v>
      </c>
      <c r="M312" s="8">
        <f t="shared" si="9"/>
        <v>3282</v>
      </c>
    </row>
    <row r="313" spans="1:13" x14ac:dyDescent="0.25">
      <c r="A313" s="7">
        <v>310</v>
      </c>
      <c r="B313" s="5" t="s">
        <v>640</v>
      </c>
      <c r="C313" s="5" t="s">
        <v>641</v>
      </c>
      <c r="D313" s="5" t="str">
        <f>INDEX(部门信息!$A$2:$A$6,MATCH(LEFT(B313,1),部门信息!$B$2:$B$6,0),1)</f>
        <v>行政</v>
      </c>
      <c r="E313" s="8">
        <v>10800</v>
      </c>
      <c r="F313" s="8">
        <v>300</v>
      </c>
      <c r="G313" s="8">
        <v>360</v>
      </c>
      <c r="H313" s="8">
        <v>0</v>
      </c>
      <c r="I313" s="8">
        <f t="shared" si="8"/>
        <v>11460</v>
      </c>
      <c r="J313" s="8">
        <v>1512</v>
      </c>
      <c r="K313" s="8">
        <v>6448</v>
      </c>
      <c r="L313" s="8">
        <v>734.60000000000014</v>
      </c>
      <c r="M313" s="8">
        <f t="shared" si="9"/>
        <v>9213.4</v>
      </c>
    </row>
    <row r="314" spans="1:13" x14ac:dyDescent="0.25">
      <c r="A314" s="7">
        <v>311</v>
      </c>
      <c r="B314" s="5" t="s">
        <v>642</v>
      </c>
      <c r="C314" s="5" t="s">
        <v>643</v>
      </c>
      <c r="D314" s="5" t="str">
        <f>INDEX(部门信息!$A$2:$A$6,MATCH(LEFT(B314,1),部门信息!$B$2:$B$6,0),1)</f>
        <v>市场</v>
      </c>
      <c r="E314" s="8">
        <v>4200</v>
      </c>
      <c r="F314" s="8">
        <v>100</v>
      </c>
      <c r="G314" s="8">
        <v>450</v>
      </c>
      <c r="H314" s="8">
        <v>481</v>
      </c>
      <c r="I314" s="8">
        <f t="shared" si="8"/>
        <v>4269</v>
      </c>
      <c r="J314" s="8">
        <v>672</v>
      </c>
      <c r="K314" s="8">
        <v>97</v>
      </c>
      <c r="L314" s="8">
        <v>2.9099999999999997</v>
      </c>
      <c r="M314" s="8">
        <f t="shared" si="9"/>
        <v>3594.09</v>
      </c>
    </row>
    <row r="315" spans="1:13" x14ac:dyDescent="0.25">
      <c r="A315" s="7">
        <v>312</v>
      </c>
      <c r="B315" s="5" t="s">
        <v>644</v>
      </c>
      <c r="C315" s="5" t="s">
        <v>645</v>
      </c>
      <c r="D315" s="5" t="str">
        <f>INDEX(部门信息!$A$2:$A$6,MATCH(LEFT(B315,1),部门信息!$B$2:$B$6,0),1)</f>
        <v>市场</v>
      </c>
      <c r="E315" s="8">
        <v>11300</v>
      </c>
      <c r="F315" s="8">
        <v>600</v>
      </c>
      <c r="G315" s="8">
        <v>360</v>
      </c>
      <c r="H315" s="8">
        <v>30</v>
      </c>
      <c r="I315" s="8">
        <f t="shared" si="8"/>
        <v>12230</v>
      </c>
      <c r="J315" s="8">
        <v>1695</v>
      </c>
      <c r="K315" s="8">
        <v>7035</v>
      </c>
      <c r="L315" s="8">
        <v>852</v>
      </c>
      <c r="M315" s="8">
        <f t="shared" si="9"/>
        <v>9683</v>
      </c>
    </row>
    <row r="316" spans="1:13" x14ac:dyDescent="0.25">
      <c r="A316" s="7">
        <v>313</v>
      </c>
      <c r="B316" s="5" t="s">
        <v>646</v>
      </c>
      <c r="C316" s="5" t="s">
        <v>647</v>
      </c>
      <c r="D316" s="5" t="str">
        <f>INDEX(部门信息!$A$2:$A$6,MATCH(LEFT(B316,1),部门信息!$B$2:$B$6,0),1)</f>
        <v>市场</v>
      </c>
      <c r="E316" s="8">
        <v>19500</v>
      </c>
      <c r="F316" s="8">
        <v>600</v>
      </c>
      <c r="G316" s="8">
        <v>405</v>
      </c>
      <c r="H316" s="8">
        <v>215</v>
      </c>
      <c r="I316" s="8">
        <f t="shared" si="8"/>
        <v>20290</v>
      </c>
      <c r="J316" s="8">
        <v>2340</v>
      </c>
      <c r="K316" s="8">
        <v>14450</v>
      </c>
      <c r="L316" s="8">
        <v>2607.5</v>
      </c>
      <c r="M316" s="8">
        <f t="shared" si="9"/>
        <v>15342.5</v>
      </c>
    </row>
    <row r="317" spans="1:13" x14ac:dyDescent="0.25">
      <c r="A317" s="7">
        <v>314</v>
      </c>
      <c r="B317" s="5" t="s">
        <v>648</v>
      </c>
      <c r="C317" s="5" t="s">
        <v>649</v>
      </c>
      <c r="D317" s="5" t="str">
        <f>INDEX(部门信息!$A$2:$A$6,MATCH(LEFT(B317,1),部门信息!$B$2:$B$6,0),1)</f>
        <v>研发</v>
      </c>
      <c r="E317" s="8">
        <v>8900</v>
      </c>
      <c r="F317" s="8">
        <v>600</v>
      </c>
      <c r="G317" s="8">
        <v>315</v>
      </c>
      <c r="H317" s="8">
        <v>128</v>
      </c>
      <c r="I317" s="8">
        <f t="shared" si="8"/>
        <v>9687</v>
      </c>
      <c r="J317" s="8">
        <v>1068</v>
      </c>
      <c r="K317" s="8">
        <v>5119</v>
      </c>
      <c r="L317" s="8">
        <v>468.80000000000007</v>
      </c>
      <c r="M317" s="8">
        <f t="shared" si="9"/>
        <v>8150.2</v>
      </c>
    </row>
    <row r="318" spans="1:13" x14ac:dyDescent="0.25">
      <c r="A318" s="7">
        <v>315</v>
      </c>
      <c r="B318" s="5" t="s">
        <v>650</v>
      </c>
      <c r="C318" s="5" t="s">
        <v>651</v>
      </c>
      <c r="D318" s="5" t="str">
        <f>INDEX(部门信息!$A$2:$A$6,MATCH(LEFT(B318,1),部门信息!$B$2:$B$6,0),1)</f>
        <v>市场</v>
      </c>
      <c r="E318" s="8">
        <v>8100</v>
      </c>
      <c r="F318" s="8">
        <v>400</v>
      </c>
      <c r="G318" s="8">
        <v>90</v>
      </c>
      <c r="H318" s="8">
        <v>429</v>
      </c>
      <c r="I318" s="8">
        <f t="shared" si="8"/>
        <v>8161</v>
      </c>
      <c r="J318" s="8">
        <v>1296</v>
      </c>
      <c r="K318" s="8">
        <v>3365</v>
      </c>
      <c r="L318" s="8">
        <v>231.5</v>
      </c>
      <c r="M318" s="8">
        <f t="shared" si="9"/>
        <v>6633.5</v>
      </c>
    </row>
    <row r="319" spans="1:13" x14ac:dyDescent="0.25">
      <c r="A319" s="7">
        <v>316</v>
      </c>
      <c r="B319" s="5" t="s">
        <v>652</v>
      </c>
      <c r="C319" s="5" t="s">
        <v>653</v>
      </c>
      <c r="D319" s="5" t="str">
        <f>INDEX(部门信息!$A$2:$A$6,MATCH(LEFT(B319,1),部门信息!$B$2:$B$6,0),1)</f>
        <v>行政</v>
      </c>
      <c r="E319" s="8">
        <v>18700</v>
      </c>
      <c r="F319" s="8">
        <v>600</v>
      </c>
      <c r="G319" s="8">
        <v>90</v>
      </c>
      <c r="H319" s="8">
        <v>258</v>
      </c>
      <c r="I319" s="8">
        <f t="shared" si="8"/>
        <v>19132</v>
      </c>
      <c r="J319" s="8">
        <v>2992</v>
      </c>
      <c r="K319" s="8">
        <v>12640</v>
      </c>
      <c r="L319" s="8">
        <v>2155</v>
      </c>
      <c r="M319" s="8">
        <f t="shared" si="9"/>
        <v>13985</v>
      </c>
    </row>
    <row r="320" spans="1:13" x14ac:dyDescent="0.25">
      <c r="A320" s="7">
        <v>317</v>
      </c>
      <c r="B320" s="5" t="s">
        <v>654</v>
      </c>
      <c r="C320" s="5" t="s">
        <v>655</v>
      </c>
      <c r="D320" s="5" t="str">
        <f>INDEX(部门信息!$A$2:$A$6,MATCH(LEFT(B320,1),部门信息!$B$2:$B$6,0),1)</f>
        <v>管理</v>
      </c>
      <c r="E320" s="8">
        <v>8000</v>
      </c>
      <c r="F320" s="8">
        <v>400</v>
      </c>
      <c r="G320" s="8">
        <v>135</v>
      </c>
      <c r="H320" s="8">
        <v>0</v>
      </c>
      <c r="I320" s="8">
        <f t="shared" si="8"/>
        <v>8535</v>
      </c>
      <c r="J320" s="8">
        <v>1200</v>
      </c>
      <c r="K320" s="8">
        <v>3835</v>
      </c>
      <c r="L320" s="8">
        <v>278.5</v>
      </c>
      <c r="M320" s="8">
        <f t="shared" si="9"/>
        <v>7056.5</v>
      </c>
    </row>
    <row r="321" spans="1:13" x14ac:dyDescent="0.25">
      <c r="A321" s="7">
        <v>318</v>
      </c>
      <c r="B321" s="5" t="s">
        <v>656</v>
      </c>
      <c r="C321" s="5" t="s">
        <v>657</v>
      </c>
      <c r="D321" s="5" t="str">
        <f>INDEX(部门信息!$A$2:$A$6,MATCH(LEFT(B321,1),部门信息!$B$2:$B$6,0),1)</f>
        <v>管理</v>
      </c>
      <c r="E321" s="8">
        <v>15300</v>
      </c>
      <c r="F321" s="8">
        <v>0</v>
      </c>
      <c r="G321" s="8">
        <v>45</v>
      </c>
      <c r="H321" s="8">
        <v>177</v>
      </c>
      <c r="I321" s="8">
        <f t="shared" si="8"/>
        <v>15168</v>
      </c>
      <c r="J321" s="8">
        <v>2295</v>
      </c>
      <c r="K321" s="8">
        <v>9373</v>
      </c>
      <c r="L321" s="8">
        <v>1338.25</v>
      </c>
      <c r="M321" s="8">
        <f t="shared" si="9"/>
        <v>11534.75</v>
      </c>
    </row>
    <row r="322" spans="1:13" x14ac:dyDescent="0.25">
      <c r="A322" s="7">
        <v>319</v>
      </c>
      <c r="B322" s="5" t="s">
        <v>658</v>
      </c>
      <c r="C322" s="5" t="s">
        <v>659</v>
      </c>
      <c r="D322" s="5" t="str">
        <f>INDEX(部门信息!$A$2:$A$6,MATCH(LEFT(B322,1),部门信息!$B$2:$B$6,0),1)</f>
        <v>行政</v>
      </c>
      <c r="E322" s="8">
        <v>7900</v>
      </c>
      <c r="F322" s="8">
        <v>500</v>
      </c>
      <c r="G322" s="8">
        <v>270</v>
      </c>
      <c r="H322" s="8">
        <v>0</v>
      </c>
      <c r="I322" s="8">
        <f t="shared" si="8"/>
        <v>8670</v>
      </c>
      <c r="J322" s="8">
        <v>948</v>
      </c>
      <c r="K322" s="8">
        <v>4222</v>
      </c>
      <c r="L322" s="8">
        <v>317.20000000000005</v>
      </c>
      <c r="M322" s="8">
        <f t="shared" si="9"/>
        <v>7404.8</v>
      </c>
    </row>
    <row r="323" spans="1:13" x14ac:dyDescent="0.25">
      <c r="A323" s="7">
        <v>320</v>
      </c>
      <c r="B323" s="5" t="s">
        <v>660</v>
      </c>
      <c r="C323" s="5" t="s">
        <v>661</v>
      </c>
      <c r="D323" s="5" t="str">
        <f>INDEX(部门信息!$A$2:$A$6,MATCH(LEFT(B323,1),部门信息!$B$2:$B$6,0),1)</f>
        <v>市场</v>
      </c>
      <c r="E323" s="8">
        <v>11600</v>
      </c>
      <c r="F323" s="8">
        <v>700</v>
      </c>
      <c r="G323" s="8">
        <v>360</v>
      </c>
      <c r="H323" s="8">
        <v>0</v>
      </c>
      <c r="I323" s="8">
        <f t="shared" si="8"/>
        <v>12660</v>
      </c>
      <c r="J323" s="8">
        <v>1508</v>
      </c>
      <c r="K323" s="8">
        <v>7652</v>
      </c>
      <c r="L323" s="8">
        <v>975.40000000000009</v>
      </c>
      <c r="M323" s="8">
        <f t="shared" si="9"/>
        <v>10176.6</v>
      </c>
    </row>
    <row r="324" spans="1:13" x14ac:dyDescent="0.25">
      <c r="A324" s="7">
        <v>321</v>
      </c>
      <c r="B324" s="5" t="s">
        <v>662</v>
      </c>
      <c r="C324" s="5" t="s">
        <v>663</v>
      </c>
      <c r="D324" s="5" t="str">
        <f>INDEX(部门信息!$A$2:$A$6,MATCH(LEFT(B324,1),部门信息!$B$2:$B$6,0),1)</f>
        <v>市场</v>
      </c>
      <c r="E324" s="8">
        <v>18900</v>
      </c>
      <c r="F324" s="8">
        <v>400</v>
      </c>
      <c r="G324" s="8">
        <v>90</v>
      </c>
      <c r="H324" s="8">
        <v>0</v>
      </c>
      <c r="I324" s="8">
        <f t="shared" ref="I324:I352" si="10">E324+F324+G324-H324</f>
        <v>19390</v>
      </c>
      <c r="J324" s="8">
        <v>2268</v>
      </c>
      <c r="K324" s="8">
        <v>13622</v>
      </c>
      <c r="L324" s="8">
        <v>2400.5</v>
      </c>
      <c r="M324" s="8">
        <f t="shared" si="9"/>
        <v>14721.5</v>
      </c>
    </row>
    <row r="325" spans="1:13" x14ac:dyDescent="0.25">
      <c r="A325" s="7">
        <v>322</v>
      </c>
      <c r="B325" s="5" t="s">
        <v>664</v>
      </c>
      <c r="C325" s="5" t="s">
        <v>665</v>
      </c>
      <c r="D325" s="5" t="str">
        <f>INDEX(部门信息!$A$2:$A$6,MATCH(LEFT(B325,1),部门信息!$B$2:$B$6,0),1)</f>
        <v>人事</v>
      </c>
      <c r="E325" s="8">
        <v>5500</v>
      </c>
      <c r="F325" s="8">
        <v>0</v>
      </c>
      <c r="G325" s="8">
        <v>180</v>
      </c>
      <c r="H325" s="8">
        <v>15</v>
      </c>
      <c r="I325" s="8">
        <f t="shared" si="10"/>
        <v>5665</v>
      </c>
      <c r="J325" s="8">
        <v>715</v>
      </c>
      <c r="K325" s="8">
        <v>1450</v>
      </c>
      <c r="L325" s="8">
        <v>43.5</v>
      </c>
      <c r="M325" s="8">
        <f t="shared" ref="M325:M352" si="11">I325-J325-L325</f>
        <v>4906.5</v>
      </c>
    </row>
    <row r="326" spans="1:13" x14ac:dyDescent="0.25">
      <c r="A326" s="7">
        <v>323</v>
      </c>
      <c r="B326" s="5" t="s">
        <v>666</v>
      </c>
      <c r="C326" s="5" t="s">
        <v>667</v>
      </c>
      <c r="D326" s="5" t="str">
        <f>INDEX(部门信息!$A$2:$A$6,MATCH(LEFT(B326,1),部门信息!$B$2:$B$6,0),1)</f>
        <v>人事</v>
      </c>
      <c r="E326" s="8">
        <v>19600</v>
      </c>
      <c r="F326" s="8">
        <v>900</v>
      </c>
      <c r="G326" s="8">
        <v>135</v>
      </c>
      <c r="H326" s="8">
        <v>0</v>
      </c>
      <c r="I326" s="8">
        <f t="shared" si="10"/>
        <v>20635</v>
      </c>
      <c r="J326" s="8">
        <v>2744</v>
      </c>
      <c r="K326" s="8">
        <v>14391</v>
      </c>
      <c r="L326" s="8">
        <v>2592.75</v>
      </c>
      <c r="M326" s="8">
        <f t="shared" si="11"/>
        <v>15298.25</v>
      </c>
    </row>
    <row r="327" spans="1:13" x14ac:dyDescent="0.25">
      <c r="A327" s="7">
        <v>324</v>
      </c>
      <c r="B327" s="5" t="s">
        <v>668</v>
      </c>
      <c r="C327" s="5" t="s">
        <v>669</v>
      </c>
      <c r="D327" s="5" t="str">
        <f>INDEX(部门信息!$A$2:$A$6,MATCH(LEFT(B327,1),部门信息!$B$2:$B$6,0),1)</f>
        <v>市场</v>
      </c>
      <c r="E327" s="8">
        <v>7400</v>
      </c>
      <c r="F327" s="8">
        <v>1000</v>
      </c>
      <c r="G327" s="8">
        <v>315</v>
      </c>
      <c r="H327" s="8">
        <v>0</v>
      </c>
      <c r="I327" s="8">
        <f t="shared" si="10"/>
        <v>8715</v>
      </c>
      <c r="J327" s="8">
        <v>1036</v>
      </c>
      <c r="K327" s="8">
        <v>4179</v>
      </c>
      <c r="L327" s="8">
        <v>312.90000000000003</v>
      </c>
      <c r="M327" s="8">
        <f t="shared" si="11"/>
        <v>7366.1</v>
      </c>
    </row>
    <row r="328" spans="1:13" x14ac:dyDescent="0.25">
      <c r="A328" s="7">
        <v>325</v>
      </c>
      <c r="B328" s="5" t="s">
        <v>670</v>
      </c>
      <c r="C328" s="5" t="s">
        <v>671</v>
      </c>
      <c r="D328" s="5" t="str">
        <f>INDEX(部门信息!$A$2:$A$6,MATCH(LEFT(B328,1),部门信息!$B$2:$B$6,0),1)</f>
        <v>研发</v>
      </c>
      <c r="E328" s="8">
        <v>7400</v>
      </c>
      <c r="F328" s="8">
        <v>100</v>
      </c>
      <c r="G328" s="8">
        <v>225</v>
      </c>
      <c r="H328" s="8">
        <v>249</v>
      </c>
      <c r="I328" s="8">
        <f t="shared" si="10"/>
        <v>7476</v>
      </c>
      <c r="J328" s="8">
        <v>1036</v>
      </c>
      <c r="K328" s="8">
        <v>2940</v>
      </c>
      <c r="L328" s="8">
        <v>189</v>
      </c>
      <c r="M328" s="8">
        <f t="shared" si="11"/>
        <v>6251</v>
      </c>
    </row>
    <row r="329" spans="1:13" x14ac:dyDescent="0.25">
      <c r="A329" s="7">
        <v>326</v>
      </c>
      <c r="B329" s="5" t="s">
        <v>672</v>
      </c>
      <c r="C329" s="5" t="s">
        <v>673</v>
      </c>
      <c r="D329" s="5" t="str">
        <f>INDEX(部门信息!$A$2:$A$6,MATCH(LEFT(B329,1),部门信息!$B$2:$B$6,0),1)</f>
        <v>市场</v>
      </c>
      <c r="E329" s="8">
        <v>11300</v>
      </c>
      <c r="F329" s="8">
        <v>800</v>
      </c>
      <c r="G329" s="8">
        <v>315</v>
      </c>
      <c r="H329" s="8">
        <v>111</v>
      </c>
      <c r="I329" s="8">
        <f t="shared" si="10"/>
        <v>12304</v>
      </c>
      <c r="J329" s="8">
        <v>1469</v>
      </c>
      <c r="K329" s="8">
        <v>7335</v>
      </c>
      <c r="L329" s="8">
        <v>912</v>
      </c>
      <c r="M329" s="8">
        <f t="shared" si="11"/>
        <v>9923</v>
      </c>
    </row>
    <row r="330" spans="1:13" x14ac:dyDescent="0.25">
      <c r="A330" s="7">
        <v>327</v>
      </c>
      <c r="B330" s="5" t="s">
        <v>674</v>
      </c>
      <c r="C330" s="5" t="s">
        <v>675</v>
      </c>
      <c r="D330" s="5" t="str">
        <f>INDEX(部门信息!$A$2:$A$6,MATCH(LEFT(B330,1),部门信息!$B$2:$B$6,0),1)</f>
        <v>市场</v>
      </c>
      <c r="E330" s="8">
        <v>4700</v>
      </c>
      <c r="F330" s="8">
        <v>0</v>
      </c>
      <c r="G330" s="8">
        <v>45</v>
      </c>
      <c r="H330" s="8">
        <v>112</v>
      </c>
      <c r="I330" s="8">
        <f t="shared" si="10"/>
        <v>4633</v>
      </c>
      <c r="J330" s="8">
        <v>752</v>
      </c>
      <c r="K330" s="8">
        <v>381</v>
      </c>
      <c r="L330" s="8">
        <v>11.43</v>
      </c>
      <c r="M330" s="8">
        <f t="shared" si="11"/>
        <v>3869.57</v>
      </c>
    </row>
    <row r="331" spans="1:13" x14ac:dyDescent="0.25">
      <c r="A331" s="7">
        <v>328</v>
      </c>
      <c r="B331" s="5" t="s">
        <v>676</v>
      </c>
      <c r="C331" s="5" t="s">
        <v>677</v>
      </c>
      <c r="D331" s="5" t="str">
        <f>INDEX(部门信息!$A$2:$A$6,MATCH(LEFT(B331,1),部门信息!$B$2:$B$6,0),1)</f>
        <v>市场</v>
      </c>
      <c r="E331" s="8">
        <v>13900</v>
      </c>
      <c r="F331" s="8">
        <v>500</v>
      </c>
      <c r="G331" s="8">
        <v>450</v>
      </c>
      <c r="H331" s="8">
        <v>0</v>
      </c>
      <c r="I331" s="8">
        <f t="shared" si="10"/>
        <v>14850</v>
      </c>
      <c r="J331" s="8">
        <v>2224</v>
      </c>
      <c r="K331" s="8">
        <v>9126</v>
      </c>
      <c r="L331" s="8">
        <v>1276.5</v>
      </c>
      <c r="M331" s="8">
        <f t="shared" si="11"/>
        <v>11349.5</v>
      </c>
    </row>
    <row r="332" spans="1:13" x14ac:dyDescent="0.25">
      <c r="A332" s="7">
        <v>329</v>
      </c>
      <c r="B332" s="5" t="s">
        <v>678</v>
      </c>
      <c r="C332" s="5" t="s">
        <v>679</v>
      </c>
      <c r="D332" s="5" t="str">
        <f>INDEX(部门信息!$A$2:$A$6,MATCH(LEFT(B332,1),部门信息!$B$2:$B$6,0),1)</f>
        <v>市场</v>
      </c>
      <c r="E332" s="8">
        <v>19500</v>
      </c>
      <c r="F332" s="8">
        <v>900</v>
      </c>
      <c r="G332" s="8">
        <v>45</v>
      </c>
      <c r="H332" s="8">
        <v>426</v>
      </c>
      <c r="I332" s="8">
        <f t="shared" si="10"/>
        <v>20019</v>
      </c>
      <c r="J332" s="8">
        <v>2925</v>
      </c>
      <c r="K332" s="8">
        <v>13594</v>
      </c>
      <c r="L332" s="8">
        <v>2393.5</v>
      </c>
      <c r="M332" s="8">
        <f t="shared" si="11"/>
        <v>14700.5</v>
      </c>
    </row>
    <row r="333" spans="1:13" x14ac:dyDescent="0.25">
      <c r="A333" s="7">
        <v>330</v>
      </c>
      <c r="B333" s="5" t="s">
        <v>680</v>
      </c>
      <c r="C333" s="5" t="s">
        <v>681</v>
      </c>
      <c r="D333" s="5" t="str">
        <f>INDEX(部门信息!$A$2:$A$6,MATCH(LEFT(B333,1),部门信息!$B$2:$B$6,0),1)</f>
        <v>市场</v>
      </c>
      <c r="E333" s="8">
        <v>13500</v>
      </c>
      <c r="F333" s="8">
        <v>0</v>
      </c>
      <c r="G333" s="8">
        <v>45</v>
      </c>
      <c r="H333" s="8">
        <v>277</v>
      </c>
      <c r="I333" s="8">
        <f t="shared" si="10"/>
        <v>13268</v>
      </c>
      <c r="J333" s="8">
        <v>1890</v>
      </c>
      <c r="K333" s="8">
        <v>7878</v>
      </c>
      <c r="L333" s="8">
        <v>1020.6000000000001</v>
      </c>
      <c r="M333" s="8">
        <f t="shared" si="11"/>
        <v>10357.4</v>
      </c>
    </row>
    <row r="334" spans="1:13" x14ac:dyDescent="0.25">
      <c r="A334" s="7">
        <v>331</v>
      </c>
      <c r="B334" s="5" t="s">
        <v>682</v>
      </c>
      <c r="C334" s="5" t="s">
        <v>683</v>
      </c>
      <c r="D334" s="5" t="str">
        <f>INDEX(部门信息!$A$2:$A$6,MATCH(LEFT(B334,1),部门信息!$B$2:$B$6,0),1)</f>
        <v>市场</v>
      </c>
      <c r="E334" s="8">
        <v>5000</v>
      </c>
      <c r="F334" s="8">
        <v>400</v>
      </c>
      <c r="G334" s="8">
        <v>45</v>
      </c>
      <c r="H334" s="8">
        <v>0</v>
      </c>
      <c r="I334" s="8">
        <f t="shared" si="10"/>
        <v>5445</v>
      </c>
      <c r="J334" s="8">
        <v>800</v>
      </c>
      <c r="K334" s="8">
        <v>1145</v>
      </c>
      <c r="L334" s="8">
        <v>34.35</v>
      </c>
      <c r="M334" s="8">
        <f t="shared" si="11"/>
        <v>4610.6499999999996</v>
      </c>
    </row>
    <row r="335" spans="1:13" x14ac:dyDescent="0.25">
      <c r="A335" s="7">
        <v>332</v>
      </c>
      <c r="B335" s="5" t="s">
        <v>684</v>
      </c>
      <c r="C335" s="5" t="s">
        <v>685</v>
      </c>
      <c r="D335" s="5" t="str">
        <f>INDEX(部门信息!$A$2:$A$6,MATCH(LEFT(B335,1),部门信息!$B$2:$B$6,0),1)</f>
        <v>管理</v>
      </c>
      <c r="E335" s="8">
        <v>19200</v>
      </c>
      <c r="F335" s="8">
        <v>900</v>
      </c>
      <c r="G335" s="8">
        <v>450</v>
      </c>
      <c r="H335" s="8">
        <v>299</v>
      </c>
      <c r="I335" s="8">
        <f t="shared" si="10"/>
        <v>20251</v>
      </c>
      <c r="J335" s="8">
        <v>3072</v>
      </c>
      <c r="K335" s="8">
        <v>13679</v>
      </c>
      <c r="L335" s="8">
        <v>2414.75</v>
      </c>
      <c r="M335" s="8">
        <f t="shared" si="11"/>
        <v>14764.25</v>
      </c>
    </row>
    <row r="336" spans="1:13" x14ac:dyDescent="0.25">
      <c r="A336" s="7">
        <v>333</v>
      </c>
      <c r="B336" s="5" t="s">
        <v>686</v>
      </c>
      <c r="C336" s="5" t="s">
        <v>687</v>
      </c>
      <c r="D336" s="5" t="str">
        <f>INDEX(部门信息!$A$2:$A$6,MATCH(LEFT(B336,1),部门信息!$B$2:$B$6,0),1)</f>
        <v>市场</v>
      </c>
      <c r="E336" s="8">
        <v>5500</v>
      </c>
      <c r="F336" s="8">
        <v>600</v>
      </c>
      <c r="G336" s="8">
        <v>180</v>
      </c>
      <c r="H336" s="8">
        <v>40</v>
      </c>
      <c r="I336" s="8">
        <f t="shared" si="10"/>
        <v>6240</v>
      </c>
      <c r="J336" s="8">
        <v>770</v>
      </c>
      <c r="K336" s="8">
        <v>1970</v>
      </c>
      <c r="L336" s="8">
        <v>92</v>
      </c>
      <c r="M336" s="8">
        <f t="shared" si="11"/>
        <v>5378</v>
      </c>
    </row>
    <row r="337" spans="1:13" x14ac:dyDescent="0.25">
      <c r="A337" s="7">
        <v>334</v>
      </c>
      <c r="B337" s="5" t="s">
        <v>688</v>
      </c>
      <c r="C337" s="5" t="s">
        <v>689</v>
      </c>
      <c r="D337" s="5" t="str">
        <f>INDEX(部门信息!$A$2:$A$6,MATCH(LEFT(B337,1),部门信息!$B$2:$B$6,0),1)</f>
        <v>市场</v>
      </c>
      <c r="E337" s="8">
        <v>3400</v>
      </c>
      <c r="F337" s="8">
        <v>100</v>
      </c>
      <c r="G337" s="8">
        <v>405</v>
      </c>
      <c r="H337" s="8">
        <v>407</v>
      </c>
      <c r="I337" s="8">
        <f t="shared" si="10"/>
        <v>3498</v>
      </c>
      <c r="J337" s="8">
        <v>544</v>
      </c>
      <c r="K337" s="8">
        <v>0</v>
      </c>
      <c r="L337" s="8">
        <v>0</v>
      </c>
      <c r="M337" s="8">
        <f t="shared" si="11"/>
        <v>2954</v>
      </c>
    </row>
    <row r="338" spans="1:13" x14ac:dyDescent="0.25">
      <c r="A338" s="7">
        <v>335</v>
      </c>
      <c r="B338" s="5" t="s">
        <v>690</v>
      </c>
      <c r="C338" s="5" t="s">
        <v>691</v>
      </c>
      <c r="D338" s="5" t="str">
        <f>INDEX(部门信息!$A$2:$A$6,MATCH(LEFT(B338,1),部门信息!$B$2:$B$6,0),1)</f>
        <v>行政</v>
      </c>
      <c r="E338" s="8">
        <v>10800</v>
      </c>
      <c r="F338" s="8">
        <v>600</v>
      </c>
      <c r="G338" s="8">
        <v>360</v>
      </c>
      <c r="H338" s="8">
        <v>138</v>
      </c>
      <c r="I338" s="8">
        <f t="shared" si="10"/>
        <v>11622</v>
      </c>
      <c r="J338" s="8">
        <v>1512</v>
      </c>
      <c r="K338" s="8">
        <v>6610</v>
      </c>
      <c r="L338" s="8">
        <v>767</v>
      </c>
      <c r="M338" s="8">
        <f t="shared" si="11"/>
        <v>9343</v>
      </c>
    </row>
    <row r="339" spans="1:13" x14ac:dyDescent="0.25">
      <c r="A339" s="7">
        <v>336</v>
      </c>
      <c r="B339" s="5" t="s">
        <v>692</v>
      </c>
      <c r="C339" s="5" t="s">
        <v>693</v>
      </c>
      <c r="D339" s="5" t="str">
        <f>INDEX(部门信息!$A$2:$A$6,MATCH(LEFT(B339,1),部门信息!$B$2:$B$6,0),1)</f>
        <v>行政</v>
      </c>
      <c r="E339" s="8">
        <v>9100</v>
      </c>
      <c r="F339" s="8">
        <v>200</v>
      </c>
      <c r="G339" s="8">
        <v>360</v>
      </c>
      <c r="H339" s="8">
        <v>245</v>
      </c>
      <c r="I339" s="8">
        <f t="shared" si="10"/>
        <v>9415</v>
      </c>
      <c r="J339" s="8">
        <v>1365</v>
      </c>
      <c r="K339" s="8">
        <v>4550</v>
      </c>
      <c r="L339" s="8">
        <v>355</v>
      </c>
      <c r="M339" s="8">
        <f t="shared" si="11"/>
        <v>7695</v>
      </c>
    </row>
    <row r="340" spans="1:13" x14ac:dyDescent="0.25">
      <c r="A340" s="7">
        <v>337</v>
      </c>
      <c r="B340" s="5" t="s">
        <v>694</v>
      </c>
      <c r="C340" s="5" t="s">
        <v>695</v>
      </c>
      <c r="D340" s="5" t="str">
        <f>INDEX(部门信息!$A$2:$A$6,MATCH(LEFT(B340,1),部门信息!$B$2:$B$6,0),1)</f>
        <v>市场</v>
      </c>
      <c r="E340" s="8">
        <v>3000</v>
      </c>
      <c r="F340" s="8">
        <v>600</v>
      </c>
      <c r="G340" s="8">
        <v>45</v>
      </c>
      <c r="H340" s="8">
        <v>0</v>
      </c>
      <c r="I340" s="8">
        <f t="shared" si="10"/>
        <v>3645</v>
      </c>
      <c r="J340" s="8">
        <v>360</v>
      </c>
      <c r="K340" s="8">
        <v>0</v>
      </c>
      <c r="L340" s="8">
        <v>0</v>
      </c>
      <c r="M340" s="8">
        <f t="shared" si="11"/>
        <v>3285</v>
      </c>
    </row>
    <row r="341" spans="1:13" x14ac:dyDescent="0.25">
      <c r="A341" s="7">
        <v>338</v>
      </c>
      <c r="B341" s="5" t="s">
        <v>696</v>
      </c>
      <c r="C341" s="5" t="s">
        <v>697</v>
      </c>
      <c r="D341" s="5" t="str">
        <f>INDEX(部门信息!$A$2:$A$6,MATCH(LEFT(B341,1),部门信息!$B$2:$B$6,0),1)</f>
        <v>管理</v>
      </c>
      <c r="E341" s="8">
        <v>17300</v>
      </c>
      <c r="F341" s="8">
        <v>300</v>
      </c>
      <c r="G341" s="8">
        <v>450</v>
      </c>
      <c r="H341" s="8">
        <v>488</v>
      </c>
      <c r="I341" s="8">
        <f t="shared" si="10"/>
        <v>17562</v>
      </c>
      <c r="J341" s="8">
        <v>2422</v>
      </c>
      <c r="K341" s="8">
        <v>11640</v>
      </c>
      <c r="L341" s="8">
        <v>1905</v>
      </c>
      <c r="M341" s="8">
        <f t="shared" si="11"/>
        <v>13235</v>
      </c>
    </row>
    <row r="342" spans="1:13" x14ac:dyDescent="0.25">
      <c r="A342" s="7">
        <v>339</v>
      </c>
      <c r="B342" s="5" t="s">
        <v>698</v>
      </c>
      <c r="C342" s="5" t="s">
        <v>699</v>
      </c>
      <c r="D342" s="5" t="str">
        <f>INDEX(部门信息!$A$2:$A$6,MATCH(LEFT(B342,1),部门信息!$B$2:$B$6,0),1)</f>
        <v>市场</v>
      </c>
      <c r="E342" s="8">
        <v>13400</v>
      </c>
      <c r="F342" s="8">
        <v>100</v>
      </c>
      <c r="G342" s="8">
        <v>450</v>
      </c>
      <c r="H342" s="8">
        <v>0</v>
      </c>
      <c r="I342" s="8">
        <f t="shared" si="10"/>
        <v>13950</v>
      </c>
      <c r="J342" s="8">
        <v>2010</v>
      </c>
      <c r="K342" s="8">
        <v>8440</v>
      </c>
      <c r="L342" s="8">
        <v>1133</v>
      </c>
      <c r="M342" s="8">
        <f t="shared" si="11"/>
        <v>10807</v>
      </c>
    </row>
    <row r="343" spans="1:13" x14ac:dyDescent="0.25">
      <c r="A343" s="7">
        <v>340</v>
      </c>
      <c r="B343" s="5" t="s">
        <v>700</v>
      </c>
      <c r="C343" s="5" t="s">
        <v>701</v>
      </c>
      <c r="D343" s="5" t="str">
        <f>INDEX(部门信息!$A$2:$A$6,MATCH(LEFT(B343,1),部门信息!$B$2:$B$6,0),1)</f>
        <v>研发</v>
      </c>
      <c r="E343" s="8">
        <v>3600</v>
      </c>
      <c r="F343" s="8">
        <v>600</v>
      </c>
      <c r="G343" s="8">
        <v>450</v>
      </c>
      <c r="H343" s="8">
        <v>0</v>
      </c>
      <c r="I343" s="8">
        <f t="shared" si="10"/>
        <v>4650</v>
      </c>
      <c r="J343" s="8">
        <v>504</v>
      </c>
      <c r="K343" s="8">
        <v>646</v>
      </c>
      <c r="L343" s="8">
        <v>19.38</v>
      </c>
      <c r="M343" s="8">
        <f t="shared" si="11"/>
        <v>4126.62</v>
      </c>
    </row>
    <row r="344" spans="1:13" x14ac:dyDescent="0.25">
      <c r="A344" s="7">
        <v>341</v>
      </c>
      <c r="B344" s="5" t="s">
        <v>702</v>
      </c>
      <c r="C344" s="5" t="s">
        <v>703</v>
      </c>
      <c r="D344" s="5" t="str">
        <f>INDEX(部门信息!$A$2:$A$6,MATCH(LEFT(B344,1),部门信息!$B$2:$B$6,0),1)</f>
        <v>市场</v>
      </c>
      <c r="E344" s="8">
        <v>6800</v>
      </c>
      <c r="F344" s="8">
        <v>100</v>
      </c>
      <c r="G344" s="8">
        <v>405</v>
      </c>
      <c r="H344" s="8">
        <v>0</v>
      </c>
      <c r="I344" s="8">
        <f t="shared" si="10"/>
        <v>7305</v>
      </c>
      <c r="J344" s="8">
        <v>1088</v>
      </c>
      <c r="K344" s="8">
        <v>2717</v>
      </c>
      <c r="L344" s="8">
        <v>166.7</v>
      </c>
      <c r="M344" s="8">
        <f t="shared" si="11"/>
        <v>6050.3</v>
      </c>
    </row>
    <row r="345" spans="1:13" x14ac:dyDescent="0.25">
      <c r="A345" s="7">
        <v>342</v>
      </c>
      <c r="B345" s="5" t="s">
        <v>704</v>
      </c>
      <c r="C345" s="5" t="s">
        <v>705</v>
      </c>
      <c r="D345" s="5" t="str">
        <f>INDEX(部门信息!$A$2:$A$6,MATCH(LEFT(B345,1),部门信息!$B$2:$B$6,0),1)</f>
        <v>行政</v>
      </c>
      <c r="E345" s="8">
        <v>10400</v>
      </c>
      <c r="F345" s="8">
        <v>300</v>
      </c>
      <c r="G345" s="8">
        <v>90</v>
      </c>
      <c r="H345" s="8">
        <v>435</v>
      </c>
      <c r="I345" s="8">
        <f t="shared" si="10"/>
        <v>10355</v>
      </c>
      <c r="J345" s="8">
        <v>1456</v>
      </c>
      <c r="K345" s="8">
        <v>5399</v>
      </c>
      <c r="L345" s="8">
        <v>524.79999999999995</v>
      </c>
      <c r="M345" s="8">
        <f t="shared" si="11"/>
        <v>8374.2000000000007</v>
      </c>
    </row>
    <row r="346" spans="1:13" x14ac:dyDescent="0.25">
      <c r="A346" s="7">
        <v>343</v>
      </c>
      <c r="B346" s="5" t="s">
        <v>706</v>
      </c>
      <c r="C346" s="5" t="s">
        <v>707</v>
      </c>
      <c r="D346" s="5" t="str">
        <f>INDEX(部门信息!$A$2:$A$6,MATCH(LEFT(B346,1),部门信息!$B$2:$B$6,0),1)</f>
        <v>市场</v>
      </c>
      <c r="E346" s="8">
        <v>11100</v>
      </c>
      <c r="F346" s="8">
        <v>1000</v>
      </c>
      <c r="G346" s="8">
        <v>270</v>
      </c>
      <c r="H346" s="8">
        <v>284</v>
      </c>
      <c r="I346" s="8">
        <f t="shared" si="10"/>
        <v>12086</v>
      </c>
      <c r="J346" s="8">
        <v>1776</v>
      </c>
      <c r="K346" s="8">
        <v>6810</v>
      </c>
      <c r="L346" s="8">
        <v>807</v>
      </c>
      <c r="M346" s="8">
        <f t="shared" si="11"/>
        <v>9503</v>
      </c>
    </row>
    <row r="347" spans="1:13" x14ac:dyDescent="0.25">
      <c r="A347" s="7">
        <v>344</v>
      </c>
      <c r="B347" s="5" t="s">
        <v>708</v>
      </c>
      <c r="C347" s="5" t="s">
        <v>709</v>
      </c>
      <c r="D347" s="5" t="str">
        <f>INDEX(部门信息!$A$2:$A$6,MATCH(LEFT(B347,1),部门信息!$B$2:$B$6,0),1)</f>
        <v>管理</v>
      </c>
      <c r="E347" s="8">
        <v>18500</v>
      </c>
      <c r="F347" s="8">
        <v>1000</v>
      </c>
      <c r="G347" s="8">
        <v>450</v>
      </c>
      <c r="H347" s="8">
        <v>0</v>
      </c>
      <c r="I347" s="8">
        <f t="shared" si="10"/>
        <v>19950</v>
      </c>
      <c r="J347" s="8">
        <v>2405</v>
      </c>
      <c r="K347" s="8">
        <v>14045</v>
      </c>
      <c r="L347" s="8">
        <v>2506.25</v>
      </c>
      <c r="M347" s="8">
        <f t="shared" si="11"/>
        <v>15038.75</v>
      </c>
    </row>
    <row r="348" spans="1:13" x14ac:dyDescent="0.25">
      <c r="A348" s="7">
        <v>345</v>
      </c>
      <c r="B348" s="5" t="s">
        <v>710</v>
      </c>
      <c r="C348" s="5" t="s">
        <v>711</v>
      </c>
      <c r="D348" s="5" t="str">
        <f>INDEX(部门信息!$A$2:$A$6,MATCH(LEFT(B348,1),部门信息!$B$2:$B$6,0),1)</f>
        <v>研发</v>
      </c>
      <c r="E348" s="8">
        <v>10800</v>
      </c>
      <c r="F348" s="8">
        <v>700</v>
      </c>
      <c r="G348" s="8">
        <v>225</v>
      </c>
      <c r="H348" s="8">
        <v>0</v>
      </c>
      <c r="I348" s="8">
        <f t="shared" si="10"/>
        <v>11725</v>
      </c>
      <c r="J348" s="8">
        <v>1728</v>
      </c>
      <c r="K348" s="8">
        <v>6497</v>
      </c>
      <c r="L348" s="8">
        <v>744.40000000000009</v>
      </c>
      <c r="M348" s="8">
        <f t="shared" si="11"/>
        <v>9252.6</v>
      </c>
    </row>
    <row r="349" spans="1:13" x14ac:dyDescent="0.25">
      <c r="A349" s="7">
        <v>346</v>
      </c>
      <c r="B349" s="5" t="s">
        <v>712</v>
      </c>
      <c r="C349" s="5" t="s">
        <v>713</v>
      </c>
      <c r="D349" s="5" t="str">
        <f>INDEX(部门信息!$A$2:$A$6,MATCH(LEFT(B349,1),部门信息!$B$2:$B$6,0),1)</f>
        <v>市场</v>
      </c>
      <c r="E349" s="8">
        <v>14900</v>
      </c>
      <c r="F349" s="8">
        <v>600</v>
      </c>
      <c r="G349" s="8">
        <v>180</v>
      </c>
      <c r="H349" s="8">
        <v>149</v>
      </c>
      <c r="I349" s="8">
        <f t="shared" si="10"/>
        <v>15531</v>
      </c>
      <c r="J349" s="8">
        <v>2384</v>
      </c>
      <c r="K349" s="8">
        <v>9647</v>
      </c>
      <c r="L349" s="8">
        <v>1406.75</v>
      </c>
      <c r="M349" s="8">
        <f t="shared" si="11"/>
        <v>11740.25</v>
      </c>
    </row>
    <row r="350" spans="1:13" x14ac:dyDescent="0.25">
      <c r="A350" s="7">
        <v>347</v>
      </c>
      <c r="B350" s="5" t="s">
        <v>714</v>
      </c>
      <c r="C350" s="5" t="s">
        <v>715</v>
      </c>
      <c r="D350" s="5" t="str">
        <f>INDEX(部门信息!$A$2:$A$6,MATCH(LEFT(B350,1),部门信息!$B$2:$B$6,0),1)</f>
        <v>行政</v>
      </c>
      <c r="E350" s="8">
        <v>11100</v>
      </c>
      <c r="F350" s="8">
        <v>200</v>
      </c>
      <c r="G350" s="8">
        <v>360</v>
      </c>
      <c r="H350" s="8">
        <v>0</v>
      </c>
      <c r="I350" s="8">
        <f t="shared" si="10"/>
        <v>11660</v>
      </c>
      <c r="J350" s="8">
        <v>1443</v>
      </c>
      <c r="K350" s="8">
        <v>6717</v>
      </c>
      <c r="L350" s="8">
        <v>788.40000000000009</v>
      </c>
      <c r="M350" s="8">
        <f t="shared" si="11"/>
        <v>9428.6</v>
      </c>
    </row>
    <row r="351" spans="1:13" x14ac:dyDescent="0.25">
      <c r="A351" s="7">
        <v>348</v>
      </c>
      <c r="B351" s="5" t="s">
        <v>716</v>
      </c>
      <c r="C351" s="5" t="s">
        <v>717</v>
      </c>
      <c r="D351" s="5" t="str">
        <f>INDEX(部门信息!$A$2:$A$6,MATCH(LEFT(B351,1),部门信息!$B$2:$B$6,0),1)</f>
        <v>管理</v>
      </c>
      <c r="E351" s="8">
        <v>18400</v>
      </c>
      <c r="F351" s="8">
        <v>200</v>
      </c>
      <c r="G351" s="8">
        <v>225</v>
      </c>
      <c r="H351" s="8">
        <v>100</v>
      </c>
      <c r="I351" s="8">
        <f t="shared" si="10"/>
        <v>18725</v>
      </c>
      <c r="J351" s="8">
        <v>2760</v>
      </c>
      <c r="K351" s="8">
        <v>12465</v>
      </c>
      <c r="L351" s="8">
        <v>2111.25</v>
      </c>
      <c r="M351" s="8">
        <f t="shared" si="11"/>
        <v>13853.75</v>
      </c>
    </row>
    <row r="352" spans="1:13" x14ac:dyDescent="0.25">
      <c r="A352" s="7">
        <v>349</v>
      </c>
      <c r="B352" s="5" t="s">
        <v>718</v>
      </c>
      <c r="C352" s="5" t="s">
        <v>719</v>
      </c>
      <c r="D352" s="5" t="str">
        <f>INDEX(部门信息!$A$2:$A$6,MATCH(LEFT(B352,1),部门信息!$B$2:$B$6,0),1)</f>
        <v>市场</v>
      </c>
      <c r="E352" s="8">
        <v>17900</v>
      </c>
      <c r="F352" s="8">
        <v>600</v>
      </c>
      <c r="G352" s="8">
        <v>225</v>
      </c>
      <c r="H352" s="8">
        <v>0</v>
      </c>
      <c r="I352" s="8">
        <f t="shared" si="10"/>
        <v>18725</v>
      </c>
      <c r="J352" s="8">
        <v>2327</v>
      </c>
      <c r="K352" s="8">
        <v>12898</v>
      </c>
      <c r="L352" s="8">
        <v>2219.5</v>
      </c>
      <c r="M352" s="8">
        <f t="shared" si="11"/>
        <v>14178.5</v>
      </c>
    </row>
  </sheetData>
  <phoneticPr fontId="4" type="noConversion"/>
  <conditionalFormatting sqref="H1:H1048576">
    <cfRule type="cellIs" dxfId="1" priority="1" operator="lessThan">
      <formula>0</formula>
    </cfRule>
  </conditionalFormatting>
  <pageMargins left="0.7" right="0.7" top="0.75" bottom="0.75" header="0.3" footer="0.3"/>
  <pageSetup paperSize="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7B5E-612C-4307-9D27-6723FAC52E96}">
  <dimension ref="A1:K118"/>
  <sheetViews>
    <sheetView workbookViewId="0">
      <selection activeCell="L4" sqref="L4"/>
    </sheetView>
  </sheetViews>
  <sheetFormatPr defaultColWidth="8.88671875" defaultRowHeight="15.6" x14ac:dyDescent="0.35"/>
  <cols>
    <col min="1" max="1" width="10" style="21" customWidth="1"/>
    <col min="2" max="2" width="16.44140625" style="27" customWidth="1"/>
    <col min="3" max="3" width="12.33203125" style="21" customWidth="1"/>
    <col min="4" max="5" width="8.88671875" style="21" customWidth="1"/>
    <col min="6" max="6" width="13.44140625" style="21" customWidth="1"/>
    <col min="7" max="7" width="16" style="21" customWidth="1"/>
    <col min="8" max="8" width="10.88671875" style="21" customWidth="1"/>
    <col min="9" max="9" width="16.88671875" style="21" bestFit="1" customWidth="1"/>
    <col min="10" max="10" width="10.88671875" style="21" customWidth="1"/>
    <col min="11" max="11" width="7.6640625" style="21" bestFit="1" customWidth="1"/>
    <col min="12" max="16384" width="8.88671875" style="21"/>
  </cols>
  <sheetData>
    <row r="1" spans="1:11" ht="33" customHeight="1" x14ac:dyDescent="0.35"/>
    <row r="2" spans="1:11" s="14" customFormat="1" ht="16.2" x14ac:dyDescent="0.25">
      <c r="A2" s="11" t="s">
        <v>732</v>
      </c>
      <c r="B2" s="12" t="s">
        <v>733</v>
      </c>
      <c r="C2" s="11" t="s">
        <v>734</v>
      </c>
      <c r="D2" s="11" t="s">
        <v>735</v>
      </c>
      <c r="E2" s="11" t="s">
        <v>736</v>
      </c>
      <c r="F2" s="11" t="s">
        <v>737</v>
      </c>
      <c r="G2" s="11" t="s">
        <v>738</v>
      </c>
      <c r="H2" s="11" t="s">
        <v>739</v>
      </c>
      <c r="I2" s="11" t="s">
        <v>740</v>
      </c>
      <c r="J2" s="13" t="s">
        <v>741</v>
      </c>
    </row>
    <row r="3" spans="1:11" x14ac:dyDescent="0.35">
      <c r="A3" s="15">
        <v>2185348</v>
      </c>
      <c r="B3" s="16" t="s">
        <v>742</v>
      </c>
      <c r="C3" s="17" t="s">
        <v>966</v>
      </c>
      <c r="D3" s="17" t="s">
        <v>743</v>
      </c>
      <c r="E3" s="17" t="s">
        <v>744</v>
      </c>
      <c r="F3" s="17" t="s">
        <v>745</v>
      </c>
      <c r="G3" s="17" t="s">
        <v>746</v>
      </c>
      <c r="H3" s="18"/>
      <c r="I3" s="17">
        <v>707</v>
      </c>
      <c r="J3" s="19"/>
      <c r="K3" s="20"/>
    </row>
    <row r="4" spans="1:11" x14ac:dyDescent="0.35">
      <c r="A4" s="15">
        <v>2185349</v>
      </c>
      <c r="B4" s="16" t="s">
        <v>747</v>
      </c>
      <c r="C4" s="17" t="s">
        <v>967</v>
      </c>
      <c r="D4" s="17" t="s">
        <v>748</v>
      </c>
      <c r="E4" s="17" t="s">
        <v>749</v>
      </c>
      <c r="F4" s="17" t="s">
        <v>750</v>
      </c>
      <c r="G4" s="17" t="s">
        <v>751</v>
      </c>
      <c r="H4" s="18"/>
      <c r="I4" s="17">
        <v>749</v>
      </c>
      <c r="J4" s="19"/>
      <c r="K4" s="20"/>
    </row>
    <row r="5" spans="1:11" x14ac:dyDescent="0.35">
      <c r="A5" s="15">
        <v>2185350</v>
      </c>
      <c r="B5" s="16" t="s">
        <v>752</v>
      </c>
      <c r="C5" s="17" t="s">
        <v>967</v>
      </c>
      <c r="D5" s="17" t="s">
        <v>748</v>
      </c>
      <c r="E5" s="17" t="s">
        <v>753</v>
      </c>
      <c r="F5" s="17" t="s">
        <v>754</v>
      </c>
      <c r="G5" s="17" t="s">
        <v>755</v>
      </c>
      <c r="H5" s="18"/>
      <c r="I5" s="17">
        <v>491</v>
      </c>
      <c r="J5" s="19"/>
      <c r="K5" s="20"/>
    </row>
    <row r="6" spans="1:11" x14ac:dyDescent="0.35">
      <c r="A6" s="15">
        <v>2185351</v>
      </c>
      <c r="B6" s="16" t="s">
        <v>756</v>
      </c>
      <c r="C6" s="17" t="s">
        <v>968</v>
      </c>
      <c r="D6" s="17" t="s">
        <v>743</v>
      </c>
      <c r="E6" s="17" t="s">
        <v>744</v>
      </c>
      <c r="F6" s="17" t="s">
        <v>745</v>
      </c>
      <c r="G6" s="17" t="s">
        <v>757</v>
      </c>
      <c r="H6" s="18"/>
      <c r="I6" s="17">
        <v>647</v>
      </c>
      <c r="J6" s="19"/>
      <c r="K6" s="20"/>
    </row>
    <row r="7" spans="1:11" x14ac:dyDescent="0.35">
      <c r="A7" s="15">
        <v>2185352</v>
      </c>
      <c r="B7" s="16" t="s">
        <v>758</v>
      </c>
      <c r="C7" s="17" t="s">
        <v>969</v>
      </c>
      <c r="D7" s="17" t="s">
        <v>743</v>
      </c>
      <c r="E7" s="17" t="s">
        <v>759</v>
      </c>
      <c r="F7" s="17" t="s">
        <v>750</v>
      </c>
      <c r="G7" s="17" t="s">
        <v>760</v>
      </c>
      <c r="H7" s="18"/>
      <c r="I7" s="17">
        <v>1067</v>
      </c>
      <c r="J7" s="19"/>
      <c r="K7" s="20"/>
    </row>
    <row r="8" spans="1:11" x14ac:dyDescent="0.35">
      <c r="A8" s="15">
        <v>2185353</v>
      </c>
      <c r="B8" s="16" t="s">
        <v>761</v>
      </c>
      <c r="C8" s="17" t="s">
        <v>970</v>
      </c>
      <c r="D8" s="17" t="s">
        <v>762</v>
      </c>
      <c r="E8" s="17" t="s">
        <v>763</v>
      </c>
      <c r="F8" s="17" t="s">
        <v>745</v>
      </c>
      <c r="G8" s="17" t="s">
        <v>764</v>
      </c>
      <c r="H8" s="18"/>
      <c r="I8" s="17">
        <v>666</v>
      </c>
      <c r="J8" s="19"/>
      <c r="K8" s="20"/>
    </row>
    <row r="9" spans="1:11" x14ac:dyDescent="0.35">
      <c r="A9" s="15">
        <v>2185354</v>
      </c>
      <c r="B9" s="16" t="s">
        <v>765</v>
      </c>
      <c r="C9" s="17" t="s">
        <v>970</v>
      </c>
      <c r="D9" s="17" t="s">
        <v>762</v>
      </c>
      <c r="E9" s="17" t="s">
        <v>766</v>
      </c>
      <c r="F9" s="17" t="s">
        <v>767</v>
      </c>
      <c r="G9" s="17" t="s">
        <v>768</v>
      </c>
      <c r="H9" s="18"/>
      <c r="I9" s="17">
        <v>1219</v>
      </c>
      <c r="J9" s="19"/>
      <c r="K9" s="20"/>
    </row>
    <row r="10" spans="1:11" x14ac:dyDescent="0.35">
      <c r="A10" s="15">
        <v>2185355</v>
      </c>
      <c r="B10" s="16" t="s">
        <v>769</v>
      </c>
      <c r="C10" s="17" t="s">
        <v>971</v>
      </c>
      <c r="D10" s="17" t="s">
        <v>748</v>
      </c>
      <c r="E10" s="17" t="s">
        <v>770</v>
      </c>
      <c r="F10" s="17" t="s">
        <v>745</v>
      </c>
      <c r="G10" s="17" t="s">
        <v>746</v>
      </c>
      <c r="H10" s="18"/>
      <c r="I10" s="17">
        <v>651</v>
      </c>
      <c r="J10" s="19"/>
      <c r="K10" s="20"/>
    </row>
    <row r="11" spans="1:11" x14ac:dyDescent="0.35">
      <c r="A11" s="15">
        <v>2185356</v>
      </c>
      <c r="B11" s="16" t="s">
        <v>771</v>
      </c>
      <c r="C11" s="17" t="s">
        <v>972</v>
      </c>
      <c r="D11" s="17" t="s">
        <v>743</v>
      </c>
      <c r="E11" s="17" t="s">
        <v>759</v>
      </c>
      <c r="F11" s="17" t="s">
        <v>745</v>
      </c>
      <c r="G11" s="17" t="s">
        <v>772</v>
      </c>
      <c r="H11" s="18"/>
      <c r="I11" s="17">
        <v>612</v>
      </c>
      <c r="J11" s="19"/>
      <c r="K11" s="20"/>
    </row>
    <row r="12" spans="1:11" x14ac:dyDescent="0.35">
      <c r="A12" s="15">
        <v>2185357</v>
      </c>
      <c r="B12" s="16" t="s">
        <v>773</v>
      </c>
      <c r="C12" s="17" t="s">
        <v>973</v>
      </c>
      <c r="D12" s="17" t="s">
        <v>762</v>
      </c>
      <c r="E12" s="17" t="s">
        <v>763</v>
      </c>
      <c r="F12" s="17" t="s">
        <v>745</v>
      </c>
      <c r="G12" s="17" t="s">
        <v>772</v>
      </c>
      <c r="H12" s="18"/>
      <c r="I12" s="17">
        <v>703</v>
      </c>
      <c r="J12" s="19"/>
      <c r="K12" s="20"/>
    </row>
    <row r="13" spans="1:11" x14ac:dyDescent="0.35">
      <c r="A13" s="15">
        <v>2185358</v>
      </c>
      <c r="B13" s="16" t="s">
        <v>774</v>
      </c>
      <c r="C13" s="17" t="s">
        <v>974</v>
      </c>
      <c r="D13" s="17" t="s">
        <v>743</v>
      </c>
      <c r="E13" s="17" t="s">
        <v>759</v>
      </c>
      <c r="F13" s="17" t="s">
        <v>745</v>
      </c>
      <c r="G13" s="17" t="s">
        <v>775</v>
      </c>
      <c r="H13" s="18"/>
      <c r="I13" s="17">
        <v>686</v>
      </c>
      <c r="J13" s="19"/>
      <c r="K13" s="20"/>
    </row>
    <row r="14" spans="1:11" x14ac:dyDescent="0.35">
      <c r="A14" s="15">
        <v>2185359</v>
      </c>
      <c r="B14" s="16" t="s">
        <v>776</v>
      </c>
      <c r="C14" s="17" t="s">
        <v>975</v>
      </c>
      <c r="D14" s="17" t="s">
        <v>777</v>
      </c>
      <c r="E14" s="17" t="s">
        <v>778</v>
      </c>
      <c r="F14" s="17" t="s">
        <v>754</v>
      </c>
      <c r="G14" s="17" t="s">
        <v>779</v>
      </c>
      <c r="H14" s="18"/>
      <c r="I14" s="17">
        <v>488</v>
      </c>
      <c r="J14" s="19"/>
      <c r="K14" s="20"/>
    </row>
    <row r="15" spans="1:11" x14ac:dyDescent="0.35">
      <c r="A15" s="15">
        <v>2185360</v>
      </c>
      <c r="B15" s="16" t="s">
        <v>780</v>
      </c>
      <c r="C15" s="17" t="s">
        <v>976</v>
      </c>
      <c r="D15" s="17" t="s">
        <v>777</v>
      </c>
      <c r="E15" s="17" t="s">
        <v>778</v>
      </c>
      <c r="F15" s="17" t="s">
        <v>745</v>
      </c>
      <c r="G15" s="17" t="s">
        <v>746</v>
      </c>
      <c r="H15" s="18"/>
      <c r="I15" s="17">
        <v>621</v>
      </c>
      <c r="J15" s="19"/>
      <c r="K15" s="20"/>
    </row>
    <row r="16" spans="1:11" x14ac:dyDescent="0.35">
      <c r="A16" s="15">
        <v>2185361</v>
      </c>
      <c r="B16" s="16" t="s">
        <v>781</v>
      </c>
      <c r="C16" s="17" t="s">
        <v>968</v>
      </c>
      <c r="D16" s="17" t="s">
        <v>743</v>
      </c>
      <c r="E16" s="17" t="s">
        <v>744</v>
      </c>
      <c r="F16" s="17" t="s">
        <v>754</v>
      </c>
      <c r="G16" s="17" t="s">
        <v>782</v>
      </c>
      <c r="H16" s="18"/>
      <c r="I16" s="17">
        <v>392</v>
      </c>
      <c r="J16" s="19"/>
      <c r="K16" s="20"/>
    </row>
    <row r="17" spans="1:11" x14ac:dyDescent="0.35">
      <c r="A17" s="15">
        <v>2185362</v>
      </c>
      <c r="B17" s="16" t="s">
        <v>783</v>
      </c>
      <c r="C17" s="17" t="s">
        <v>977</v>
      </c>
      <c r="D17" s="17" t="s">
        <v>762</v>
      </c>
      <c r="E17" s="17" t="s">
        <v>763</v>
      </c>
      <c r="F17" s="17" t="s">
        <v>750</v>
      </c>
      <c r="G17" s="17" t="s">
        <v>751</v>
      </c>
      <c r="H17" s="18"/>
      <c r="I17" s="17">
        <v>864</v>
      </c>
      <c r="J17" s="19"/>
      <c r="K17" s="20"/>
    </row>
    <row r="18" spans="1:11" x14ac:dyDescent="0.35">
      <c r="A18" s="15">
        <v>2185363</v>
      </c>
      <c r="B18" s="16" t="s">
        <v>784</v>
      </c>
      <c r="C18" s="17" t="s">
        <v>978</v>
      </c>
      <c r="D18" s="17" t="s">
        <v>748</v>
      </c>
      <c r="E18" s="17" t="s">
        <v>785</v>
      </c>
      <c r="F18" s="17" t="s">
        <v>754</v>
      </c>
      <c r="G18" s="17" t="s">
        <v>786</v>
      </c>
      <c r="H18" s="18"/>
      <c r="I18" s="17">
        <v>308</v>
      </c>
      <c r="J18" s="19"/>
      <c r="K18" s="20"/>
    </row>
    <row r="19" spans="1:11" x14ac:dyDescent="0.35">
      <c r="A19" s="15">
        <v>2185364</v>
      </c>
      <c r="B19" s="16" t="s">
        <v>787</v>
      </c>
      <c r="C19" s="17" t="s">
        <v>979</v>
      </c>
      <c r="D19" s="17" t="s">
        <v>748</v>
      </c>
      <c r="E19" s="17" t="s">
        <v>788</v>
      </c>
      <c r="F19" s="17" t="s">
        <v>767</v>
      </c>
      <c r="G19" s="17" t="s">
        <v>789</v>
      </c>
      <c r="H19" s="18"/>
      <c r="I19" s="17">
        <v>1299</v>
      </c>
      <c r="J19" s="19"/>
      <c r="K19" s="20"/>
    </row>
    <row r="20" spans="1:11" x14ac:dyDescent="0.35">
      <c r="A20" s="15">
        <v>2185365</v>
      </c>
      <c r="B20" s="16" t="s">
        <v>790</v>
      </c>
      <c r="C20" s="17" t="s">
        <v>970</v>
      </c>
      <c r="D20" s="17" t="s">
        <v>762</v>
      </c>
      <c r="E20" s="17" t="s">
        <v>763</v>
      </c>
      <c r="F20" s="17" t="s">
        <v>745</v>
      </c>
      <c r="G20" s="17" t="s">
        <v>757</v>
      </c>
      <c r="H20" s="18"/>
      <c r="I20" s="17">
        <v>550</v>
      </c>
      <c r="J20" s="19"/>
      <c r="K20" s="20"/>
    </row>
    <row r="21" spans="1:11" x14ac:dyDescent="0.35">
      <c r="A21" s="15">
        <v>2185366</v>
      </c>
      <c r="B21" s="16" t="s">
        <v>791</v>
      </c>
      <c r="C21" s="17" t="s">
        <v>979</v>
      </c>
      <c r="D21" s="17" t="s">
        <v>748</v>
      </c>
      <c r="E21" s="17" t="s">
        <v>749</v>
      </c>
      <c r="F21" s="17" t="s">
        <v>767</v>
      </c>
      <c r="G21" s="17" t="s">
        <v>792</v>
      </c>
      <c r="H21" s="18"/>
      <c r="I21" s="17">
        <v>1137</v>
      </c>
      <c r="J21" s="19"/>
      <c r="K21" s="20"/>
    </row>
    <row r="22" spans="1:11" x14ac:dyDescent="0.35">
      <c r="A22" s="15">
        <v>2185368</v>
      </c>
      <c r="B22" s="16" t="s">
        <v>791</v>
      </c>
      <c r="C22" s="17" t="s">
        <v>980</v>
      </c>
      <c r="D22" s="17" t="s">
        <v>762</v>
      </c>
      <c r="E22" s="17" t="s">
        <v>793</v>
      </c>
      <c r="F22" s="17" t="s">
        <v>745</v>
      </c>
      <c r="G22" s="17" t="s">
        <v>746</v>
      </c>
      <c r="H22" s="18"/>
      <c r="I22" s="17">
        <v>653</v>
      </c>
      <c r="J22" s="19"/>
      <c r="K22" s="20"/>
    </row>
    <row r="23" spans="1:11" x14ac:dyDescent="0.35">
      <c r="A23" s="15">
        <v>2185369</v>
      </c>
      <c r="B23" s="16" t="s">
        <v>794</v>
      </c>
      <c r="C23" s="17" t="s">
        <v>980</v>
      </c>
      <c r="D23" s="17" t="s">
        <v>762</v>
      </c>
      <c r="E23" s="17" t="s">
        <v>793</v>
      </c>
      <c r="F23" s="17" t="s">
        <v>745</v>
      </c>
      <c r="G23" s="17" t="s">
        <v>746</v>
      </c>
      <c r="H23" s="18"/>
      <c r="I23" s="17">
        <v>662</v>
      </c>
      <c r="J23" s="19"/>
      <c r="K23" s="20"/>
    </row>
    <row r="24" spans="1:11" x14ac:dyDescent="0.35">
      <c r="A24" s="15">
        <v>2185370</v>
      </c>
      <c r="B24" s="16" t="s">
        <v>795</v>
      </c>
      <c r="C24" s="17" t="s">
        <v>980</v>
      </c>
      <c r="D24" s="17" t="s">
        <v>762</v>
      </c>
      <c r="E24" s="17" t="s">
        <v>763</v>
      </c>
      <c r="F24" s="17" t="s">
        <v>754</v>
      </c>
      <c r="G24" s="17" t="s">
        <v>796</v>
      </c>
      <c r="H24" s="18"/>
      <c r="I24" s="17">
        <v>396</v>
      </c>
      <c r="J24" s="19"/>
      <c r="K24" s="20"/>
    </row>
    <row r="25" spans="1:11" x14ac:dyDescent="0.35">
      <c r="A25" s="15">
        <v>2185371</v>
      </c>
      <c r="B25" s="16" t="s">
        <v>797</v>
      </c>
      <c r="C25" s="17" t="s">
        <v>981</v>
      </c>
      <c r="D25" s="17" t="s">
        <v>777</v>
      </c>
      <c r="E25" s="17" t="s">
        <v>778</v>
      </c>
      <c r="F25" s="17" t="s">
        <v>750</v>
      </c>
      <c r="G25" s="17" t="s">
        <v>798</v>
      </c>
      <c r="H25" s="18"/>
      <c r="I25" s="17">
        <v>1085</v>
      </c>
      <c r="J25" s="19"/>
      <c r="K25" s="20"/>
    </row>
    <row r="26" spans="1:11" x14ac:dyDescent="0.35">
      <c r="A26" s="15">
        <v>2185373</v>
      </c>
      <c r="B26" s="16" t="s">
        <v>799</v>
      </c>
      <c r="C26" s="17" t="s">
        <v>971</v>
      </c>
      <c r="D26" s="17" t="s">
        <v>748</v>
      </c>
      <c r="E26" s="17" t="s">
        <v>770</v>
      </c>
      <c r="F26" s="17" t="s">
        <v>754</v>
      </c>
      <c r="G26" s="17" t="s">
        <v>782</v>
      </c>
      <c r="H26" s="18"/>
      <c r="I26" s="17">
        <v>376</v>
      </c>
      <c r="J26" s="19"/>
      <c r="K26" s="20"/>
    </row>
    <row r="27" spans="1:11" x14ac:dyDescent="0.35">
      <c r="A27" s="15">
        <v>2185374</v>
      </c>
      <c r="B27" s="16" t="s">
        <v>800</v>
      </c>
      <c r="C27" s="17" t="s">
        <v>982</v>
      </c>
      <c r="D27" s="17" t="s">
        <v>748</v>
      </c>
      <c r="E27" s="17" t="s">
        <v>753</v>
      </c>
      <c r="F27" s="17" t="s">
        <v>767</v>
      </c>
      <c r="G27" s="17" t="s">
        <v>789</v>
      </c>
      <c r="H27" s="18"/>
      <c r="I27" s="17">
        <v>1049</v>
      </c>
      <c r="J27" s="19"/>
      <c r="K27" s="20"/>
    </row>
    <row r="28" spans="1:11" x14ac:dyDescent="0.35">
      <c r="A28" s="15">
        <v>2185375</v>
      </c>
      <c r="B28" s="16" t="s">
        <v>801</v>
      </c>
      <c r="C28" s="17" t="s">
        <v>983</v>
      </c>
      <c r="D28" s="17" t="s">
        <v>762</v>
      </c>
      <c r="E28" s="17" t="s">
        <v>766</v>
      </c>
      <c r="F28" s="17" t="s">
        <v>767</v>
      </c>
      <c r="G28" s="17" t="s">
        <v>802</v>
      </c>
      <c r="H28" s="18"/>
      <c r="I28" s="17">
        <v>1010</v>
      </c>
      <c r="J28" s="19"/>
      <c r="K28" s="20"/>
    </row>
    <row r="29" spans="1:11" x14ac:dyDescent="0.35">
      <c r="A29" s="15">
        <v>2185376</v>
      </c>
      <c r="B29" s="16" t="s">
        <v>803</v>
      </c>
      <c r="C29" s="17" t="s">
        <v>973</v>
      </c>
      <c r="D29" s="17" t="s">
        <v>762</v>
      </c>
      <c r="E29" s="17" t="s">
        <v>766</v>
      </c>
      <c r="F29" s="17" t="s">
        <v>750</v>
      </c>
      <c r="G29" s="17" t="s">
        <v>804</v>
      </c>
      <c r="H29" s="18"/>
      <c r="I29" s="17">
        <v>789</v>
      </c>
      <c r="J29" s="19"/>
      <c r="K29" s="20"/>
    </row>
    <row r="30" spans="1:11" x14ac:dyDescent="0.35">
      <c r="A30" s="15">
        <v>2185377</v>
      </c>
      <c r="B30" s="16" t="s">
        <v>805</v>
      </c>
      <c r="C30" s="17" t="s">
        <v>984</v>
      </c>
      <c r="D30" s="17" t="s">
        <v>748</v>
      </c>
      <c r="E30" s="17" t="s">
        <v>806</v>
      </c>
      <c r="F30" s="17" t="s">
        <v>767</v>
      </c>
      <c r="G30" s="17" t="s">
        <v>807</v>
      </c>
      <c r="H30" s="18"/>
      <c r="I30" s="17">
        <v>1224</v>
      </c>
      <c r="J30" s="19"/>
      <c r="K30" s="20"/>
    </row>
    <row r="31" spans="1:11" x14ac:dyDescent="0.35">
      <c r="A31" s="15">
        <v>2185378</v>
      </c>
      <c r="B31" s="16" t="s">
        <v>808</v>
      </c>
      <c r="C31" s="17" t="s">
        <v>985</v>
      </c>
      <c r="D31" s="17" t="s">
        <v>762</v>
      </c>
      <c r="E31" s="17" t="s">
        <v>793</v>
      </c>
      <c r="F31" s="17" t="s">
        <v>750</v>
      </c>
      <c r="G31" s="17" t="s">
        <v>804</v>
      </c>
      <c r="H31" s="18"/>
      <c r="I31" s="17">
        <v>996</v>
      </c>
      <c r="J31" s="19"/>
      <c r="K31" s="20"/>
    </row>
    <row r="32" spans="1:11" x14ac:dyDescent="0.35">
      <c r="A32" s="15">
        <v>2185379</v>
      </c>
      <c r="B32" s="16" t="s">
        <v>809</v>
      </c>
      <c r="C32" s="17" t="s">
        <v>986</v>
      </c>
      <c r="D32" s="17" t="s">
        <v>743</v>
      </c>
      <c r="E32" s="17" t="s">
        <v>810</v>
      </c>
      <c r="F32" s="17" t="s">
        <v>750</v>
      </c>
      <c r="G32" s="17" t="s">
        <v>811</v>
      </c>
      <c r="H32" s="18"/>
      <c r="I32" s="17">
        <v>1066</v>
      </c>
      <c r="J32" s="19"/>
      <c r="K32" s="20"/>
    </row>
    <row r="33" spans="1:11" x14ac:dyDescent="0.35">
      <c r="A33" s="15">
        <v>2185380</v>
      </c>
      <c r="B33" s="16" t="s">
        <v>812</v>
      </c>
      <c r="C33" s="17" t="s">
        <v>987</v>
      </c>
      <c r="D33" s="17" t="s">
        <v>762</v>
      </c>
      <c r="E33" s="17" t="s">
        <v>763</v>
      </c>
      <c r="F33" s="17" t="s">
        <v>750</v>
      </c>
      <c r="G33" s="17" t="s">
        <v>813</v>
      </c>
      <c r="H33" s="18"/>
      <c r="I33" s="17">
        <v>855</v>
      </c>
      <c r="J33" s="19"/>
      <c r="K33" s="20"/>
    </row>
    <row r="34" spans="1:11" x14ac:dyDescent="0.35">
      <c r="A34" s="15">
        <v>2185381</v>
      </c>
      <c r="B34" s="16" t="s">
        <v>814</v>
      </c>
      <c r="C34" s="17" t="s">
        <v>988</v>
      </c>
      <c r="D34" s="17" t="s">
        <v>762</v>
      </c>
      <c r="E34" s="17" t="s">
        <v>766</v>
      </c>
      <c r="F34" s="17" t="s">
        <v>754</v>
      </c>
      <c r="G34" s="17" t="s">
        <v>815</v>
      </c>
      <c r="H34" s="18"/>
      <c r="I34" s="17">
        <v>322</v>
      </c>
      <c r="J34" s="19"/>
      <c r="K34" s="20"/>
    </row>
    <row r="35" spans="1:11" x14ac:dyDescent="0.35">
      <c r="A35" s="15">
        <v>2185382</v>
      </c>
      <c r="B35" s="16" t="s">
        <v>816</v>
      </c>
      <c r="C35" s="17" t="s">
        <v>976</v>
      </c>
      <c r="D35" s="17" t="s">
        <v>777</v>
      </c>
      <c r="E35" s="17" t="s">
        <v>778</v>
      </c>
      <c r="F35" s="17" t="s">
        <v>750</v>
      </c>
      <c r="G35" s="17" t="s">
        <v>751</v>
      </c>
      <c r="H35" s="18"/>
      <c r="I35" s="17">
        <v>866</v>
      </c>
      <c r="J35" s="19"/>
      <c r="K35" s="20"/>
    </row>
    <row r="36" spans="1:11" x14ac:dyDescent="0.35">
      <c r="A36" s="15">
        <v>2185383</v>
      </c>
      <c r="B36" s="16" t="s">
        <v>817</v>
      </c>
      <c r="C36" s="17" t="s">
        <v>989</v>
      </c>
      <c r="D36" s="17" t="s">
        <v>743</v>
      </c>
      <c r="E36" s="17" t="s">
        <v>810</v>
      </c>
      <c r="F36" s="17" t="s">
        <v>767</v>
      </c>
      <c r="G36" s="17" t="s">
        <v>792</v>
      </c>
      <c r="H36" s="18"/>
      <c r="I36" s="17">
        <v>991</v>
      </c>
      <c r="J36" s="19"/>
      <c r="K36" s="20"/>
    </row>
    <row r="37" spans="1:11" x14ac:dyDescent="0.35">
      <c r="A37" s="15">
        <v>2185384</v>
      </c>
      <c r="B37" s="16" t="s">
        <v>818</v>
      </c>
      <c r="C37" s="17" t="s">
        <v>971</v>
      </c>
      <c r="D37" s="17" t="s">
        <v>748</v>
      </c>
      <c r="E37" s="17" t="s">
        <v>753</v>
      </c>
      <c r="F37" s="17" t="s">
        <v>745</v>
      </c>
      <c r="G37" s="17" t="s">
        <v>775</v>
      </c>
      <c r="H37" s="18"/>
      <c r="I37" s="17">
        <v>604</v>
      </c>
      <c r="J37" s="19"/>
      <c r="K37" s="20"/>
    </row>
    <row r="38" spans="1:11" x14ac:dyDescent="0.35">
      <c r="A38" s="15">
        <v>2185385</v>
      </c>
      <c r="B38" s="16" t="s">
        <v>819</v>
      </c>
      <c r="C38" s="17" t="s">
        <v>985</v>
      </c>
      <c r="D38" s="17" t="s">
        <v>762</v>
      </c>
      <c r="E38" s="17" t="s">
        <v>766</v>
      </c>
      <c r="F38" s="17" t="s">
        <v>745</v>
      </c>
      <c r="G38" s="17" t="s">
        <v>772</v>
      </c>
      <c r="H38" s="18"/>
      <c r="I38" s="17">
        <v>644</v>
      </c>
      <c r="J38" s="19"/>
      <c r="K38" s="20"/>
    </row>
    <row r="39" spans="1:11" x14ac:dyDescent="0.35">
      <c r="A39" s="15">
        <v>2185386</v>
      </c>
      <c r="B39" s="16" t="s">
        <v>820</v>
      </c>
      <c r="C39" s="17" t="s">
        <v>990</v>
      </c>
      <c r="D39" s="17" t="s">
        <v>748</v>
      </c>
      <c r="E39" s="17" t="s">
        <v>788</v>
      </c>
      <c r="F39" s="17" t="s">
        <v>754</v>
      </c>
      <c r="G39" s="17" t="s">
        <v>755</v>
      </c>
      <c r="H39" s="18"/>
      <c r="I39" s="17">
        <v>463</v>
      </c>
      <c r="J39" s="19"/>
      <c r="K39" s="20"/>
    </row>
    <row r="40" spans="1:11" x14ac:dyDescent="0.35">
      <c r="A40" s="15">
        <v>2185387</v>
      </c>
      <c r="B40" s="16" t="s">
        <v>821</v>
      </c>
      <c r="C40" s="17" t="s">
        <v>991</v>
      </c>
      <c r="D40" s="17" t="s">
        <v>743</v>
      </c>
      <c r="E40" s="17" t="s">
        <v>810</v>
      </c>
      <c r="F40" s="17" t="s">
        <v>767</v>
      </c>
      <c r="G40" s="17" t="s">
        <v>802</v>
      </c>
      <c r="H40" s="18"/>
      <c r="I40" s="17">
        <v>1140</v>
      </c>
      <c r="J40" s="19"/>
      <c r="K40" s="20"/>
    </row>
    <row r="41" spans="1:11" x14ac:dyDescent="0.35">
      <c r="A41" s="15">
        <v>2185388</v>
      </c>
      <c r="B41" s="16" t="s">
        <v>822</v>
      </c>
      <c r="C41" s="17" t="s">
        <v>992</v>
      </c>
      <c r="D41" s="17" t="s">
        <v>743</v>
      </c>
      <c r="E41" s="17" t="s">
        <v>759</v>
      </c>
      <c r="F41" s="17" t="s">
        <v>767</v>
      </c>
      <c r="G41" s="17" t="s">
        <v>802</v>
      </c>
      <c r="H41" s="18"/>
      <c r="I41" s="17">
        <v>1199</v>
      </c>
      <c r="J41" s="19"/>
      <c r="K41" s="20"/>
    </row>
    <row r="42" spans="1:11" x14ac:dyDescent="0.35">
      <c r="A42" s="15">
        <v>2185389</v>
      </c>
      <c r="B42" s="16" t="s">
        <v>823</v>
      </c>
      <c r="C42" s="17" t="s">
        <v>990</v>
      </c>
      <c r="D42" s="17" t="s">
        <v>748</v>
      </c>
      <c r="E42" s="17" t="s">
        <v>770</v>
      </c>
      <c r="F42" s="17" t="s">
        <v>754</v>
      </c>
      <c r="G42" s="17" t="s">
        <v>755</v>
      </c>
      <c r="H42" s="18"/>
      <c r="I42" s="17">
        <v>425</v>
      </c>
      <c r="J42" s="19"/>
      <c r="K42" s="20"/>
    </row>
    <row r="43" spans="1:11" x14ac:dyDescent="0.35">
      <c r="A43" s="15">
        <v>2185390</v>
      </c>
      <c r="B43" s="16" t="s">
        <v>824</v>
      </c>
      <c r="C43" s="17" t="s">
        <v>993</v>
      </c>
      <c r="D43" s="17" t="s">
        <v>777</v>
      </c>
      <c r="E43" s="17" t="s">
        <v>778</v>
      </c>
      <c r="F43" s="17" t="s">
        <v>767</v>
      </c>
      <c r="G43" s="17" t="s">
        <v>807</v>
      </c>
      <c r="H43" s="18"/>
      <c r="I43" s="17">
        <v>1456</v>
      </c>
      <c r="J43" s="19"/>
      <c r="K43" s="20"/>
    </row>
    <row r="44" spans="1:11" x14ac:dyDescent="0.35">
      <c r="A44" s="15">
        <v>2185392</v>
      </c>
      <c r="B44" s="16" t="s">
        <v>825</v>
      </c>
      <c r="C44" s="17" t="s">
        <v>979</v>
      </c>
      <c r="D44" s="17" t="s">
        <v>748</v>
      </c>
      <c r="E44" s="17" t="s">
        <v>806</v>
      </c>
      <c r="F44" s="17" t="s">
        <v>767</v>
      </c>
      <c r="G44" s="17" t="s">
        <v>802</v>
      </c>
      <c r="H44" s="18"/>
      <c r="I44" s="17">
        <v>1136</v>
      </c>
      <c r="J44" s="19"/>
      <c r="K44" s="20"/>
    </row>
    <row r="45" spans="1:11" x14ac:dyDescent="0.35">
      <c r="A45" s="15">
        <v>2185393</v>
      </c>
      <c r="B45" s="16" t="s">
        <v>826</v>
      </c>
      <c r="C45" s="17" t="s">
        <v>994</v>
      </c>
      <c r="D45" s="17" t="s">
        <v>743</v>
      </c>
      <c r="E45" s="17" t="s">
        <v>744</v>
      </c>
      <c r="F45" s="17" t="s">
        <v>750</v>
      </c>
      <c r="G45" s="17" t="s">
        <v>751</v>
      </c>
      <c r="H45" s="18"/>
      <c r="I45" s="17">
        <v>733</v>
      </c>
      <c r="J45" s="19"/>
      <c r="K45" s="20"/>
    </row>
    <row r="46" spans="1:11" x14ac:dyDescent="0.35">
      <c r="A46" s="15">
        <v>2185394</v>
      </c>
      <c r="B46" s="16" t="s">
        <v>827</v>
      </c>
      <c r="C46" s="17" t="s">
        <v>971</v>
      </c>
      <c r="D46" s="17" t="s">
        <v>748</v>
      </c>
      <c r="E46" s="17" t="s">
        <v>753</v>
      </c>
      <c r="F46" s="17" t="s">
        <v>750</v>
      </c>
      <c r="G46" s="17" t="s">
        <v>813</v>
      </c>
      <c r="H46" s="18"/>
      <c r="I46" s="17">
        <v>773</v>
      </c>
      <c r="J46" s="19"/>
      <c r="K46" s="20"/>
    </row>
    <row r="47" spans="1:11" x14ac:dyDescent="0.35">
      <c r="A47" s="15">
        <v>2185395</v>
      </c>
      <c r="B47" s="16" t="s">
        <v>828</v>
      </c>
      <c r="C47" s="17" t="s">
        <v>989</v>
      </c>
      <c r="D47" s="17" t="s">
        <v>743</v>
      </c>
      <c r="E47" s="17" t="s">
        <v>759</v>
      </c>
      <c r="F47" s="17" t="s">
        <v>767</v>
      </c>
      <c r="G47" s="17" t="s">
        <v>807</v>
      </c>
      <c r="H47" s="18"/>
      <c r="I47" s="17">
        <v>1459</v>
      </c>
      <c r="J47" s="19"/>
      <c r="K47" s="20"/>
    </row>
    <row r="48" spans="1:11" x14ac:dyDescent="0.35">
      <c r="A48" s="15">
        <v>2185396</v>
      </c>
      <c r="B48" s="16" t="s">
        <v>829</v>
      </c>
      <c r="C48" s="17" t="s">
        <v>985</v>
      </c>
      <c r="D48" s="17" t="s">
        <v>762</v>
      </c>
      <c r="E48" s="17" t="s">
        <v>766</v>
      </c>
      <c r="F48" s="17" t="s">
        <v>745</v>
      </c>
      <c r="G48" s="17" t="s">
        <v>757</v>
      </c>
      <c r="H48" s="18"/>
      <c r="I48" s="17">
        <v>523</v>
      </c>
      <c r="J48" s="19"/>
      <c r="K48" s="20"/>
    </row>
    <row r="49" spans="1:11" x14ac:dyDescent="0.35">
      <c r="A49" s="15">
        <v>2185397</v>
      </c>
      <c r="B49" s="16" t="s">
        <v>830</v>
      </c>
      <c r="C49" s="17" t="s">
        <v>983</v>
      </c>
      <c r="D49" s="17" t="s">
        <v>762</v>
      </c>
      <c r="E49" s="17" t="s">
        <v>793</v>
      </c>
      <c r="F49" s="17" t="s">
        <v>750</v>
      </c>
      <c r="G49" s="17" t="s">
        <v>798</v>
      </c>
      <c r="H49" s="18"/>
      <c r="I49" s="17">
        <v>1010</v>
      </c>
      <c r="J49" s="19"/>
      <c r="K49" s="20"/>
    </row>
    <row r="50" spans="1:11" x14ac:dyDescent="0.35">
      <c r="A50" s="15">
        <v>2185398</v>
      </c>
      <c r="B50" s="16" t="s">
        <v>831</v>
      </c>
      <c r="C50" s="17" t="s">
        <v>984</v>
      </c>
      <c r="D50" s="17" t="s">
        <v>748</v>
      </c>
      <c r="E50" s="17" t="s">
        <v>788</v>
      </c>
      <c r="F50" s="17" t="s">
        <v>750</v>
      </c>
      <c r="G50" s="17" t="s">
        <v>760</v>
      </c>
      <c r="H50" s="18"/>
      <c r="I50" s="17">
        <v>775</v>
      </c>
      <c r="J50" s="19"/>
      <c r="K50" s="20"/>
    </row>
    <row r="51" spans="1:11" x14ac:dyDescent="0.35">
      <c r="A51" s="15">
        <v>2185399</v>
      </c>
      <c r="B51" s="16" t="s">
        <v>832</v>
      </c>
      <c r="C51" s="17" t="s">
        <v>986</v>
      </c>
      <c r="D51" s="17" t="s">
        <v>743</v>
      </c>
      <c r="E51" s="17" t="s">
        <v>744</v>
      </c>
      <c r="F51" s="17" t="s">
        <v>745</v>
      </c>
      <c r="G51" s="17" t="s">
        <v>757</v>
      </c>
      <c r="H51" s="18"/>
      <c r="I51" s="17">
        <v>521</v>
      </c>
      <c r="J51" s="19"/>
      <c r="K51" s="20"/>
    </row>
    <row r="52" spans="1:11" x14ac:dyDescent="0.35">
      <c r="A52" s="15">
        <v>2185400</v>
      </c>
      <c r="B52" s="16" t="s">
        <v>833</v>
      </c>
      <c r="C52" s="17" t="s">
        <v>995</v>
      </c>
      <c r="D52" s="17" t="s">
        <v>743</v>
      </c>
      <c r="E52" s="17" t="s">
        <v>759</v>
      </c>
      <c r="F52" s="17" t="s">
        <v>754</v>
      </c>
      <c r="G52" s="17" t="s">
        <v>755</v>
      </c>
      <c r="H52" s="18"/>
      <c r="I52" s="17">
        <v>494</v>
      </c>
      <c r="J52" s="19"/>
      <c r="K52" s="20"/>
    </row>
    <row r="53" spans="1:11" x14ac:dyDescent="0.35">
      <c r="A53" s="15">
        <v>2185401</v>
      </c>
      <c r="B53" s="16" t="s">
        <v>834</v>
      </c>
      <c r="C53" s="17" t="s">
        <v>982</v>
      </c>
      <c r="D53" s="17" t="s">
        <v>748</v>
      </c>
      <c r="E53" s="17" t="s">
        <v>770</v>
      </c>
      <c r="F53" s="17" t="s">
        <v>745</v>
      </c>
      <c r="G53" s="17" t="s">
        <v>835</v>
      </c>
      <c r="H53" s="18"/>
      <c r="I53" s="17">
        <v>603</v>
      </c>
      <c r="J53" s="19"/>
      <c r="K53" s="20"/>
    </row>
    <row r="54" spans="1:11" x14ac:dyDescent="0.35">
      <c r="A54" s="15">
        <v>2185402</v>
      </c>
      <c r="B54" s="16" t="s">
        <v>836</v>
      </c>
      <c r="C54" s="17" t="s">
        <v>995</v>
      </c>
      <c r="D54" s="17" t="s">
        <v>743</v>
      </c>
      <c r="E54" s="17" t="s">
        <v>744</v>
      </c>
      <c r="F54" s="17" t="s">
        <v>767</v>
      </c>
      <c r="G54" s="17" t="s">
        <v>807</v>
      </c>
      <c r="H54" s="18"/>
      <c r="I54" s="17">
        <v>1081</v>
      </c>
      <c r="J54" s="19"/>
      <c r="K54" s="20"/>
    </row>
    <row r="55" spans="1:11" x14ac:dyDescent="0.35">
      <c r="A55" s="15">
        <v>2185403</v>
      </c>
      <c r="B55" s="16" t="s">
        <v>837</v>
      </c>
      <c r="C55" s="17" t="s">
        <v>984</v>
      </c>
      <c r="D55" s="17" t="s">
        <v>748</v>
      </c>
      <c r="E55" s="17" t="s">
        <v>770</v>
      </c>
      <c r="F55" s="17" t="s">
        <v>750</v>
      </c>
      <c r="G55" s="17" t="s">
        <v>798</v>
      </c>
      <c r="H55" s="18"/>
      <c r="I55" s="17">
        <v>989</v>
      </c>
      <c r="J55" s="19"/>
      <c r="K55" s="20"/>
    </row>
    <row r="56" spans="1:11" x14ac:dyDescent="0.35">
      <c r="A56" s="15">
        <v>2185404</v>
      </c>
      <c r="B56" s="16" t="s">
        <v>838</v>
      </c>
      <c r="C56" s="17" t="s">
        <v>996</v>
      </c>
      <c r="D56" s="17" t="s">
        <v>748</v>
      </c>
      <c r="E56" s="17" t="s">
        <v>806</v>
      </c>
      <c r="F56" s="17" t="s">
        <v>754</v>
      </c>
      <c r="G56" s="17" t="s">
        <v>796</v>
      </c>
      <c r="H56" s="18"/>
      <c r="I56" s="17">
        <v>373</v>
      </c>
      <c r="J56" s="19"/>
      <c r="K56" s="20"/>
    </row>
    <row r="57" spans="1:11" x14ac:dyDescent="0.35">
      <c r="A57" s="15">
        <v>2185405</v>
      </c>
      <c r="B57" s="16" t="s">
        <v>839</v>
      </c>
      <c r="C57" s="17" t="s">
        <v>966</v>
      </c>
      <c r="D57" s="17" t="s">
        <v>743</v>
      </c>
      <c r="E57" s="17" t="s">
        <v>744</v>
      </c>
      <c r="F57" s="17" t="s">
        <v>750</v>
      </c>
      <c r="G57" s="17" t="s">
        <v>840</v>
      </c>
      <c r="H57" s="18"/>
      <c r="I57" s="17">
        <v>799</v>
      </c>
      <c r="J57" s="19"/>
      <c r="K57" s="20"/>
    </row>
    <row r="58" spans="1:11" x14ac:dyDescent="0.35">
      <c r="A58" s="15">
        <v>2185407</v>
      </c>
      <c r="B58" s="16" t="s">
        <v>841</v>
      </c>
      <c r="C58" s="17" t="s">
        <v>985</v>
      </c>
      <c r="D58" s="17" t="s">
        <v>762</v>
      </c>
      <c r="E58" s="17" t="s">
        <v>793</v>
      </c>
      <c r="F58" s="17" t="s">
        <v>754</v>
      </c>
      <c r="G58" s="17" t="s">
        <v>796</v>
      </c>
      <c r="H58" s="18"/>
      <c r="I58" s="17">
        <v>326</v>
      </c>
      <c r="J58" s="19"/>
      <c r="K58" s="20"/>
    </row>
    <row r="59" spans="1:11" x14ac:dyDescent="0.35">
      <c r="A59" s="15">
        <v>2185408</v>
      </c>
      <c r="B59" s="16" t="s">
        <v>841</v>
      </c>
      <c r="C59" s="17" t="s">
        <v>973</v>
      </c>
      <c r="D59" s="17" t="s">
        <v>762</v>
      </c>
      <c r="E59" s="17" t="s">
        <v>763</v>
      </c>
      <c r="F59" s="17" t="s">
        <v>750</v>
      </c>
      <c r="G59" s="17" t="s">
        <v>798</v>
      </c>
      <c r="H59" s="18"/>
      <c r="I59" s="17">
        <v>1051</v>
      </c>
      <c r="J59" s="19"/>
      <c r="K59" s="20"/>
    </row>
    <row r="60" spans="1:11" x14ac:dyDescent="0.35">
      <c r="A60" s="15">
        <v>2185409</v>
      </c>
      <c r="B60" s="16" t="s">
        <v>842</v>
      </c>
      <c r="C60" s="17" t="s">
        <v>997</v>
      </c>
      <c r="D60" s="17" t="s">
        <v>748</v>
      </c>
      <c r="E60" s="17" t="s">
        <v>753</v>
      </c>
      <c r="F60" s="17" t="s">
        <v>767</v>
      </c>
      <c r="G60" s="17" t="s">
        <v>789</v>
      </c>
      <c r="H60" s="18"/>
      <c r="I60" s="17">
        <v>1059</v>
      </c>
      <c r="J60" s="19"/>
      <c r="K60" s="20"/>
    </row>
    <row r="61" spans="1:11" x14ac:dyDescent="0.35">
      <c r="A61" s="15">
        <v>2185410</v>
      </c>
      <c r="B61" s="16" t="s">
        <v>843</v>
      </c>
      <c r="C61" s="17" t="s">
        <v>980</v>
      </c>
      <c r="D61" s="17" t="s">
        <v>762</v>
      </c>
      <c r="E61" s="17" t="s">
        <v>763</v>
      </c>
      <c r="F61" s="17" t="s">
        <v>750</v>
      </c>
      <c r="G61" s="17" t="s">
        <v>760</v>
      </c>
      <c r="H61" s="18"/>
      <c r="I61" s="17">
        <v>865</v>
      </c>
      <c r="J61" s="19"/>
      <c r="K61" s="20"/>
    </row>
    <row r="62" spans="1:11" x14ac:dyDescent="0.35">
      <c r="A62" s="15">
        <v>2185411</v>
      </c>
      <c r="B62" s="16" t="s">
        <v>844</v>
      </c>
      <c r="C62" s="17" t="s">
        <v>998</v>
      </c>
      <c r="D62" s="17" t="s">
        <v>762</v>
      </c>
      <c r="E62" s="17" t="s">
        <v>766</v>
      </c>
      <c r="F62" s="17" t="s">
        <v>745</v>
      </c>
      <c r="G62" s="17" t="s">
        <v>772</v>
      </c>
      <c r="H62" s="18"/>
      <c r="I62" s="17">
        <v>685</v>
      </c>
      <c r="J62" s="19"/>
      <c r="K62" s="20"/>
    </row>
    <row r="63" spans="1:11" x14ac:dyDescent="0.35">
      <c r="A63" s="15">
        <v>2185412</v>
      </c>
      <c r="B63" s="16" t="s">
        <v>845</v>
      </c>
      <c r="C63" s="17" t="s">
        <v>988</v>
      </c>
      <c r="D63" s="17" t="s">
        <v>762</v>
      </c>
      <c r="E63" s="17" t="s">
        <v>763</v>
      </c>
      <c r="F63" s="17" t="s">
        <v>750</v>
      </c>
      <c r="G63" s="17" t="s">
        <v>804</v>
      </c>
      <c r="H63" s="18"/>
      <c r="I63" s="17">
        <v>782</v>
      </c>
      <c r="J63" s="19"/>
      <c r="K63" s="20"/>
    </row>
    <row r="64" spans="1:11" x14ac:dyDescent="0.35">
      <c r="A64" s="15">
        <v>2185413</v>
      </c>
      <c r="B64" s="16" t="s">
        <v>846</v>
      </c>
      <c r="C64" s="17" t="s">
        <v>980</v>
      </c>
      <c r="D64" s="17" t="s">
        <v>762</v>
      </c>
      <c r="E64" s="17" t="s">
        <v>793</v>
      </c>
      <c r="F64" s="17" t="s">
        <v>754</v>
      </c>
      <c r="G64" s="17" t="s">
        <v>782</v>
      </c>
      <c r="H64" s="18"/>
      <c r="I64" s="17">
        <v>350</v>
      </c>
      <c r="J64" s="19"/>
      <c r="K64" s="20"/>
    </row>
    <row r="65" spans="1:11" x14ac:dyDescent="0.35">
      <c r="A65" s="15">
        <v>2185414</v>
      </c>
      <c r="B65" s="16" t="s">
        <v>847</v>
      </c>
      <c r="C65" s="17" t="s">
        <v>987</v>
      </c>
      <c r="D65" s="17" t="s">
        <v>762</v>
      </c>
      <c r="E65" s="17" t="s">
        <v>766</v>
      </c>
      <c r="F65" s="17" t="s">
        <v>767</v>
      </c>
      <c r="G65" s="17" t="s">
        <v>802</v>
      </c>
      <c r="H65" s="18"/>
      <c r="I65" s="17">
        <v>1189</v>
      </c>
      <c r="J65" s="19"/>
      <c r="K65" s="20"/>
    </row>
    <row r="66" spans="1:11" x14ac:dyDescent="0.35">
      <c r="A66" s="15">
        <v>2185415</v>
      </c>
      <c r="B66" s="16" t="s">
        <v>848</v>
      </c>
      <c r="C66" s="17" t="s">
        <v>972</v>
      </c>
      <c r="D66" s="17" t="s">
        <v>743</v>
      </c>
      <c r="E66" s="17" t="s">
        <v>744</v>
      </c>
      <c r="F66" s="17" t="s">
        <v>745</v>
      </c>
      <c r="G66" s="17" t="s">
        <v>764</v>
      </c>
      <c r="H66" s="18"/>
      <c r="I66" s="17">
        <v>558</v>
      </c>
      <c r="J66" s="19"/>
      <c r="K66" s="20"/>
    </row>
    <row r="67" spans="1:11" x14ac:dyDescent="0.35">
      <c r="A67" s="15">
        <v>2185416</v>
      </c>
      <c r="B67" s="16" t="s">
        <v>849</v>
      </c>
      <c r="C67" s="17" t="s">
        <v>979</v>
      </c>
      <c r="D67" s="17" t="s">
        <v>748</v>
      </c>
      <c r="E67" s="17" t="s">
        <v>749</v>
      </c>
      <c r="F67" s="17" t="s">
        <v>750</v>
      </c>
      <c r="G67" s="17" t="s">
        <v>811</v>
      </c>
      <c r="H67" s="18"/>
      <c r="I67" s="17">
        <v>1022</v>
      </c>
      <c r="J67" s="19"/>
      <c r="K67" s="20"/>
    </row>
    <row r="68" spans="1:11" x14ac:dyDescent="0.35">
      <c r="A68" s="15">
        <v>2185417</v>
      </c>
      <c r="B68" s="16" t="s">
        <v>850</v>
      </c>
      <c r="C68" s="17" t="s">
        <v>971</v>
      </c>
      <c r="D68" s="17" t="s">
        <v>748</v>
      </c>
      <c r="E68" s="17" t="s">
        <v>753</v>
      </c>
      <c r="F68" s="17" t="s">
        <v>750</v>
      </c>
      <c r="G68" s="17" t="s">
        <v>840</v>
      </c>
      <c r="H68" s="18"/>
      <c r="I68" s="17">
        <v>832</v>
      </c>
      <c r="J68" s="19"/>
      <c r="K68" s="20"/>
    </row>
    <row r="69" spans="1:11" x14ac:dyDescent="0.35">
      <c r="A69" s="15">
        <v>2185418</v>
      </c>
      <c r="B69" s="16" t="s">
        <v>851</v>
      </c>
      <c r="C69" s="17" t="s">
        <v>985</v>
      </c>
      <c r="D69" s="17" t="s">
        <v>762</v>
      </c>
      <c r="E69" s="17" t="s">
        <v>766</v>
      </c>
      <c r="F69" s="17" t="s">
        <v>767</v>
      </c>
      <c r="G69" s="17" t="s">
        <v>789</v>
      </c>
      <c r="H69" s="18"/>
      <c r="I69" s="17">
        <v>1187</v>
      </c>
      <c r="J69" s="19"/>
      <c r="K69" s="20"/>
    </row>
    <row r="70" spans="1:11" x14ac:dyDescent="0.35">
      <c r="A70" s="15">
        <v>2185419</v>
      </c>
      <c r="B70" s="16" t="s">
        <v>852</v>
      </c>
      <c r="C70" s="17" t="s">
        <v>987</v>
      </c>
      <c r="D70" s="17" t="s">
        <v>762</v>
      </c>
      <c r="E70" s="17" t="s">
        <v>763</v>
      </c>
      <c r="F70" s="17" t="s">
        <v>745</v>
      </c>
      <c r="G70" s="17" t="s">
        <v>757</v>
      </c>
      <c r="H70" s="18"/>
      <c r="I70" s="17">
        <v>579</v>
      </c>
      <c r="J70" s="19"/>
      <c r="K70" s="20"/>
    </row>
    <row r="71" spans="1:11" x14ac:dyDescent="0.35">
      <c r="A71" s="15">
        <v>2185420</v>
      </c>
      <c r="B71" s="16" t="s">
        <v>853</v>
      </c>
      <c r="C71" s="17" t="s">
        <v>985</v>
      </c>
      <c r="D71" s="17" t="s">
        <v>762</v>
      </c>
      <c r="E71" s="17" t="s">
        <v>763</v>
      </c>
      <c r="F71" s="17" t="s">
        <v>750</v>
      </c>
      <c r="G71" s="17" t="s">
        <v>760</v>
      </c>
      <c r="H71" s="18"/>
      <c r="I71" s="17">
        <v>853</v>
      </c>
      <c r="J71" s="19"/>
      <c r="K71" s="20"/>
    </row>
    <row r="72" spans="1:11" x14ac:dyDescent="0.35">
      <c r="A72" s="15">
        <v>2185421</v>
      </c>
      <c r="B72" s="16" t="s">
        <v>854</v>
      </c>
      <c r="C72" s="17" t="s">
        <v>985</v>
      </c>
      <c r="D72" s="17" t="s">
        <v>762</v>
      </c>
      <c r="E72" s="17" t="s">
        <v>766</v>
      </c>
      <c r="F72" s="17" t="s">
        <v>767</v>
      </c>
      <c r="G72" s="17" t="s">
        <v>807</v>
      </c>
      <c r="H72" s="18"/>
      <c r="I72" s="17">
        <v>1094</v>
      </c>
      <c r="J72" s="19"/>
      <c r="K72" s="20"/>
    </row>
    <row r="73" spans="1:11" x14ac:dyDescent="0.35">
      <c r="A73" s="15">
        <v>2185422</v>
      </c>
      <c r="B73" s="16" t="s">
        <v>855</v>
      </c>
      <c r="C73" s="17" t="s">
        <v>990</v>
      </c>
      <c r="D73" s="17" t="s">
        <v>748</v>
      </c>
      <c r="E73" s="17" t="s">
        <v>806</v>
      </c>
      <c r="F73" s="17" t="s">
        <v>767</v>
      </c>
      <c r="G73" s="17" t="s">
        <v>802</v>
      </c>
      <c r="H73" s="18"/>
      <c r="I73" s="17">
        <v>1212</v>
      </c>
      <c r="J73" s="19"/>
      <c r="K73" s="20"/>
    </row>
    <row r="74" spans="1:11" x14ac:dyDescent="0.35">
      <c r="A74" s="15">
        <v>2185423</v>
      </c>
      <c r="B74" s="16" t="s">
        <v>856</v>
      </c>
      <c r="C74" s="17" t="s">
        <v>999</v>
      </c>
      <c r="D74" s="17" t="s">
        <v>748</v>
      </c>
      <c r="E74" s="17" t="s">
        <v>785</v>
      </c>
      <c r="F74" s="17" t="s">
        <v>745</v>
      </c>
      <c r="G74" s="17" t="s">
        <v>772</v>
      </c>
      <c r="H74" s="18"/>
      <c r="I74" s="17">
        <v>601</v>
      </c>
      <c r="J74" s="19"/>
      <c r="K74" s="20"/>
    </row>
    <row r="75" spans="1:11" x14ac:dyDescent="0.35">
      <c r="A75" s="15">
        <v>2185424</v>
      </c>
      <c r="B75" s="16" t="s">
        <v>857</v>
      </c>
      <c r="C75" s="17" t="s">
        <v>1000</v>
      </c>
      <c r="D75" s="17" t="s">
        <v>743</v>
      </c>
      <c r="E75" s="17" t="s">
        <v>858</v>
      </c>
      <c r="F75" s="17" t="s">
        <v>750</v>
      </c>
      <c r="G75" s="17" t="s">
        <v>813</v>
      </c>
      <c r="H75" s="18"/>
      <c r="I75" s="17">
        <v>1022</v>
      </c>
      <c r="J75" s="19"/>
      <c r="K75" s="20"/>
    </row>
    <row r="76" spans="1:11" x14ac:dyDescent="0.35">
      <c r="A76" s="15">
        <v>2185425</v>
      </c>
      <c r="B76" s="16" t="s">
        <v>859</v>
      </c>
      <c r="C76" s="17" t="s">
        <v>971</v>
      </c>
      <c r="D76" s="17" t="s">
        <v>748</v>
      </c>
      <c r="E76" s="17" t="s">
        <v>753</v>
      </c>
      <c r="F76" s="17" t="s">
        <v>745</v>
      </c>
      <c r="G76" s="17" t="s">
        <v>772</v>
      </c>
      <c r="H76" s="18"/>
      <c r="I76" s="17">
        <v>601</v>
      </c>
      <c r="J76" s="19"/>
      <c r="K76" s="20"/>
    </row>
    <row r="77" spans="1:11" x14ac:dyDescent="0.35">
      <c r="A77" s="15">
        <v>2185426</v>
      </c>
      <c r="B77" s="16" t="s">
        <v>860</v>
      </c>
      <c r="C77" s="17" t="s">
        <v>990</v>
      </c>
      <c r="D77" s="17" t="s">
        <v>748</v>
      </c>
      <c r="E77" s="17" t="s">
        <v>749</v>
      </c>
      <c r="F77" s="17" t="s">
        <v>745</v>
      </c>
      <c r="G77" s="17" t="s">
        <v>757</v>
      </c>
      <c r="H77" s="18"/>
      <c r="I77" s="17">
        <v>753</v>
      </c>
      <c r="J77" s="19"/>
      <c r="K77" s="20"/>
    </row>
    <row r="78" spans="1:11" x14ac:dyDescent="0.35">
      <c r="A78" s="15">
        <v>2185427</v>
      </c>
      <c r="B78" s="16" t="s">
        <v>861</v>
      </c>
      <c r="C78" s="17" t="s">
        <v>980</v>
      </c>
      <c r="D78" s="17" t="s">
        <v>762</v>
      </c>
      <c r="E78" s="17" t="s">
        <v>763</v>
      </c>
      <c r="F78" s="17" t="s">
        <v>754</v>
      </c>
      <c r="G78" s="17" t="s">
        <v>796</v>
      </c>
      <c r="H78" s="18"/>
      <c r="I78" s="17">
        <v>314</v>
      </c>
      <c r="J78" s="19"/>
      <c r="K78" s="20"/>
    </row>
    <row r="79" spans="1:11" x14ac:dyDescent="0.35">
      <c r="A79" s="15">
        <v>2185428</v>
      </c>
      <c r="B79" s="16" t="s">
        <v>862</v>
      </c>
      <c r="C79" s="17" t="s">
        <v>1001</v>
      </c>
      <c r="D79" s="17" t="s">
        <v>743</v>
      </c>
      <c r="E79" s="17" t="s">
        <v>759</v>
      </c>
      <c r="F79" s="17" t="s">
        <v>767</v>
      </c>
      <c r="G79" s="17" t="s">
        <v>789</v>
      </c>
      <c r="H79" s="18"/>
      <c r="I79" s="17">
        <v>1387</v>
      </c>
      <c r="J79" s="19"/>
      <c r="K79" s="20"/>
    </row>
    <row r="80" spans="1:11" x14ac:dyDescent="0.35">
      <c r="A80" s="15">
        <v>2185429</v>
      </c>
      <c r="B80" s="16" t="s">
        <v>863</v>
      </c>
      <c r="C80" s="17" t="s">
        <v>986</v>
      </c>
      <c r="D80" s="17" t="s">
        <v>743</v>
      </c>
      <c r="E80" s="17" t="s">
        <v>759</v>
      </c>
      <c r="F80" s="17" t="s">
        <v>750</v>
      </c>
      <c r="G80" s="17" t="s">
        <v>804</v>
      </c>
      <c r="H80" s="18"/>
      <c r="I80" s="17">
        <v>803</v>
      </c>
      <c r="J80" s="19"/>
      <c r="K80" s="20"/>
    </row>
    <row r="81" spans="1:11" x14ac:dyDescent="0.35">
      <c r="A81" s="15">
        <v>2185430</v>
      </c>
      <c r="B81" s="16" t="s">
        <v>864</v>
      </c>
      <c r="C81" s="17" t="s">
        <v>970</v>
      </c>
      <c r="D81" s="17" t="s">
        <v>762</v>
      </c>
      <c r="E81" s="17" t="s">
        <v>793</v>
      </c>
      <c r="F81" s="17" t="s">
        <v>750</v>
      </c>
      <c r="G81" s="17" t="s">
        <v>798</v>
      </c>
      <c r="H81" s="18"/>
      <c r="I81" s="17">
        <v>1078</v>
      </c>
      <c r="J81" s="19"/>
      <c r="K81" s="20"/>
    </row>
    <row r="82" spans="1:11" x14ac:dyDescent="0.35">
      <c r="A82" s="15">
        <v>2185431</v>
      </c>
      <c r="B82" s="16" t="s">
        <v>865</v>
      </c>
      <c r="C82" s="17" t="s">
        <v>971</v>
      </c>
      <c r="D82" s="17" t="s">
        <v>748</v>
      </c>
      <c r="E82" s="17" t="s">
        <v>806</v>
      </c>
      <c r="F82" s="17" t="s">
        <v>745</v>
      </c>
      <c r="G82" s="17" t="s">
        <v>757</v>
      </c>
      <c r="H82" s="18"/>
      <c r="I82" s="17">
        <v>539</v>
      </c>
      <c r="J82" s="19"/>
      <c r="K82" s="20"/>
    </row>
    <row r="83" spans="1:11" x14ac:dyDescent="0.35">
      <c r="A83" s="15">
        <v>2185432</v>
      </c>
      <c r="B83" s="16" t="s">
        <v>866</v>
      </c>
      <c r="C83" s="17" t="s">
        <v>990</v>
      </c>
      <c r="D83" s="17" t="s">
        <v>748</v>
      </c>
      <c r="E83" s="17" t="s">
        <v>806</v>
      </c>
      <c r="F83" s="17" t="s">
        <v>767</v>
      </c>
      <c r="G83" s="17" t="s">
        <v>807</v>
      </c>
      <c r="H83" s="18"/>
      <c r="I83" s="17">
        <v>1161</v>
      </c>
      <c r="J83" s="19"/>
      <c r="K83" s="20"/>
    </row>
    <row r="84" spans="1:11" x14ac:dyDescent="0.35">
      <c r="A84" s="15">
        <v>2185433</v>
      </c>
      <c r="B84" s="16" t="s">
        <v>867</v>
      </c>
      <c r="C84" s="17" t="s">
        <v>1000</v>
      </c>
      <c r="D84" s="17" t="s">
        <v>743</v>
      </c>
      <c r="E84" s="17" t="s">
        <v>744</v>
      </c>
      <c r="F84" s="17" t="s">
        <v>745</v>
      </c>
      <c r="G84" s="17" t="s">
        <v>775</v>
      </c>
      <c r="H84" s="18"/>
      <c r="I84" s="17">
        <v>546</v>
      </c>
      <c r="J84" s="19"/>
      <c r="K84" s="20"/>
    </row>
    <row r="85" spans="1:11" x14ac:dyDescent="0.35">
      <c r="A85" s="15">
        <v>2185436</v>
      </c>
      <c r="B85" s="16" t="s">
        <v>868</v>
      </c>
      <c r="C85" s="17" t="s">
        <v>1002</v>
      </c>
      <c r="D85" s="17" t="s">
        <v>748</v>
      </c>
      <c r="E85" s="17" t="s">
        <v>770</v>
      </c>
      <c r="F85" s="17" t="s">
        <v>767</v>
      </c>
      <c r="G85" s="17" t="s">
        <v>768</v>
      </c>
      <c r="H85" s="18"/>
      <c r="I85" s="17">
        <v>1128</v>
      </c>
      <c r="J85" s="19"/>
      <c r="K85" s="20"/>
    </row>
    <row r="86" spans="1:11" x14ac:dyDescent="0.35">
      <c r="A86" s="15">
        <v>2185437</v>
      </c>
      <c r="B86" s="16" t="s">
        <v>869</v>
      </c>
      <c r="C86" s="17" t="s">
        <v>994</v>
      </c>
      <c r="D86" s="17" t="s">
        <v>743</v>
      </c>
      <c r="E86" s="17" t="s">
        <v>759</v>
      </c>
      <c r="F86" s="17" t="s">
        <v>745</v>
      </c>
      <c r="G86" s="17" t="s">
        <v>775</v>
      </c>
      <c r="H86" s="18"/>
      <c r="I86" s="17">
        <v>728</v>
      </c>
      <c r="J86" s="19"/>
      <c r="K86" s="20"/>
    </row>
    <row r="87" spans="1:11" x14ac:dyDescent="0.35">
      <c r="A87" s="15">
        <v>2185438</v>
      </c>
      <c r="B87" s="16" t="s">
        <v>870</v>
      </c>
      <c r="C87" s="17" t="s">
        <v>1003</v>
      </c>
      <c r="D87" s="17" t="s">
        <v>743</v>
      </c>
      <c r="E87" s="17" t="s">
        <v>810</v>
      </c>
      <c r="F87" s="17" t="s">
        <v>767</v>
      </c>
      <c r="G87" s="17" t="s">
        <v>792</v>
      </c>
      <c r="H87" s="18"/>
      <c r="I87" s="17">
        <v>972</v>
      </c>
      <c r="J87" s="19"/>
      <c r="K87" s="20"/>
    </row>
    <row r="88" spans="1:11" x14ac:dyDescent="0.35">
      <c r="A88" s="15">
        <v>2185439</v>
      </c>
      <c r="B88" s="16" t="s">
        <v>871</v>
      </c>
      <c r="C88" s="17" t="s">
        <v>973</v>
      </c>
      <c r="D88" s="17" t="s">
        <v>762</v>
      </c>
      <c r="E88" s="17" t="s">
        <v>766</v>
      </c>
      <c r="F88" s="17" t="s">
        <v>754</v>
      </c>
      <c r="G88" s="17" t="s">
        <v>779</v>
      </c>
      <c r="H88" s="18"/>
      <c r="I88" s="17">
        <v>461</v>
      </c>
      <c r="J88" s="19"/>
      <c r="K88" s="20"/>
    </row>
    <row r="89" spans="1:11" x14ac:dyDescent="0.35">
      <c r="A89" s="15">
        <v>2185440</v>
      </c>
      <c r="B89" s="16" t="s">
        <v>872</v>
      </c>
      <c r="C89" s="17" t="s">
        <v>972</v>
      </c>
      <c r="D89" s="17" t="s">
        <v>743</v>
      </c>
      <c r="E89" s="17" t="s">
        <v>759</v>
      </c>
      <c r="F89" s="17" t="s">
        <v>745</v>
      </c>
      <c r="G89" s="17" t="s">
        <v>746</v>
      </c>
      <c r="H89" s="18"/>
      <c r="I89" s="17">
        <v>514</v>
      </c>
      <c r="J89" s="19"/>
      <c r="K89" s="20"/>
    </row>
    <row r="90" spans="1:11" x14ac:dyDescent="0.35">
      <c r="A90" s="15">
        <v>2185441</v>
      </c>
      <c r="B90" s="16" t="s">
        <v>873</v>
      </c>
      <c r="C90" s="17" t="s">
        <v>975</v>
      </c>
      <c r="D90" s="17" t="s">
        <v>777</v>
      </c>
      <c r="E90" s="17" t="s">
        <v>778</v>
      </c>
      <c r="F90" s="17" t="s">
        <v>745</v>
      </c>
      <c r="G90" s="17" t="s">
        <v>764</v>
      </c>
      <c r="H90" s="18"/>
      <c r="I90" s="17">
        <v>565</v>
      </c>
      <c r="J90" s="19"/>
      <c r="K90" s="20"/>
    </row>
    <row r="91" spans="1:11" x14ac:dyDescent="0.35">
      <c r="A91" s="15">
        <v>2185442</v>
      </c>
      <c r="B91" s="16" t="s">
        <v>873</v>
      </c>
      <c r="C91" s="17" t="s">
        <v>969</v>
      </c>
      <c r="D91" s="17" t="s">
        <v>743</v>
      </c>
      <c r="E91" s="17" t="s">
        <v>759</v>
      </c>
      <c r="F91" s="17" t="s">
        <v>767</v>
      </c>
      <c r="G91" s="17" t="s">
        <v>768</v>
      </c>
      <c r="H91" s="18"/>
      <c r="I91" s="17">
        <v>1193</v>
      </c>
      <c r="J91" s="19"/>
      <c r="K91" s="20"/>
    </row>
    <row r="92" spans="1:11" x14ac:dyDescent="0.35">
      <c r="A92" s="15">
        <v>2185443</v>
      </c>
      <c r="B92" s="16" t="s">
        <v>874</v>
      </c>
      <c r="C92" s="17" t="s">
        <v>1004</v>
      </c>
      <c r="D92" s="17" t="s">
        <v>777</v>
      </c>
      <c r="E92" s="17" t="s">
        <v>875</v>
      </c>
      <c r="F92" s="17" t="s">
        <v>754</v>
      </c>
      <c r="G92" s="17" t="s">
        <v>815</v>
      </c>
      <c r="H92" s="18"/>
      <c r="I92" s="17">
        <v>490</v>
      </c>
      <c r="J92" s="19"/>
      <c r="K92" s="20"/>
    </row>
    <row r="93" spans="1:11" x14ac:dyDescent="0.35">
      <c r="A93" s="15">
        <v>2185444</v>
      </c>
      <c r="B93" s="16" t="s">
        <v>876</v>
      </c>
      <c r="C93" s="17" t="s">
        <v>1005</v>
      </c>
      <c r="D93" s="17" t="s">
        <v>743</v>
      </c>
      <c r="E93" s="17" t="s">
        <v>759</v>
      </c>
      <c r="F93" s="17" t="s">
        <v>767</v>
      </c>
      <c r="G93" s="17" t="s">
        <v>802</v>
      </c>
      <c r="H93" s="18"/>
      <c r="I93" s="17">
        <v>1123</v>
      </c>
      <c r="J93" s="19"/>
      <c r="K93" s="20"/>
    </row>
    <row r="94" spans="1:11" x14ac:dyDescent="0.35">
      <c r="A94" s="15">
        <v>2185445</v>
      </c>
      <c r="B94" s="16" t="s">
        <v>877</v>
      </c>
      <c r="C94" s="17" t="s">
        <v>998</v>
      </c>
      <c r="D94" s="17" t="s">
        <v>762</v>
      </c>
      <c r="E94" s="17" t="s">
        <v>763</v>
      </c>
      <c r="F94" s="17" t="s">
        <v>767</v>
      </c>
      <c r="G94" s="17" t="s">
        <v>768</v>
      </c>
      <c r="H94" s="18"/>
      <c r="I94" s="17">
        <v>1128</v>
      </c>
      <c r="J94" s="19"/>
      <c r="K94" s="20"/>
    </row>
    <row r="95" spans="1:11" x14ac:dyDescent="0.35">
      <c r="A95" s="15">
        <v>2185446</v>
      </c>
      <c r="B95" s="16" t="s">
        <v>878</v>
      </c>
      <c r="C95" s="17" t="s">
        <v>984</v>
      </c>
      <c r="D95" s="17" t="s">
        <v>748</v>
      </c>
      <c r="E95" s="17" t="s">
        <v>788</v>
      </c>
      <c r="F95" s="17" t="s">
        <v>750</v>
      </c>
      <c r="G95" s="17" t="s">
        <v>813</v>
      </c>
      <c r="H95" s="18"/>
      <c r="I95" s="17">
        <v>841</v>
      </c>
      <c r="J95" s="19"/>
      <c r="K95" s="20"/>
    </row>
    <row r="96" spans="1:11" x14ac:dyDescent="0.35">
      <c r="A96" s="15">
        <v>2185447</v>
      </c>
      <c r="B96" s="16" t="s">
        <v>879</v>
      </c>
      <c r="C96" s="17" t="s">
        <v>983</v>
      </c>
      <c r="D96" s="17" t="s">
        <v>762</v>
      </c>
      <c r="E96" s="17" t="s">
        <v>793</v>
      </c>
      <c r="F96" s="17" t="s">
        <v>750</v>
      </c>
      <c r="G96" s="17" t="s">
        <v>798</v>
      </c>
      <c r="H96" s="18"/>
      <c r="I96" s="17">
        <v>880</v>
      </c>
      <c r="J96" s="19"/>
      <c r="K96" s="20"/>
    </row>
    <row r="97" spans="1:11" x14ac:dyDescent="0.35">
      <c r="A97" s="15">
        <v>2185448</v>
      </c>
      <c r="B97" s="16" t="s">
        <v>880</v>
      </c>
      <c r="C97" s="17" t="s">
        <v>1006</v>
      </c>
      <c r="D97" s="17" t="s">
        <v>748</v>
      </c>
      <c r="E97" s="17" t="s">
        <v>785</v>
      </c>
      <c r="F97" s="17" t="s">
        <v>745</v>
      </c>
      <c r="G97" s="17" t="s">
        <v>746</v>
      </c>
      <c r="H97" s="18"/>
      <c r="I97" s="17">
        <v>670</v>
      </c>
      <c r="J97" s="19"/>
      <c r="K97" s="20"/>
    </row>
    <row r="98" spans="1:11" x14ac:dyDescent="0.35">
      <c r="A98" s="15">
        <v>2185449</v>
      </c>
      <c r="B98" s="16" t="s">
        <v>881</v>
      </c>
      <c r="C98" s="17" t="s">
        <v>973</v>
      </c>
      <c r="D98" s="17" t="s">
        <v>762</v>
      </c>
      <c r="E98" s="17" t="s">
        <v>763</v>
      </c>
      <c r="F98" s="17" t="s">
        <v>767</v>
      </c>
      <c r="G98" s="17" t="s">
        <v>792</v>
      </c>
      <c r="H98" s="18"/>
      <c r="I98" s="17">
        <v>1137</v>
      </c>
      <c r="J98" s="19"/>
      <c r="K98" s="20"/>
    </row>
    <row r="99" spans="1:11" x14ac:dyDescent="0.35">
      <c r="A99" s="15">
        <v>2185450</v>
      </c>
      <c r="B99" s="16" t="s">
        <v>882</v>
      </c>
      <c r="C99" s="17" t="s">
        <v>975</v>
      </c>
      <c r="D99" s="17" t="s">
        <v>777</v>
      </c>
      <c r="E99" s="17" t="s">
        <v>778</v>
      </c>
      <c r="F99" s="17" t="s">
        <v>754</v>
      </c>
      <c r="G99" s="17" t="s">
        <v>815</v>
      </c>
      <c r="H99" s="18"/>
      <c r="I99" s="17">
        <v>328</v>
      </c>
      <c r="J99" s="19"/>
      <c r="K99" s="20"/>
    </row>
    <row r="100" spans="1:11" x14ac:dyDescent="0.35">
      <c r="A100" s="15">
        <v>2185451</v>
      </c>
      <c r="B100" s="16" t="s">
        <v>883</v>
      </c>
      <c r="C100" s="17" t="s">
        <v>1007</v>
      </c>
      <c r="D100" s="17" t="s">
        <v>748</v>
      </c>
      <c r="E100" s="17" t="s">
        <v>753</v>
      </c>
      <c r="F100" s="17" t="s">
        <v>767</v>
      </c>
      <c r="G100" s="17" t="s">
        <v>768</v>
      </c>
      <c r="H100" s="18"/>
      <c r="I100" s="17">
        <v>1440</v>
      </c>
      <c r="J100" s="19"/>
      <c r="K100" s="20"/>
    </row>
    <row r="101" spans="1:11" x14ac:dyDescent="0.35">
      <c r="A101" s="15">
        <v>2185452</v>
      </c>
      <c r="B101" s="16" t="s">
        <v>884</v>
      </c>
      <c r="C101" s="17" t="s">
        <v>985</v>
      </c>
      <c r="D101" s="17" t="s">
        <v>762</v>
      </c>
      <c r="E101" s="17" t="s">
        <v>766</v>
      </c>
      <c r="F101" s="17" t="s">
        <v>750</v>
      </c>
      <c r="G101" s="17" t="s">
        <v>813</v>
      </c>
      <c r="H101" s="18"/>
      <c r="I101" s="17">
        <v>952</v>
      </c>
      <c r="J101" s="19"/>
      <c r="K101" s="20"/>
    </row>
    <row r="102" spans="1:11" x14ac:dyDescent="0.35">
      <c r="A102" s="15">
        <v>2185453</v>
      </c>
      <c r="B102" s="16" t="s">
        <v>885</v>
      </c>
      <c r="C102" s="17" t="s">
        <v>1002</v>
      </c>
      <c r="D102" s="17" t="s">
        <v>748</v>
      </c>
      <c r="E102" s="17" t="s">
        <v>753</v>
      </c>
      <c r="F102" s="17" t="s">
        <v>767</v>
      </c>
      <c r="G102" s="17" t="s">
        <v>807</v>
      </c>
      <c r="H102" s="18"/>
      <c r="I102" s="17">
        <v>1348</v>
      </c>
      <c r="J102" s="19"/>
      <c r="K102" s="20"/>
    </row>
    <row r="103" spans="1:11" x14ac:dyDescent="0.35">
      <c r="A103" s="15">
        <v>2185454</v>
      </c>
      <c r="B103" s="16" t="s">
        <v>886</v>
      </c>
      <c r="C103" s="17" t="s">
        <v>1005</v>
      </c>
      <c r="D103" s="17" t="s">
        <v>743</v>
      </c>
      <c r="E103" s="17" t="s">
        <v>744</v>
      </c>
      <c r="F103" s="17" t="s">
        <v>750</v>
      </c>
      <c r="G103" s="17" t="s">
        <v>751</v>
      </c>
      <c r="H103" s="18"/>
      <c r="I103" s="17">
        <v>1014</v>
      </c>
      <c r="J103" s="19"/>
      <c r="K103" s="20"/>
    </row>
    <row r="104" spans="1:11" x14ac:dyDescent="0.35">
      <c r="A104" s="15">
        <v>2185455</v>
      </c>
      <c r="B104" s="16" t="s">
        <v>887</v>
      </c>
      <c r="C104" s="17" t="s">
        <v>974</v>
      </c>
      <c r="D104" s="17" t="s">
        <v>743</v>
      </c>
      <c r="E104" s="17" t="s">
        <v>759</v>
      </c>
      <c r="F104" s="17" t="s">
        <v>767</v>
      </c>
      <c r="G104" s="17" t="s">
        <v>802</v>
      </c>
      <c r="H104" s="18"/>
      <c r="I104" s="17">
        <v>1438</v>
      </c>
      <c r="J104" s="19"/>
      <c r="K104" s="20"/>
    </row>
    <row r="105" spans="1:11" x14ac:dyDescent="0.35">
      <c r="A105" s="15">
        <v>2185456</v>
      </c>
      <c r="B105" s="16" t="s">
        <v>888</v>
      </c>
      <c r="C105" s="17" t="s">
        <v>997</v>
      </c>
      <c r="D105" s="17" t="s">
        <v>748</v>
      </c>
      <c r="E105" s="17" t="s">
        <v>749</v>
      </c>
      <c r="F105" s="17" t="s">
        <v>767</v>
      </c>
      <c r="G105" s="17" t="s">
        <v>807</v>
      </c>
      <c r="H105" s="18"/>
      <c r="I105" s="17">
        <v>1277</v>
      </c>
      <c r="J105" s="19"/>
      <c r="K105" s="20"/>
    </row>
    <row r="106" spans="1:11" x14ac:dyDescent="0.35">
      <c r="A106" s="15">
        <v>2185457</v>
      </c>
      <c r="B106" s="16" t="s">
        <v>889</v>
      </c>
      <c r="C106" s="17" t="s">
        <v>971</v>
      </c>
      <c r="D106" s="17" t="s">
        <v>748</v>
      </c>
      <c r="E106" s="17" t="s">
        <v>806</v>
      </c>
      <c r="F106" s="17" t="s">
        <v>745</v>
      </c>
      <c r="G106" s="17" t="s">
        <v>746</v>
      </c>
      <c r="H106" s="18"/>
      <c r="I106" s="17">
        <v>610</v>
      </c>
      <c r="J106" s="19"/>
      <c r="K106" s="20"/>
    </row>
    <row r="107" spans="1:11" x14ac:dyDescent="0.35">
      <c r="A107" s="15">
        <v>2185458</v>
      </c>
      <c r="B107" s="16" t="s">
        <v>890</v>
      </c>
      <c r="C107" s="17" t="s">
        <v>1008</v>
      </c>
      <c r="D107" s="17" t="s">
        <v>743</v>
      </c>
      <c r="E107" s="17" t="s">
        <v>744</v>
      </c>
      <c r="F107" s="17" t="s">
        <v>750</v>
      </c>
      <c r="G107" s="17" t="s">
        <v>811</v>
      </c>
      <c r="H107" s="18"/>
      <c r="I107" s="17">
        <v>721</v>
      </c>
      <c r="J107" s="19"/>
      <c r="K107" s="20"/>
    </row>
    <row r="108" spans="1:11" x14ac:dyDescent="0.35">
      <c r="A108" s="15">
        <v>2185459</v>
      </c>
      <c r="B108" s="16" t="s">
        <v>891</v>
      </c>
      <c r="C108" s="17" t="s">
        <v>1009</v>
      </c>
      <c r="D108" s="17" t="s">
        <v>748</v>
      </c>
      <c r="E108" s="17" t="s">
        <v>785</v>
      </c>
      <c r="F108" s="17" t="s">
        <v>754</v>
      </c>
      <c r="G108" s="17" t="s">
        <v>892</v>
      </c>
      <c r="H108" s="18"/>
      <c r="I108" s="17">
        <v>441</v>
      </c>
      <c r="J108" s="19"/>
      <c r="K108" s="20"/>
    </row>
    <row r="109" spans="1:11" x14ac:dyDescent="0.35">
      <c r="A109" s="15">
        <v>2185460</v>
      </c>
      <c r="B109" s="16" t="s">
        <v>893</v>
      </c>
      <c r="C109" s="17" t="s">
        <v>972</v>
      </c>
      <c r="D109" s="17" t="s">
        <v>743</v>
      </c>
      <c r="E109" s="17" t="s">
        <v>744</v>
      </c>
      <c r="F109" s="17" t="s">
        <v>754</v>
      </c>
      <c r="G109" s="17" t="s">
        <v>815</v>
      </c>
      <c r="H109" s="18"/>
      <c r="I109" s="17">
        <v>407</v>
      </c>
      <c r="J109" s="19"/>
      <c r="K109" s="20"/>
    </row>
    <row r="110" spans="1:11" x14ac:dyDescent="0.35">
      <c r="A110" s="15">
        <v>2185461</v>
      </c>
      <c r="B110" s="16" t="s">
        <v>894</v>
      </c>
      <c r="C110" s="17" t="s">
        <v>980</v>
      </c>
      <c r="D110" s="17" t="s">
        <v>762</v>
      </c>
      <c r="E110" s="17" t="s">
        <v>793</v>
      </c>
      <c r="F110" s="17" t="s">
        <v>750</v>
      </c>
      <c r="G110" s="17" t="s">
        <v>760</v>
      </c>
      <c r="H110" s="18"/>
      <c r="I110" s="17">
        <v>945</v>
      </c>
      <c r="J110" s="19"/>
      <c r="K110" s="20"/>
    </row>
    <row r="111" spans="1:11" x14ac:dyDescent="0.35">
      <c r="A111" s="15">
        <v>2185462</v>
      </c>
      <c r="B111" s="16" t="s">
        <v>895</v>
      </c>
      <c r="C111" s="17" t="s">
        <v>967</v>
      </c>
      <c r="D111" s="17" t="s">
        <v>748</v>
      </c>
      <c r="E111" s="17" t="s">
        <v>749</v>
      </c>
      <c r="F111" s="17" t="s">
        <v>754</v>
      </c>
      <c r="G111" s="17" t="s">
        <v>892</v>
      </c>
      <c r="H111" s="18"/>
      <c r="I111" s="17">
        <v>489</v>
      </c>
      <c r="J111" s="19"/>
      <c r="K111" s="20"/>
    </row>
    <row r="112" spans="1:11" x14ac:dyDescent="0.35">
      <c r="A112" s="15">
        <v>2185463</v>
      </c>
      <c r="B112" s="16" t="s">
        <v>896</v>
      </c>
      <c r="C112" s="17" t="s">
        <v>987</v>
      </c>
      <c r="D112" s="17" t="s">
        <v>762</v>
      </c>
      <c r="E112" s="17" t="s">
        <v>793</v>
      </c>
      <c r="F112" s="17" t="s">
        <v>750</v>
      </c>
      <c r="G112" s="17" t="s">
        <v>813</v>
      </c>
      <c r="H112" s="18"/>
      <c r="I112" s="17">
        <v>1085</v>
      </c>
      <c r="J112" s="19"/>
      <c r="K112" s="20"/>
    </row>
    <row r="113" spans="1:11" x14ac:dyDescent="0.35">
      <c r="A113" s="15">
        <v>2185464</v>
      </c>
      <c r="B113" s="16" t="s">
        <v>896</v>
      </c>
      <c r="C113" s="17" t="s">
        <v>972</v>
      </c>
      <c r="D113" s="17" t="s">
        <v>743</v>
      </c>
      <c r="E113" s="17" t="s">
        <v>744</v>
      </c>
      <c r="F113" s="17" t="s">
        <v>767</v>
      </c>
      <c r="G113" s="17" t="s">
        <v>807</v>
      </c>
      <c r="H113" s="18"/>
      <c r="I113" s="17">
        <v>968</v>
      </c>
      <c r="J113" s="19"/>
      <c r="K113" s="20"/>
    </row>
    <row r="114" spans="1:11" x14ac:dyDescent="0.35">
      <c r="A114" s="15">
        <v>2185465</v>
      </c>
      <c r="B114" s="16" t="s">
        <v>897</v>
      </c>
      <c r="C114" s="17" t="s">
        <v>990</v>
      </c>
      <c r="D114" s="17" t="s">
        <v>748</v>
      </c>
      <c r="E114" s="17" t="s">
        <v>788</v>
      </c>
      <c r="F114" s="17" t="s">
        <v>767</v>
      </c>
      <c r="G114" s="17" t="s">
        <v>792</v>
      </c>
      <c r="H114" s="18"/>
      <c r="I114" s="17">
        <v>1360</v>
      </c>
      <c r="J114" s="19"/>
      <c r="K114" s="20"/>
    </row>
    <row r="115" spans="1:11" x14ac:dyDescent="0.35">
      <c r="A115" s="15">
        <v>2185466</v>
      </c>
      <c r="B115" s="16" t="s">
        <v>898</v>
      </c>
      <c r="C115" s="17" t="s">
        <v>970</v>
      </c>
      <c r="D115" s="17" t="s">
        <v>762</v>
      </c>
      <c r="E115" s="17" t="s">
        <v>899</v>
      </c>
      <c r="F115" s="17" t="s">
        <v>745</v>
      </c>
      <c r="G115" s="17" t="s">
        <v>757</v>
      </c>
      <c r="H115" s="18"/>
      <c r="I115" s="17">
        <v>521</v>
      </c>
      <c r="J115" s="19"/>
      <c r="K115" s="20"/>
    </row>
    <row r="116" spans="1:11" x14ac:dyDescent="0.35">
      <c r="A116" s="15">
        <v>2185467</v>
      </c>
      <c r="B116" s="16" t="s">
        <v>900</v>
      </c>
      <c r="C116" s="17" t="s">
        <v>990</v>
      </c>
      <c r="D116" s="17" t="s">
        <v>748</v>
      </c>
      <c r="E116" s="17" t="s">
        <v>749</v>
      </c>
      <c r="F116" s="17" t="s">
        <v>745</v>
      </c>
      <c r="G116" s="17" t="s">
        <v>772</v>
      </c>
      <c r="H116" s="18"/>
      <c r="I116" s="17">
        <v>732</v>
      </c>
      <c r="J116" s="19"/>
      <c r="K116" s="20"/>
    </row>
    <row r="117" spans="1:11" x14ac:dyDescent="0.35">
      <c r="A117" s="15">
        <v>2185468</v>
      </c>
      <c r="B117" s="16" t="s">
        <v>901</v>
      </c>
      <c r="C117" s="17" t="s">
        <v>1007</v>
      </c>
      <c r="D117" s="17" t="s">
        <v>748</v>
      </c>
      <c r="E117" s="17" t="s">
        <v>749</v>
      </c>
      <c r="F117" s="17" t="s">
        <v>767</v>
      </c>
      <c r="G117" s="17" t="s">
        <v>768</v>
      </c>
      <c r="H117" s="18"/>
      <c r="I117" s="17">
        <v>1387</v>
      </c>
      <c r="J117" s="19"/>
      <c r="K117" s="20"/>
    </row>
    <row r="118" spans="1:11" x14ac:dyDescent="0.35">
      <c r="A118" s="22">
        <v>2185469</v>
      </c>
      <c r="B118" s="23" t="s">
        <v>902</v>
      </c>
      <c r="C118" s="24" t="s">
        <v>998</v>
      </c>
      <c r="D118" s="24" t="s">
        <v>762</v>
      </c>
      <c r="E118" s="24" t="s">
        <v>899</v>
      </c>
      <c r="F118" s="24" t="s">
        <v>745</v>
      </c>
      <c r="G118" s="24" t="s">
        <v>757</v>
      </c>
      <c r="H118" s="25"/>
      <c r="I118" s="24">
        <v>716</v>
      </c>
      <c r="J118" s="26"/>
      <c r="K118" s="20"/>
    </row>
  </sheetData>
  <phoneticPr fontId="4" type="noConversion"/>
  <dataValidations count="1">
    <dataValidation type="list" allowBlank="1" showInputMessage="1" showErrorMessage="1" sqref="E3:E118" xr:uid="{97F914AA-EF28-427D-A8EF-E945C64F4BDC}">
      <formula1>INDIRECT($D$3)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5B30-60F5-47A6-9D43-9D6CBE79EEB6}">
  <dimension ref="A1:B5"/>
  <sheetViews>
    <sheetView workbookViewId="0">
      <selection activeCell="A2" sqref="A2"/>
    </sheetView>
  </sheetViews>
  <sheetFormatPr defaultRowHeight="13.8" x14ac:dyDescent="0.25"/>
  <cols>
    <col min="1" max="1" width="11.33203125" customWidth="1"/>
  </cols>
  <sheetData>
    <row r="1" spans="1:2" x14ac:dyDescent="0.25">
      <c r="A1" s="28" t="s">
        <v>903</v>
      </c>
      <c r="B1" s="28" t="s">
        <v>904</v>
      </c>
    </row>
    <row r="2" spans="1:2" x14ac:dyDescent="0.25">
      <c r="A2" s="29" t="s">
        <v>905</v>
      </c>
      <c r="B2" s="29" t="s">
        <v>906</v>
      </c>
    </row>
    <row r="3" spans="1:2" x14ac:dyDescent="0.25">
      <c r="A3" s="29" t="s">
        <v>907</v>
      </c>
      <c r="B3" s="29" t="s">
        <v>908</v>
      </c>
    </row>
    <row r="4" spans="1:2" x14ac:dyDescent="0.25">
      <c r="A4" s="29" t="s">
        <v>909</v>
      </c>
      <c r="B4" s="29" t="s">
        <v>743</v>
      </c>
    </row>
    <row r="5" spans="1:2" x14ac:dyDescent="0.25">
      <c r="A5" s="29" t="s">
        <v>910</v>
      </c>
      <c r="B5" s="29" t="s">
        <v>777</v>
      </c>
    </row>
  </sheetData>
  <phoneticPr fontId="4" type="noConversion"/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06314-2701-43F5-AA56-587A51720C70}">
  <sheetPr>
    <tabColor rgb="FF92D050"/>
    <pageSetUpPr fitToPage="1"/>
  </sheetPr>
  <dimension ref="A1:S32"/>
  <sheetViews>
    <sheetView showGridLines="0" tabSelected="1" workbookViewId="0">
      <selection activeCell="S2" sqref="S2"/>
    </sheetView>
  </sheetViews>
  <sheetFormatPr defaultColWidth="9" defaultRowHeight="13.8" x14ac:dyDescent="0.25"/>
  <cols>
    <col min="1" max="1" width="13" style="30" bestFit="1" customWidth="1"/>
    <col min="2" max="2" width="5.88671875" style="30" bestFit="1" customWidth="1"/>
    <col min="3" max="3" width="5.21875" style="30" bestFit="1" customWidth="1"/>
    <col min="4" max="12" width="5.88671875" style="30" bestFit="1" customWidth="1"/>
    <col min="13" max="13" width="5.33203125" style="30" bestFit="1" customWidth="1"/>
    <col min="14" max="14" width="12.109375" style="30" hidden="1" customWidth="1"/>
    <col min="15" max="15" width="0" style="30" hidden="1" customWidth="1"/>
    <col min="16" max="16" width="10.21875" style="30" hidden="1" customWidth="1"/>
    <col min="17" max="18" width="9" style="30"/>
    <col min="19" max="19" width="11.21875" style="30" customWidth="1"/>
    <col min="20" max="16384" width="9" style="30"/>
  </cols>
  <sheetData>
    <row r="1" spans="1:19" x14ac:dyDescent="0.25">
      <c r="A1" s="4" t="s">
        <v>911</v>
      </c>
      <c r="B1" s="4" t="s">
        <v>912</v>
      </c>
      <c r="C1" s="4" t="s">
        <v>913</v>
      </c>
      <c r="D1" s="4" t="s">
        <v>914</v>
      </c>
      <c r="E1" s="4" t="s">
        <v>915</v>
      </c>
      <c r="F1" s="4" t="s">
        <v>916</v>
      </c>
      <c r="G1" s="4" t="s">
        <v>917</v>
      </c>
      <c r="H1" s="4" t="s">
        <v>918</v>
      </c>
      <c r="I1" s="4" t="s">
        <v>919</v>
      </c>
      <c r="J1" s="4" t="s">
        <v>920</v>
      </c>
      <c r="K1" s="4" t="s">
        <v>921</v>
      </c>
      <c r="L1" s="4" t="s">
        <v>922</v>
      </c>
      <c r="M1" s="4" t="s">
        <v>923</v>
      </c>
      <c r="N1" s="30" t="s">
        <v>924</v>
      </c>
      <c r="O1" s="30" t="s">
        <v>925</v>
      </c>
      <c r="P1" s="30" t="s">
        <v>926</v>
      </c>
    </row>
    <row r="2" spans="1:19" ht="20.399999999999999" x14ac:dyDescent="0.25">
      <c r="A2" s="4" t="s">
        <v>927</v>
      </c>
      <c r="B2" s="31">
        <v>0.2</v>
      </c>
      <c r="C2" s="31">
        <v>0</v>
      </c>
      <c r="D2" s="31">
        <v>11.6</v>
      </c>
      <c r="E2" s="31">
        <v>63.6</v>
      </c>
      <c r="F2" s="31">
        <v>64.099999999999994</v>
      </c>
      <c r="G2" s="31">
        <v>125.3</v>
      </c>
      <c r="H2" s="31">
        <v>79.3</v>
      </c>
      <c r="I2" s="31">
        <v>132.1</v>
      </c>
      <c r="J2" s="31">
        <v>118.9</v>
      </c>
      <c r="K2" s="31">
        <v>31.1</v>
      </c>
      <c r="L2" s="31">
        <v>0</v>
      </c>
      <c r="M2" s="31">
        <v>0.1</v>
      </c>
      <c r="N2" s="30">
        <f>SUM(降水量统计[[#This Row],[1月]:[12月]])</f>
        <v>626.30000000000007</v>
      </c>
      <c r="O2" s="30">
        <f>RANK(降水量统计[[#This Row],[合计降水量]],降水量统计[合计降水量],0)</f>
        <v>21</v>
      </c>
      <c r="R2" s="32"/>
      <c r="S2" s="32" t="s">
        <v>1010</v>
      </c>
    </row>
    <row r="3" spans="1:19" ht="20.399999999999999" x14ac:dyDescent="0.25">
      <c r="A3" s="4" t="s">
        <v>928</v>
      </c>
      <c r="B3" s="31">
        <v>0.1</v>
      </c>
      <c r="C3" s="31">
        <v>0.9</v>
      </c>
      <c r="D3" s="31">
        <v>13.7</v>
      </c>
      <c r="E3" s="31">
        <v>48.8</v>
      </c>
      <c r="F3" s="31">
        <v>21.2</v>
      </c>
      <c r="G3" s="31">
        <v>131.9</v>
      </c>
      <c r="H3" s="31">
        <v>143.4</v>
      </c>
      <c r="I3" s="31">
        <v>71.3</v>
      </c>
      <c r="J3" s="31">
        <v>68.2</v>
      </c>
      <c r="K3" s="31">
        <v>48.5</v>
      </c>
      <c r="L3" s="31">
        <v>0</v>
      </c>
      <c r="M3" s="31">
        <v>4.0999999999999996</v>
      </c>
      <c r="N3" s="30">
        <f>SUM(降水量统计[[#This Row],[1月]:[12月]])</f>
        <v>552.1</v>
      </c>
      <c r="O3" s="30">
        <f>RANK(降水量统计[[#This Row],[合计降水量]],降水量统计[合计降水量],0)</f>
        <v>23</v>
      </c>
      <c r="R3" s="32" t="s">
        <v>927</v>
      </c>
      <c r="S3" s="32">
        <f>INDEX(降水量统计[[#All],[城市（毫米）]:[12月]],MATCH(R3,降水量统计[[#All],[城市（毫米）]],0),MATCH(S2,降水量统计[[#Headers],[城市（毫米）]:[12月]],0))</f>
        <v>0.1</v>
      </c>
    </row>
    <row r="4" spans="1:19" x14ac:dyDescent="0.25">
      <c r="A4" s="4" t="s">
        <v>930</v>
      </c>
      <c r="B4" s="31">
        <v>8</v>
      </c>
      <c r="C4" s="31">
        <v>0</v>
      </c>
      <c r="D4" s="31">
        <v>22.1</v>
      </c>
      <c r="E4" s="31">
        <v>47.9</v>
      </c>
      <c r="F4" s="31">
        <v>31.5</v>
      </c>
      <c r="G4" s="31">
        <v>97.1</v>
      </c>
      <c r="H4" s="31">
        <v>129.19999999999999</v>
      </c>
      <c r="I4" s="31">
        <v>238.6</v>
      </c>
      <c r="J4" s="31">
        <v>116.4</v>
      </c>
      <c r="K4" s="31">
        <v>16.600000000000001</v>
      </c>
      <c r="L4" s="31">
        <v>0.2</v>
      </c>
      <c r="M4" s="31">
        <v>0.1</v>
      </c>
      <c r="N4" s="30">
        <f>SUM(降水量统计[[#This Row],[1月]:[12月]])</f>
        <v>707.7</v>
      </c>
      <c r="O4" s="30">
        <f>RANK(降水量统计[[#This Row],[合计降水量]],降水量统计[合计降水量],0)</f>
        <v>18</v>
      </c>
    </row>
    <row r="5" spans="1:19" x14ac:dyDescent="0.25">
      <c r="A5" s="4" t="s">
        <v>931</v>
      </c>
      <c r="B5" s="31">
        <v>3.7</v>
      </c>
      <c r="C5" s="31">
        <v>2.7</v>
      </c>
      <c r="D5" s="31">
        <v>20.9</v>
      </c>
      <c r="E5" s="31">
        <v>63.4</v>
      </c>
      <c r="F5" s="31">
        <v>17.600000000000001</v>
      </c>
      <c r="G5" s="31">
        <v>103.8</v>
      </c>
      <c r="H5" s="31">
        <v>23.9</v>
      </c>
      <c r="I5" s="31">
        <v>45.2</v>
      </c>
      <c r="J5" s="31">
        <v>56.7</v>
      </c>
      <c r="K5" s="31">
        <v>17.399999999999999</v>
      </c>
      <c r="L5" s="31">
        <v>0</v>
      </c>
      <c r="M5" s="31">
        <v>0</v>
      </c>
      <c r="N5" s="30">
        <f>SUM(降水量统计[[#This Row],[1月]:[12月]])</f>
        <v>355.29999999999995</v>
      </c>
      <c r="O5" s="30">
        <f>RANK(降水量统计[[#This Row],[合计降水量]],降水量统计[合计降水量],0)</f>
        <v>28</v>
      </c>
    </row>
    <row r="6" spans="1:19" x14ac:dyDescent="0.25">
      <c r="A6" s="4" t="s">
        <v>932</v>
      </c>
      <c r="B6" s="31">
        <v>6.5</v>
      </c>
      <c r="C6" s="31">
        <v>2.9</v>
      </c>
      <c r="D6" s="31">
        <v>20.3</v>
      </c>
      <c r="E6" s="31">
        <v>11.5</v>
      </c>
      <c r="F6" s="31">
        <v>7.9</v>
      </c>
      <c r="G6" s="31">
        <v>137.4</v>
      </c>
      <c r="H6" s="31">
        <v>165.5</v>
      </c>
      <c r="I6" s="31">
        <v>132.69999999999999</v>
      </c>
      <c r="J6" s="31">
        <v>54.9</v>
      </c>
      <c r="K6" s="31">
        <v>24.7</v>
      </c>
      <c r="L6" s="31">
        <v>6.7</v>
      </c>
      <c r="M6" s="31">
        <v>0</v>
      </c>
      <c r="N6" s="30">
        <f>SUM(降水量统计[[#This Row],[1月]:[12月]])</f>
        <v>571.00000000000011</v>
      </c>
      <c r="O6" s="30">
        <f>RANK(降水量统计[[#This Row],[合计降水量]],降水量统计[合计降水量],0)</f>
        <v>22</v>
      </c>
    </row>
    <row r="7" spans="1:19" x14ac:dyDescent="0.25">
      <c r="A7" s="4" t="s">
        <v>933</v>
      </c>
      <c r="B7" s="31">
        <v>0</v>
      </c>
      <c r="C7" s="31">
        <v>1</v>
      </c>
      <c r="D7" s="31">
        <v>37.200000000000003</v>
      </c>
      <c r="E7" s="31">
        <v>71</v>
      </c>
      <c r="F7" s="31">
        <v>79.099999999999994</v>
      </c>
      <c r="G7" s="31">
        <v>88.1</v>
      </c>
      <c r="H7" s="31">
        <v>221.1</v>
      </c>
      <c r="I7" s="31">
        <v>109.3</v>
      </c>
      <c r="J7" s="31">
        <v>70</v>
      </c>
      <c r="K7" s="31">
        <v>17.899999999999999</v>
      </c>
      <c r="L7" s="31">
        <v>8.3000000000000007</v>
      </c>
      <c r="M7" s="31">
        <v>18.7</v>
      </c>
      <c r="N7" s="30">
        <f>SUM(降水量统计[[#This Row],[1月]:[12月]])</f>
        <v>721.69999999999993</v>
      </c>
      <c r="O7" s="30">
        <f>RANK(降水量统计[[#This Row],[合计降水量]],降水量统计[合计降水量],0)</f>
        <v>16</v>
      </c>
    </row>
    <row r="8" spans="1:19" x14ac:dyDescent="0.25">
      <c r="A8" s="4" t="s">
        <v>934</v>
      </c>
      <c r="B8" s="31">
        <v>0.2</v>
      </c>
      <c r="C8" s="31">
        <v>0.5</v>
      </c>
      <c r="D8" s="31">
        <v>32.5</v>
      </c>
      <c r="E8" s="31">
        <v>22.3</v>
      </c>
      <c r="F8" s="31">
        <v>62.1</v>
      </c>
      <c r="G8" s="31">
        <v>152.5</v>
      </c>
      <c r="H8" s="31">
        <v>199.8</v>
      </c>
      <c r="I8" s="31">
        <v>150.5</v>
      </c>
      <c r="J8" s="31">
        <v>63</v>
      </c>
      <c r="K8" s="31">
        <v>17</v>
      </c>
      <c r="L8" s="31">
        <v>14.1</v>
      </c>
      <c r="M8" s="31">
        <v>2.2999999999999998</v>
      </c>
      <c r="N8" s="30">
        <f>SUM(降水量统计[[#This Row],[1月]:[12月]])</f>
        <v>716.80000000000007</v>
      </c>
      <c r="O8" s="30">
        <f>RANK(降水量统计[[#This Row],[合计降水量]],降水量统计[合计降水量],0)</f>
        <v>17</v>
      </c>
    </row>
    <row r="9" spans="1:19" x14ac:dyDescent="0.25">
      <c r="A9" s="4" t="s">
        <v>935</v>
      </c>
      <c r="B9" s="31">
        <v>0</v>
      </c>
      <c r="C9" s="31">
        <v>0</v>
      </c>
      <c r="D9" s="31">
        <v>21.8</v>
      </c>
      <c r="E9" s="31">
        <v>31.3</v>
      </c>
      <c r="F9" s="31">
        <v>71.3</v>
      </c>
      <c r="G9" s="31">
        <v>57.4</v>
      </c>
      <c r="H9" s="31">
        <v>94.8</v>
      </c>
      <c r="I9" s="31">
        <v>46.1</v>
      </c>
      <c r="J9" s="31">
        <v>80.400000000000006</v>
      </c>
      <c r="K9" s="31">
        <v>18</v>
      </c>
      <c r="L9" s="31">
        <v>9.3000000000000007</v>
      </c>
      <c r="M9" s="31">
        <v>8.6</v>
      </c>
      <c r="N9" s="30">
        <f>SUM(降水量统计[[#This Row],[1月]:[12月]])</f>
        <v>439.00000000000006</v>
      </c>
      <c r="O9" s="30">
        <f>RANK(降水量统计[[#This Row],[合计降水量]],降水量统计[合计降水量],0)</f>
        <v>26</v>
      </c>
    </row>
    <row r="10" spans="1:19" x14ac:dyDescent="0.25">
      <c r="A10" s="4" t="s">
        <v>936</v>
      </c>
      <c r="B10" s="31">
        <v>90.9</v>
      </c>
      <c r="C10" s="31">
        <v>32.299999999999997</v>
      </c>
      <c r="D10" s="31">
        <v>30.1</v>
      </c>
      <c r="E10" s="31">
        <v>55.5</v>
      </c>
      <c r="F10" s="31">
        <v>84.5</v>
      </c>
      <c r="G10" s="31">
        <v>300</v>
      </c>
      <c r="H10" s="31">
        <v>105.8</v>
      </c>
      <c r="I10" s="31">
        <v>113.5</v>
      </c>
      <c r="J10" s="31">
        <v>109.3</v>
      </c>
      <c r="K10" s="31">
        <v>56.7</v>
      </c>
      <c r="L10" s="31">
        <v>81.599999999999994</v>
      </c>
      <c r="M10" s="31">
        <v>26.3</v>
      </c>
      <c r="N10" s="30">
        <f>SUM(降水量统计[[#This Row],[1月]:[12月]])</f>
        <v>1086.4999999999998</v>
      </c>
      <c r="O10" s="30">
        <f>RANK(降水量统计[[#This Row],[合计降水量]],降水量统计[合计降水量],0)</f>
        <v>10</v>
      </c>
    </row>
    <row r="11" spans="1:19" x14ac:dyDescent="0.25">
      <c r="A11" s="4" t="s">
        <v>937</v>
      </c>
      <c r="B11" s="31">
        <v>110.1</v>
      </c>
      <c r="C11" s="31">
        <v>18.899999999999999</v>
      </c>
      <c r="D11" s="31">
        <v>32.200000000000003</v>
      </c>
      <c r="E11" s="31">
        <v>90</v>
      </c>
      <c r="F11" s="31">
        <v>81.400000000000006</v>
      </c>
      <c r="G11" s="31">
        <v>131.69999999999999</v>
      </c>
      <c r="H11" s="31">
        <v>193.3</v>
      </c>
      <c r="I11" s="31">
        <v>191</v>
      </c>
      <c r="J11" s="31">
        <v>42.4</v>
      </c>
      <c r="K11" s="31">
        <v>38.4</v>
      </c>
      <c r="L11" s="31">
        <v>27.5</v>
      </c>
      <c r="M11" s="31">
        <v>18.100000000000001</v>
      </c>
      <c r="N11" s="30">
        <f>SUM(降水量统计[[#This Row],[1月]:[12月]])</f>
        <v>975</v>
      </c>
      <c r="O11" s="30">
        <f>RANK(降水量统计[[#This Row],[合计降水量]],降水量统计[合计降水量],0)</f>
        <v>13</v>
      </c>
    </row>
    <row r="12" spans="1:19" x14ac:dyDescent="0.25">
      <c r="A12" s="4" t="s">
        <v>938</v>
      </c>
      <c r="B12" s="31">
        <v>91.7</v>
      </c>
      <c r="C12" s="31">
        <v>61.4</v>
      </c>
      <c r="D12" s="31">
        <v>37.700000000000003</v>
      </c>
      <c r="E12" s="31">
        <v>101.9</v>
      </c>
      <c r="F12" s="31">
        <v>117.7</v>
      </c>
      <c r="G12" s="31">
        <v>361</v>
      </c>
      <c r="H12" s="31">
        <v>114.4</v>
      </c>
      <c r="I12" s="31">
        <v>137.5</v>
      </c>
      <c r="J12" s="31">
        <v>44.2</v>
      </c>
      <c r="K12" s="31">
        <v>67.400000000000006</v>
      </c>
      <c r="L12" s="31">
        <v>118.5</v>
      </c>
      <c r="M12" s="31">
        <v>20.5</v>
      </c>
      <c r="N12" s="30">
        <f>SUM(降水量统计[[#This Row],[1月]:[12月]])</f>
        <v>1273.9000000000001</v>
      </c>
      <c r="O12" s="30">
        <f>RANK(降水量统计[[#This Row],[合计降水量]],降水量统计[合计降水量],0)</f>
        <v>8</v>
      </c>
    </row>
    <row r="13" spans="1:19" x14ac:dyDescent="0.25">
      <c r="A13" s="4" t="s">
        <v>939</v>
      </c>
      <c r="B13" s="31">
        <v>89.8</v>
      </c>
      <c r="C13" s="31">
        <v>12.6</v>
      </c>
      <c r="D13" s="31">
        <v>37.299999999999997</v>
      </c>
      <c r="E13" s="31">
        <v>59.4</v>
      </c>
      <c r="F13" s="31">
        <v>72.5</v>
      </c>
      <c r="G13" s="31">
        <v>203.8</v>
      </c>
      <c r="H13" s="31">
        <v>162.30000000000001</v>
      </c>
      <c r="I13" s="31">
        <v>177.7</v>
      </c>
      <c r="J13" s="31">
        <v>5.6</v>
      </c>
      <c r="K13" s="31">
        <v>50.4</v>
      </c>
      <c r="L13" s="31">
        <v>28.3</v>
      </c>
      <c r="M13" s="31">
        <v>10.5</v>
      </c>
      <c r="N13" s="30">
        <f>SUM(降水量统计[[#This Row],[1月]:[12月]])</f>
        <v>910.2</v>
      </c>
      <c r="O13" s="30">
        <f>RANK(降水量统计[[#This Row],[合计降水量]],降水量统计[合计降水量],0)</f>
        <v>15</v>
      </c>
    </row>
    <row r="14" spans="1:19" x14ac:dyDescent="0.25">
      <c r="A14" s="4" t="s">
        <v>940</v>
      </c>
      <c r="B14" s="31">
        <v>70.3</v>
      </c>
      <c r="C14" s="31">
        <v>46.9</v>
      </c>
      <c r="D14" s="31">
        <v>68.7</v>
      </c>
      <c r="E14" s="31">
        <v>148.30000000000001</v>
      </c>
      <c r="F14" s="31">
        <v>266.39999999999998</v>
      </c>
      <c r="G14" s="31">
        <v>247.6</v>
      </c>
      <c r="H14" s="31">
        <v>325.60000000000002</v>
      </c>
      <c r="I14" s="31">
        <v>104.4</v>
      </c>
      <c r="J14" s="31">
        <v>40.799999999999997</v>
      </c>
      <c r="K14" s="31">
        <v>118.5</v>
      </c>
      <c r="L14" s="31">
        <v>35.1</v>
      </c>
      <c r="M14" s="31">
        <v>12.2</v>
      </c>
      <c r="N14" s="30">
        <f>SUM(降水量统计[[#This Row],[1月]:[12月]])</f>
        <v>1484.8</v>
      </c>
      <c r="O14" s="30">
        <f>RANK(降水量统计[[#This Row],[合计降水量]],降水量统计[合计降水量],0)</f>
        <v>4</v>
      </c>
    </row>
    <row r="15" spans="1:19" x14ac:dyDescent="0.25">
      <c r="A15" s="4" t="s">
        <v>941</v>
      </c>
      <c r="B15" s="31">
        <v>75.8</v>
      </c>
      <c r="C15" s="31">
        <v>48.2</v>
      </c>
      <c r="D15" s="31">
        <v>145.30000000000001</v>
      </c>
      <c r="E15" s="31">
        <v>157.4</v>
      </c>
      <c r="F15" s="31">
        <v>104.1</v>
      </c>
      <c r="G15" s="31">
        <v>427.6</v>
      </c>
      <c r="H15" s="31">
        <v>133.69999999999999</v>
      </c>
      <c r="I15" s="31">
        <v>68</v>
      </c>
      <c r="J15" s="31">
        <v>31</v>
      </c>
      <c r="K15" s="31">
        <v>16.600000000000001</v>
      </c>
      <c r="L15" s="31">
        <v>138.69999999999999</v>
      </c>
      <c r="M15" s="31">
        <v>9.6999999999999993</v>
      </c>
      <c r="N15" s="30">
        <f>SUM(降水量统计[[#This Row],[1月]:[12月]])</f>
        <v>1356.1000000000001</v>
      </c>
      <c r="O15" s="30">
        <f>RANK(降水量统计[[#This Row],[合计降水量]],降水量统计[合计降水量],0)</f>
        <v>7</v>
      </c>
    </row>
    <row r="16" spans="1:19" x14ac:dyDescent="0.25">
      <c r="A16" s="4" t="s">
        <v>942</v>
      </c>
      <c r="B16" s="31">
        <v>6.8</v>
      </c>
      <c r="C16" s="31">
        <v>5.9</v>
      </c>
      <c r="D16" s="31">
        <v>13.1</v>
      </c>
      <c r="E16" s="31">
        <v>53.5</v>
      </c>
      <c r="F16" s="31">
        <v>61.6</v>
      </c>
      <c r="G16" s="31">
        <v>27.2</v>
      </c>
      <c r="H16" s="31">
        <v>254</v>
      </c>
      <c r="I16" s="31">
        <v>186.7</v>
      </c>
      <c r="J16" s="31">
        <v>73.900000000000006</v>
      </c>
      <c r="K16" s="31">
        <v>18.600000000000001</v>
      </c>
      <c r="L16" s="31">
        <v>3.4</v>
      </c>
      <c r="M16" s="31">
        <v>0.4</v>
      </c>
      <c r="N16" s="30">
        <f>SUM(降水量统计[[#This Row],[1月]:[12月]])</f>
        <v>705.09999999999991</v>
      </c>
      <c r="O16" s="30">
        <f>RANK(降水量统计[[#This Row],[合计降水量]],降水量统计[合计降水量],0)</f>
        <v>19</v>
      </c>
    </row>
    <row r="17" spans="1:15" x14ac:dyDescent="0.25">
      <c r="A17" s="4" t="s">
        <v>943</v>
      </c>
      <c r="B17" s="31">
        <v>17</v>
      </c>
      <c r="C17" s="31">
        <v>2.5</v>
      </c>
      <c r="D17" s="31">
        <v>2</v>
      </c>
      <c r="E17" s="31">
        <v>90.8</v>
      </c>
      <c r="F17" s="31">
        <v>59.4</v>
      </c>
      <c r="G17" s="31">
        <v>24.6</v>
      </c>
      <c r="H17" s="31">
        <v>309.7</v>
      </c>
      <c r="I17" s="31">
        <v>58.5</v>
      </c>
      <c r="J17" s="31">
        <v>64.400000000000006</v>
      </c>
      <c r="K17" s="31">
        <v>13.3</v>
      </c>
      <c r="L17" s="31">
        <v>12.9</v>
      </c>
      <c r="M17" s="31">
        <v>3.1</v>
      </c>
      <c r="N17" s="30">
        <f>SUM(降水量统计[[#This Row],[1月]:[12月]])</f>
        <v>658.19999999999993</v>
      </c>
      <c r="O17" s="30">
        <f>RANK(降水量统计[[#This Row],[合计降水量]],降水量统计[合计降水量],0)</f>
        <v>20</v>
      </c>
    </row>
    <row r="18" spans="1:15" x14ac:dyDescent="0.25">
      <c r="A18" s="4" t="s">
        <v>944</v>
      </c>
      <c r="B18" s="31">
        <v>72.400000000000006</v>
      </c>
      <c r="C18" s="31">
        <v>20.7</v>
      </c>
      <c r="D18" s="31">
        <v>79</v>
      </c>
      <c r="E18" s="31">
        <v>54.3</v>
      </c>
      <c r="F18" s="31">
        <v>344.2</v>
      </c>
      <c r="G18" s="31">
        <v>129.4</v>
      </c>
      <c r="H18" s="31">
        <v>148.1</v>
      </c>
      <c r="I18" s="31">
        <v>240.7</v>
      </c>
      <c r="J18" s="31">
        <v>40.799999999999997</v>
      </c>
      <c r="K18" s="31">
        <v>92.5</v>
      </c>
      <c r="L18" s="31">
        <v>39.1</v>
      </c>
      <c r="M18" s="31">
        <v>5.6</v>
      </c>
      <c r="N18" s="30">
        <f>SUM(降水量统计[[#This Row],[1月]:[12月]])</f>
        <v>1266.7999999999997</v>
      </c>
      <c r="O18" s="30">
        <f>RANK(降水量统计[[#This Row],[合计降水量]],降水量统计[合计降水量],0)</f>
        <v>9</v>
      </c>
    </row>
    <row r="19" spans="1:15" x14ac:dyDescent="0.25">
      <c r="A19" s="4" t="s">
        <v>945</v>
      </c>
      <c r="B19" s="31">
        <v>96.4</v>
      </c>
      <c r="C19" s="31">
        <v>53.8</v>
      </c>
      <c r="D19" s="31">
        <v>159.9</v>
      </c>
      <c r="E19" s="31">
        <v>101.6</v>
      </c>
      <c r="F19" s="31">
        <v>110</v>
      </c>
      <c r="G19" s="31">
        <v>116.4</v>
      </c>
      <c r="H19" s="31">
        <v>215</v>
      </c>
      <c r="I19" s="31">
        <v>143.9</v>
      </c>
      <c r="J19" s="31">
        <v>146.69999999999999</v>
      </c>
      <c r="K19" s="31">
        <v>55.8</v>
      </c>
      <c r="L19" s="31">
        <v>243.9</v>
      </c>
      <c r="M19" s="31">
        <v>9.5</v>
      </c>
      <c r="N19" s="30">
        <f>SUM(降水量统计[[#This Row],[1月]:[12月]])</f>
        <v>1452.9</v>
      </c>
      <c r="O19" s="30">
        <f>RANK(降水量统计[[#This Row],[合计降水量]],降水量统计[合计降水量],0)</f>
        <v>5</v>
      </c>
    </row>
    <row r="20" spans="1:15" x14ac:dyDescent="0.25">
      <c r="A20" s="4" t="s">
        <v>929</v>
      </c>
      <c r="B20" s="31">
        <v>98</v>
      </c>
      <c r="C20" s="31">
        <v>49.9</v>
      </c>
      <c r="D20" s="31">
        <v>70.900000000000006</v>
      </c>
      <c r="E20" s="31">
        <v>111.7</v>
      </c>
      <c r="F20" s="31">
        <v>285.2</v>
      </c>
      <c r="G20" s="31">
        <v>834.6</v>
      </c>
      <c r="H20" s="31">
        <v>170.3</v>
      </c>
      <c r="I20" s="31">
        <v>188.4</v>
      </c>
      <c r="J20" s="31">
        <v>262.60000000000002</v>
      </c>
      <c r="K20" s="31">
        <v>136.4</v>
      </c>
      <c r="L20" s="31">
        <v>61.9</v>
      </c>
      <c r="M20" s="31">
        <v>14.1</v>
      </c>
      <c r="N20" s="30">
        <f>SUM(降水量统计[[#This Row],[1月]:[12月]])</f>
        <v>2284.0000000000005</v>
      </c>
      <c r="O20" s="30">
        <f>RANK(降水量统计[[#This Row],[合计降水量]],降水量统计[合计降水量],0)</f>
        <v>2</v>
      </c>
    </row>
    <row r="21" spans="1:15" x14ac:dyDescent="0.25">
      <c r="A21" s="4" t="s">
        <v>946</v>
      </c>
      <c r="B21" s="31">
        <v>76.099999999999994</v>
      </c>
      <c r="C21" s="31">
        <v>70</v>
      </c>
      <c r="D21" s="31">
        <v>18.7</v>
      </c>
      <c r="E21" s="31">
        <v>45.2</v>
      </c>
      <c r="F21" s="31">
        <v>121.8</v>
      </c>
      <c r="G21" s="31">
        <v>300.60000000000002</v>
      </c>
      <c r="H21" s="31">
        <v>260.10000000000002</v>
      </c>
      <c r="I21" s="31">
        <v>317.39999999999998</v>
      </c>
      <c r="J21" s="31">
        <v>187.6</v>
      </c>
      <c r="K21" s="31">
        <v>47.6</v>
      </c>
      <c r="L21" s="31">
        <v>156</v>
      </c>
      <c r="M21" s="31">
        <v>23.9</v>
      </c>
      <c r="N21" s="30">
        <f>SUM(降水量统计[[#This Row],[1月]:[12月]])</f>
        <v>1625</v>
      </c>
      <c r="O21" s="30">
        <f>RANK(降水量统计[[#This Row],[合计降水量]],降水量统计[合计降水量],0)</f>
        <v>3</v>
      </c>
    </row>
    <row r="22" spans="1:15" x14ac:dyDescent="0.25">
      <c r="A22" s="4" t="s">
        <v>947</v>
      </c>
      <c r="B22" s="31">
        <v>35.5</v>
      </c>
      <c r="C22" s="31">
        <v>27.7</v>
      </c>
      <c r="D22" s="31">
        <v>13.6</v>
      </c>
      <c r="E22" s="31">
        <v>53.9</v>
      </c>
      <c r="F22" s="31">
        <v>193.3</v>
      </c>
      <c r="G22" s="31">
        <v>227.3</v>
      </c>
      <c r="H22" s="31">
        <v>164.7</v>
      </c>
      <c r="I22" s="31">
        <v>346.7</v>
      </c>
      <c r="J22" s="31">
        <v>337.5</v>
      </c>
      <c r="K22" s="31">
        <v>901.2</v>
      </c>
      <c r="L22" s="31">
        <v>20.9</v>
      </c>
      <c r="M22" s="31">
        <v>68.900000000000006</v>
      </c>
      <c r="N22" s="30">
        <f>SUM(降水量统计[[#This Row],[1月]:[12月]])</f>
        <v>2391.2000000000003</v>
      </c>
      <c r="O22" s="30">
        <f>RANK(降水量统计[[#This Row],[合计降水量]],降水量统计[合计降水量],0)</f>
        <v>1</v>
      </c>
    </row>
    <row r="23" spans="1:15" x14ac:dyDescent="0.25">
      <c r="A23" s="4" t="s">
        <v>948</v>
      </c>
      <c r="B23" s="31">
        <v>16.2</v>
      </c>
      <c r="C23" s="31">
        <v>42.7</v>
      </c>
      <c r="D23" s="31">
        <v>43.8</v>
      </c>
      <c r="E23" s="31">
        <v>75.099999999999994</v>
      </c>
      <c r="F23" s="31">
        <v>69.099999999999994</v>
      </c>
      <c r="G23" s="31">
        <v>254.4</v>
      </c>
      <c r="H23" s="31">
        <v>55.1</v>
      </c>
      <c r="I23" s="31">
        <v>108.4</v>
      </c>
      <c r="J23" s="31">
        <v>54.1</v>
      </c>
      <c r="K23" s="31">
        <v>154.30000000000001</v>
      </c>
      <c r="L23" s="31">
        <v>59.8</v>
      </c>
      <c r="M23" s="31">
        <v>29.7</v>
      </c>
      <c r="N23" s="30">
        <f>SUM(降水量统计[[#This Row],[1月]:[12月]])</f>
        <v>962.7</v>
      </c>
      <c r="O23" s="30">
        <f>RANK(降水量统计[[#This Row],[合计降水量]],降水量统计[合计降水量],0)</f>
        <v>14</v>
      </c>
    </row>
    <row r="24" spans="1:15" x14ac:dyDescent="0.25">
      <c r="A24" s="4" t="s">
        <v>949</v>
      </c>
      <c r="B24" s="31">
        <v>6.3</v>
      </c>
      <c r="C24" s="31">
        <v>16.8</v>
      </c>
      <c r="D24" s="31">
        <v>33</v>
      </c>
      <c r="E24" s="31">
        <v>47</v>
      </c>
      <c r="F24" s="31">
        <v>69.7</v>
      </c>
      <c r="G24" s="31">
        <v>124</v>
      </c>
      <c r="H24" s="31">
        <v>235.8</v>
      </c>
      <c r="I24" s="31">
        <v>147.19999999999999</v>
      </c>
      <c r="J24" s="31">
        <v>267</v>
      </c>
      <c r="K24" s="31">
        <v>58.8</v>
      </c>
      <c r="L24" s="31">
        <v>22.6</v>
      </c>
      <c r="M24" s="31">
        <v>0</v>
      </c>
      <c r="N24" s="30">
        <f>SUM(降水量统计[[#This Row],[1月]:[12月]])</f>
        <v>1028.1999999999998</v>
      </c>
      <c r="O24" s="30">
        <f>RANK(降水量统计[[#This Row],[合计降水量]],降水量统计[合计降水量],0)</f>
        <v>11</v>
      </c>
    </row>
    <row r="25" spans="1:15" x14ac:dyDescent="0.25">
      <c r="A25" s="4" t="s">
        <v>950</v>
      </c>
      <c r="B25" s="31">
        <v>15.7</v>
      </c>
      <c r="C25" s="31">
        <v>13.5</v>
      </c>
      <c r="D25" s="31">
        <v>68.099999999999994</v>
      </c>
      <c r="E25" s="31">
        <v>62.1</v>
      </c>
      <c r="F25" s="31">
        <v>156.9</v>
      </c>
      <c r="G25" s="31">
        <v>89.9</v>
      </c>
      <c r="H25" s="31">
        <v>275</v>
      </c>
      <c r="I25" s="31">
        <v>364.2</v>
      </c>
      <c r="J25" s="31">
        <v>98.9</v>
      </c>
      <c r="K25" s="31">
        <v>106.1</v>
      </c>
      <c r="L25" s="31">
        <v>103.3</v>
      </c>
      <c r="M25" s="31">
        <v>17.2</v>
      </c>
      <c r="N25" s="30">
        <f>SUM(降水量统计[[#This Row],[1月]:[12月]])</f>
        <v>1370.9</v>
      </c>
      <c r="O25" s="30">
        <f>RANK(降水量统计[[#This Row],[合计降水量]],降水量统计[合计降水量],0)</f>
        <v>6</v>
      </c>
    </row>
    <row r="26" spans="1:15" x14ac:dyDescent="0.25">
      <c r="A26" s="4" t="s">
        <v>951</v>
      </c>
      <c r="B26" s="31">
        <v>13.6</v>
      </c>
      <c r="C26" s="31">
        <v>12.7</v>
      </c>
      <c r="D26" s="31">
        <v>15.7</v>
      </c>
      <c r="E26" s="31">
        <v>14.4</v>
      </c>
      <c r="F26" s="31">
        <v>94.5</v>
      </c>
      <c r="G26" s="31">
        <v>133.5</v>
      </c>
      <c r="H26" s="31">
        <v>281.5</v>
      </c>
      <c r="I26" s="31">
        <v>203.4</v>
      </c>
      <c r="J26" s="31">
        <v>75.400000000000006</v>
      </c>
      <c r="K26" s="31">
        <v>49.4</v>
      </c>
      <c r="L26" s="31">
        <v>82.7</v>
      </c>
      <c r="M26" s="31">
        <v>5.4</v>
      </c>
      <c r="N26" s="30">
        <f>SUM(降水量统计[[#This Row],[1月]:[12月]])</f>
        <v>982.19999999999993</v>
      </c>
      <c r="O26" s="30">
        <f>RANK(降水量统计[[#This Row],[合计降水量]],降水量统计[合计降水量],0)</f>
        <v>12</v>
      </c>
    </row>
    <row r="27" spans="1:15" x14ac:dyDescent="0.25">
      <c r="A27" s="4" t="s">
        <v>952</v>
      </c>
      <c r="B27" s="31">
        <v>0.2</v>
      </c>
      <c r="C27" s="31">
        <v>7.5</v>
      </c>
      <c r="D27" s="31">
        <v>3.8</v>
      </c>
      <c r="E27" s="31">
        <v>3.8</v>
      </c>
      <c r="F27" s="31">
        <v>64.099999999999994</v>
      </c>
      <c r="G27" s="31">
        <v>63</v>
      </c>
      <c r="H27" s="31">
        <v>162.30000000000001</v>
      </c>
      <c r="I27" s="31">
        <v>161.9</v>
      </c>
      <c r="J27" s="31">
        <v>49.4</v>
      </c>
      <c r="K27" s="31">
        <v>10.9</v>
      </c>
      <c r="L27" s="31">
        <v>6.9</v>
      </c>
      <c r="M27" s="31">
        <v>0</v>
      </c>
      <c r="N27" s="30">
        <f>SUM(降水量统计[[#This Row],[1月]:[12月]])</f>
        <v>533.79999999999995</v>
      </c>
      <c r="O27" s="30">
        <f>RANK(降水量统计[[#This Row],[合计降水量]],降水量统计[合计降水量],0)</f>
        <v>24</v>
      </c>
    </row>
    <row r="28" spans="1:15" x14ac:dyDescent="0.25">
      <c r="A28" s="4" t="s">
        <v>953</v>
      </c>
      <c r="B28" s="31">
        <v>19.100000000000001</v>
      </c>
      <c r="C28" s="31">
        <v>7.5</v>
      </c>
      <c r="D28" s="31">
        <v>21.7</v>
      </c>
      <c r="E28" s="31">
        <v>55.6</v>
      </c>
      <c r="F28" s="31">
        <v>22</v>
      </c>
      <c r="G28" s="31">
        <v>59.8</v>
      </c>
      <c r="H28" s="31">
        <v>83.7</v>
      </c>
      <c r="I28" s="31">
        <v>87.3</v>
      </c>
      <c r="J28" s="31">
        <v>83.1</v>
      </c>
      <c r="K28" s="31">
        <v>73.099999999999994</v>
      </c>
      <c r="L28" s="31">
        <v>12.3</v>
      </c>
      <c r="M28" s="31">
        <v>0</v>
      </c>
      <c r="N28" s="30">
        <f>SUM(降水量统计[[#This Row],[1月]:[12月]])</f>
        <v>525.19999999999993</v>
      </c>
      <c r="O28" s="30">
        <f>RANK(降水量统计[[#This Row],[合计降水量]],降水量统计[合计降水量],0)</f>
        <v>25</v>
      </c>
    </row>
    <row r="29" spans="1:15" x14ac:dyDescent="0.25">
      <c r="A29" s="4" t="s">
        <v>954</v>
      </c>
      <c r="B29" s="31">
        <v>9</v>
      </c>
      <c r="C29" s="31">
        <v>2.8</v>
      </c>
      <c r="D29" s="31">
        <v>4.5999999999999996</v>
      </c>
      <c r="E29" s="31">
        <v>22</v>
      </c>
      <c r="F29" s="31">
        <v>28.1</v>
      </c>
      <c r="G29" s="31">
        <v>30.4</v>
      </c>
      <c r="H29" s="31">
        <v>49.9</v>
      </c>
      <c r="I29" s="31">
        <v>72.099999999999994</v>
      </c>
      <c r="J29" s="31">
        <v>61.5</v>
      </c>
      <c r="K29" s="31">
        <v>23.5</v>
      </c>
      <c r="L29" s="31">
        <v>1.4</v>
      </c>
      <c r="M29" s="31">
        <v>0.1</v>
      </c>
      <c r="N29" s="30">
        <f>SUM(降水量统计[[#This Row],[1月]:[12月]])</f>
        <v>305.39999999999998</v>
      </c>
      <c r="O29" s="30">
        <f>RANK(降水量统计[[#This Row],[合计降水量]],降水量统计[合计降水量],0)</f>
        <v>29</v>
      </c>
    </row>
    <row r="30" spans="1:15" x14ac:dyDescent="0.25">
      <c r="A30" s="4" t="s">
        <v>955</v>
      </c>
      <c r="B30" s="31">
        <v>2.6</v>
      </c>
      <c r="C30" s="31">
        <v>2.7</v>
      </c>
      <c r="D30" s="31">
        <v>7.7</v>
      </c>
      <c r="E30" s="31">
        <v>32.200000000000003</v>
      </c>
      <c r="F30" s="31">
        <v>48.4</v>
      </c>
      <c r="G30" s="31">
        <v>60.9</v>
      </c>
      <c r="H30" s="31">
        <v>41.6</v>
      </c>
      <c r="I30" s="31">
        <v>99.7</v>
      </c>
      <c r="J30" s="31">
        <v>62.9</v>
      </c>
      <c r="K30" s="31">
        <v>19.7</v>
      </c>
      <c r="L30" s="31">
        <v>0.2</v>
      </c>
      <c r="M30" s="31">
        <v>0</v>
      </c>
      <c r="N30" s="30">
        <f>SUM(降水量统计[[#This Row],[1月]:[12月]])</f>
        <v>378.59999999999997</v>
      </c>
      <c r="O30" s="30">
        <f>RANK(降水量统计[[#This Row],[合计降水量]],降水量统计[合计降水量],0)</f>
        <v>27</v>
      </c>
    </row>
    <row r="31" spans="1:15" x14ac:dyDescent="0.25">
      <c r="A31" s="4" t="s">
        <v>956</v>
      </c>
      <c r="B31" s="31">
        <v>8.1</v>
      </c>
      <c r="C31" s="31">
        <v>1.1000000000000001</v>
      </c>
      <c r="D31" s="31">
        <v>0</v>
      </c>
      <c r="E31" s="31">
        <v>16.3</v>
      </c>
      <c r="F31" s="31">
        <v>0.2</v>
      </c>
      <c r="G31" s="31">
        <v>2.2999999999999998</v>
      </c>
      <c r="H31" s="31">
        <v>79.400000000000006</v>
      </c>
      <c r="I31" s="31">
        <v>35.799999999999997</v>
      </c>
      <c r="J31" s="31">
        <v>44.1</v>
      </c>
      <c r="K31" s="31">
        <v>7.3</v>
      </c>
      <c r="L31" s="31">
        <v>0</v>
      </c>
      <c r="M31" s="31">
        <v>0</v>
      </c>
      <c r="N31" s="30">
        <f>SUM(降水量统计[[#This Row],[1月]:[12月]])</f>
        <v>194.6</v>
      </c>
      <c r="O31" s="30">
        <f>RANK(降水量统计[[#This Row],[合计降水量]],降水量统计[合计降水量],0)</f>
        <v>30</v>
      </c>
    </row>
    <row r="32" spans="1:15" x14ac:dyDescent="0.25">
      <c r="A32" s="4" t="s">
        <v>957</v>
      </c>
      <c r="B32" s="31">
        <v>3</v>
      </c>
      <c r="C32" s="31">
        <v>11.6</v>
      </c>
      <c r="D32" s="31">
        <v>17.8</v>
      </c>
      <c r="E32" s="31">
        <v>21.7</v>
      </c>
      <c r="F32" s="31">
        <v>15.8</v>
      </c>
      <c r="G32" s="31">
        <v>8.9</v>
      </c>
      <c r="H32" s="31">
        <v>20.9</v>
      </c>
      <c r="I32" s="31">
        <v>17.100000000000001</v>
      </c>
      <c r="J32" s="31">
        <v>16.8</v>
      </c>
      <c r="K32" s="31">
        <v>12.8</v>
      </c>
      <c r="L32" s="31">
        <v>12.8</v>
      </c>
      <c r="M32" s="31">
        <v>12.6</v>
      </c>
      <c r="N32" s="30">
        <f>SUM(降水量统计[[#This Row],[1月]:[12月]])</f>
        <v>171.8</v>
      </c>
      <c r="O32" s="30">
        <f>RANK(降水量统计[[#This Row],[合计降水量]],降水量统计[合计降水量],0)</f>
        <v>31</v>
      </c>
    </row>
  </sheetData>
  <phoneticPr fontId="4" type="noConversion"/>
  <conditionalFormatting sqref="B2:M32">
    <cfRule type="cellIs" dxfId="0" priority="2" operator="lessThan">
      <formula>15</formula>
    </cfRule>
  </conditionalFormatting>
  <conditionalFormatting sqref="N2:N32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{92AA64F9-89A1-450D-BD7D-DDEB0ACEFAF8}</x14:id>
        </ext>
      </extLst>
    </cfRule>
  </conditionalFormatting>
  <dataValidations count="2">
    <dataValidation type="list" allowBlank="1" showInputMessage="1" showErrorMessage="1" sqref="S2" xr:uid="{F98B78BD-3E16-4305-884A-18E8188DDE4C}">
      <formula1>$B$1:$M$1</formula1>
    </dataValidation>
    <dataValidation type="list" allowBlank="1" showInputMessage="1" showErrorMessage="1" sqref="R3" xr:uid="{72D464DF-5093-47F5-82C2-A32BB2CD4614}">
      <formula1>$A$2:$A$32</formula1>
    </dataValidation>
  </dataValidations>
  <pageMargins left="0.70866141732283472" right="0.70866141732283472" top="0.74803149606299213" bottom="0.74803149606299213" header="0.31496062992125984" footer="0.31496062992125984"/>
  <pageSetup paperSize="9" scale="71" orientation="landscape" horizontalDpi="1200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AA64F9-89A1-450D-BD7D-DDEB0ACEF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35C79FAE-A120-43EB-B050-6B488558ED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主要城市降水量!B2:M2</xm:f>
              <xm:sqref>P2</xm:sqref>
            </x14:sparkline>
            <x14:sparkline>
              <xm:f>主要城市降水量!B3:M3</xm:f>
              <xm:sqref>P3</xm:sqref>
            </x14:sparkline>
            <x14:sparkline>
              <xm:f>主要城市降水量!B4:M4</xm:f>
              <xm:sqref>P4</xm:sqref>
            </x14:sparkline>
            <x14:sparkline>
              <xm:f>主要城市降水量!B5:M5</xm:f>
              <xm:sqref>P5</xm:sqref>
            </x14:sparkline>
            <x14:sparkline>
              <xm:f>主要城市降水量!B6:M6</xm:f>
              <xm:sqref>P6</xm:sqref>
            </x14:sparkline>
            <x14:sparkline>
              <xm:f>主要城市降水量!B7:M7</xm:f>
              <xm:sqref>P7</xm:sqref>
            </x14:sparkline>
            <x14:sparkline>
              <xm:f>主要城市降水量!B8:M8</xm:f>
              <xm:sqref>P8</xm:sqref>
            </x14:sparkline>
            <x14:sparkline>
              <xm:f>主要城市降水量!B9:M9</xm:f>
              <xm:sqref>P9</xm:sqref>
            </x14:sparkline>
            <x14:sparkline>
              <xm:f>主要城市降水量!B10:M10</xm:f>
              <xm:sqref>P10</xm:sqref>
            </x14:sparkline>
            <x14:sparkline>
              <xm:f>主要城市降水量!B11:M11</xm:f>
              <xm:sqref>P11</xm:sqref>
            </x14:sparkline>
            <x14:sparkline>
              <xm:f>主要城市降水量!B12:M12</xm:f>
              <xm:sqref>P12</xm:sqref>
            </x14:sparkline>
            <x14:sparkline>
              <xm:f>主要城市降水量!B13:M13</xm:f>
              <xm:sqref>P13</xm:sqref>
            </x14:sparkline>
            <x14:sparkline>
              <xm:f>主要城市降水量!B14:M14</xm:f>
              <xm:sqref>P14</xm:sqref>
            </x14:sparkline>
            <x14:sparkline>
              <xm:f>主要城市降水量!B15:M15</xm:f>
              <xm:sqref>P15</xm:sqref>
            </x14:sparkline>
            <x14:sparkline>
              <xm:f>主要城市降水量!B16:M16</xm:f>
              <xm:sqref>P16</xm:sqref>
            </x14:sparkline>
            <x14:sparkline>
              <xm:f>主要城市降水量!B17:M17</xm:f>
              <xm:sqref>P17</xm:sqref>
            </x14:sparkline>
            <x14:sparkline>
              <xm:f>主要城市降水量!B18:M18</xm:f>
              <xm:sqref>P18</xm:sqref>
            </x14:sparkline>
            <x14:sparkline>
              <xm:f>主要城市降水量!B19:M19</xm:f>
              <xm:sqref>P19</xm:sqref>
            </x14:sparkline>
            <x14:sparkline>
              <xm:f>主要城市降水量!B20:M20</xm:f>
              <xm:sqref>P20</xm:sqref>
            </x14:sparkline>
            <x14:sparkline>
              <xm:f>主要城市降水量!B21:M21</xm:f>
              <xm:sqref>P21</xm:sqref>
            </x14:sparkline>
            <x14:sparkline>
              <xm:f>主要城市降水量!B22:M22</xm:f>
              <xm:sqref>P22</xm:sqref>
            </x14:sparkline>
            <x14:sparkline>
              <xm:f>主要城市降水量!B23:M23</xm:f>
              <xm:sqref>P23</xm:sqref>
            </x14:sparkline>
            <x14:sparkline>
              <xm:f>主要城市降水量!B24:M24</xm:f>
              <xm:sqref>P24</xm:sqref>
            </x14:sparkline>
            <x14:sparkline>
              <xm:f>主要城市降水量!B25:M25</xm:f>
              <xm:sqref>P25</xm:sqref>
            </x14:sparkline>
            <x14:sparkline>
              <xm:f>主要城市降水量!B26:M26</xm:f>
              <xm:sqref>P26</xm:sqref>
            </x14:sparkline>
            <x14:sparkline>
              <xm:f>主要城市降水量!B27:M27</xm:f>
              <xm:sqref>P27</xm:sqref>
            </x14:sparkline>
            <x14:sparkline>
              <xm:f>主要城市降水量!B28:M28</xm:f>
              <xm:sqref>P28</xm:sqref>
            </x14:sparkline>
            <x14:sparkline>
              <xm:f>主要城市降水量!B29:M29</xm:f>
              <xm:sqref>P29</xm:sqref>
            </x14:sparkline>
            <x14:sparkline>
              <xm:f>主要城市降水量!B30:M30</xm:f>
              <xm:sqref>P30</xm:sqref>
            </x14:sparkline>
            <x14:sparkline>
              <xm:f>主要城市降水量!B31:M31</xm:f>
              <xm:sqref>P31</xm:sqref>
            </x14:sparkline>
            <x14:sparkline>
              <xm:f>主要城市降水量!B32:M32</xm:f>
              <xm:sqref>P32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讲解</vt:lpstr>
      <vt:lpstr>部门信息</vt:lpstr>
      <vt:lpstr>2015年8月</vt:lpstr>
      <vt:lpstr>销售资料</vt:lpstr>
      <vt:lpstr>地区代码</vt:lpstr>
      <vt:lpstr>主要城市降水量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xingzhi</dc:creator>
  <cp:lastModifiedBy>李钰</cp:lastModifiedBy>
  <dcterms:created xsi:type="dcterms:W3CDTF">2015-06-05T18:19:34Z</dcterms:created>
  <dcterms:modified xsi:type="dcterms:W3CDTF">2023-08-23T09:27:49Z</dcterms:modified>
</cp:coreProperties>
</file>