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izoncsueastbay-my.sharepoint.com/personal/skadam3_horizon_csueastbay_edu/Documents/Data Project/Non Evs/Toyota/Gross Income on X/"/>
    </mc:Choice>
  </mc:AlternateContent>
  <xr:revisionPtr revIDLastSave="331" documentId="8_{97BDCDE1-6E58-5343-8A19-94BA27880404}" xr6:coauthVersionLast="47" xr6:coauthVersionMax="47" xr10:uidLastSave="{BE38C493-BF9B-CE4B-A22B-7DBE85777019}"/>
  <bookViews>
    <workbookView xWindow="0" yWindow="500" windowWidth="28800" windowHeight="16300" activeTab="2" xr2:uid="{B47AD962-AD2D-9344-AD84-BFDEB29D38DB}"/>
  </bookViews>
  <sheets>
    <sheet name="Manually - Linear Regression" sheetId="1" r:id="rId1"/>
    <sheet name="Excel - Linear Regression" sheetId="6" r:id="rId2"/>
    <sheet name="Regression Line Graph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1" i="1" l="1"/>
  <c r="M10" i="1" s="1"/>
  <c r="C41" i="1"/>
  <c r="E24" i="1" s="1"/>
  <c r="E37" i="1" l="1"/>
  <c r="H37" i="1" s="1"/>
  <c r="E5" i="1"/>
  <c r="H5" i="1" s="1"/>
  <c r="E17" i="1"/>
  <c r="H17" i="1" s="1"/>
  <c r="F11" i="1"/>
  <c r="E15" i="1"/>
  <c r="H15" i="1" s="1"/>
  <c r="F34" i="1"/>
  <c r="F10" i="1"/>
  <c r="F33" i="1"/>
  <c r="M28" i="1"/>
  <c r="F30" i="1"/>
  <c r="F22" i="1"/>
  <c r="E4" i="1"/>
  <c r="H4" i="1" s="1"/>
  <c r="E27" i="1"/>
  <c r="H27" i="1" s="1"/>
  <c r="F21" i="1"/>
  <c r="M12" i="1"/>
  <c r="M26" i="1"/>
  <c r="E14" i="1"/>
  <c r="E19" i="1"/>
  <c r="H19" i="1" s="1"/>
  <c r="F20" i="1"/>
  <c r="M11" i="1"/>
  <c r="E29" i="1"/>
  <c r="H29" i="1" s="1"/>
  <c r="M27" i="1"/>
  <c r="E28" i="1"/>
  <c r="H28" i="1" s="1"/>
  <c r="E13" i="1"/>
  <c r="H13" i="1" s="1"/>
  <c r="E18" i="1"/>
  <c r="F12" i="1"/>
  <c r="H24" i="1"/>
  <c r="M6" i="1"/>
  <c r="M14" i="1"/>
  <c r="M22" i="1"/>
  <c r="M30" i="1"/>
  <c r="M38" i="1"/>
  <c r="F7" i="1"/>
  <c r="F15" i="1"/>
  <c r="F23" i="1"/>
  <c r="F31" i="1"/>
  <c r="F39" i="1"/>
  <c r="M15" i="1"/>
  <c r="M23" i="1"/>
  <c r="M31" i="1"/>
  <c r="M39" i="1"/>
  <c r="F8" i="1"/>
  <c r="F16" i="1"/>
  <c r="F24" i="1"/>
  <c r="G24" i="1" s="1"/>
  <c r="F32" i="1"/>
  <c r="F4" i="1"/>
  <c r="M8" i="1"/>
  <c r="M16" i="1"/>
  <c r="M32" i="1"/>
  <c r="M4" i="1"/>
  <c r="M7" i="1"/>
  <c r="M24" i="1"/>
  <c r="M5" i="1"/>
  <c r="M13" i="1"/>
  <c r="M21" i="1"/>
  <c r="M29" i="1"/>
  <c r="M37" i="1"/>
  <c r="E6" i="1"/>
  <c r="E32" i="1"/>
  <c r="E20" i="1"/>
  <c r="F35" i="1"/>
  <c r="F25" i="1"/>
  <c r="F13" i="1"/>
  <c r="M33" i="1"/>
  <c r="M17" i="1"/>
  <c r="E36" i="1"/>
  <c r="E16" i="1"/>
  <c r="F19" i="1"/>
  <c r="G19" i="1" s="1"/>
  <c r="M9" i="1"/>
  <c r="E9" i="1"/>
  <c r="E35" i="1"/>
  <c r="E25" i="1"/>
  <c r="F38" i="1"/>
  <c r="F28" i="1"/>
  <c r="F18" i="1"/>
  <c r="F6" i="1"/>
  <c r="H14" i="1"/>
  <c r="M36" i="1"/>
  <c r="M20" i="1"/>
  <c r="H18" i="1"/>
  <c r="E12" i="1"/>
  <c r="E26" i="1"/>
  <c r="F29" i="1"/>
  <c r="F9" i="1"/>
  <c r="M25" i="1"/>
  <c r="E8" i="1"/>
  <c r="E34" i="1"/>
  <c r="F37" i="1"/>
  <c r="G37" i="1" s="1"/>
  <c r="F27" i="1"/>
  <c r="F17" i="1"/>
  <c r="F5" i="1"/>
  <c r="G5" i="1" s="1"/>
  <c r="M35" i="1"/>
  <c r="M19" i="1"/>
  <c r="E22" i="1"/>
  <c r="E30" i="1"/>
  <c r="E38" i="1"/>
  <c r="E10" i="1"/>
  <c r="E31" i="1"/>
  <c r="E39" i="1"/>
  <c r="E11" i="1"/>
  <c r="E23" i="1"/>
  <c r="E7" i="1"/>
  <c r="E33" i="1"/>
  <c r="E21" i="1"/>
  <c r="F36" i="1"/>
  <c r="F26" i="1"/>
  <c r="F14" i="1"/>
  <c r="G14" i="1" s="1"/>
  <c r="M34" i="1"/>
  <c r="M18" i="1"/>
  <c r="G18" i="1" l="1"/>
  <c r="G4" i="1"/>
  <c r="G29" i="1"/>
  <c r="G15" i="1"/>
  <c r="G27" i="1"/>
  <c r="G28" i="1"/>
  <c r="G13" i="1"/>
  <c r="M40" i="1"/>
  <c r="G17" i="1"/>
  <c r="G11" i="1"/>
  <c r="H11" i="1"/>
  <c r="H8" i="1"/>
  <c r="G8" i="1"/>
  <c r="H39" i="1"/>
  <c r="G39" i="1"/>
  <c r="H25" i="1"/>
  <c r="G25" i="1"/>
  <c r="G20" i="1"/>
  <c r="H20" i="1"/>
  <c r="H31" i="1"/>
  <c r="G31" i="1"/>
  <c r="H32" i="1"/>
  <c r="G32" i="1"/>
  <c r="G33" i="1"/>
  <c r="H33" i="1"/>
  <c r="G30" i="1"/>
  <c r="H30" i="1"/>
  <c r="G35" i="1"/>
  <c r="H35" i="1"/>
  <c r="H10" i="1"/>
  <c r="G10" i="1"/>
  <c r="H9" i="1"/>
  <c r="G9" i="1"/>
  <c r="H6" i="1"/>
  <c r="G6" i="1"/>
  <c r="G21" i="1"/>
  <c r="H21" i="1"/>
  <c r="G38" i="1"/>
  <c r="H38" i="1"/>
  <c r="H7" i="1"/>
  <c r="G7" i="1"/>
  <c r="H22" i="1"/>
  <c r="G22" i="1"/>
  <c r="H26" i="1"/>
  <c r="G26" i="1"/>
  <c r="H16" i="1"/>
  <c r="G16" i="1"/>
  <c r="H23" i="1"/>
  <c r="G23" i="1"/>
  <c r="H34" i="1"/>
  <c r="G34" i="1"/>
  <c r="G12" i="1"/>
  <c r="H12" i="1"/>
  <c r="G36" i="1"/>
  <c r="H36" i="1"/>
  <c r="G40" i="1" l="1"/>
  <c r="H40" i="1"/>
  <c r="C43" i="1" l="1"/>
  <c r="C44" i="1" s="1"/>
  <c r="I7" i="1" s="1"/>
  <c r="I27" i="1" l="1"/>
  <c r="J27" i="1" s="1"/>
  <c r="L27" i="1" s="1"/>
  <c r="I37" i="1"/>
  <c r="J37" i="1" s="1"/>
  <c r="L37" i="1" s="1"/>
  <c r="I36" i="1"/>
  <c r="J36" i="1" s="1"/>
  <c r="L36" i="1" s="1"/>
  <c r="I26" i="1"/>
  <c r="N26" i="1" s="1"/>
  <c r="I12" i="1"/>
  <c r="J12" i="1" s="1"/>
  <c r="L12" i="1" s="1"/>
  <c r="I33" i="1"/>
  <c r="N33" i="1" s="1"/>
  <c r="I35" i="1"/>
  <c r="J35" i="1" s="1"/>
  <c r="L35" i="1" s="1"/>
  <c r="I28" i="1"/>
  <c r="J28" i="1" s="1"/>
  <c r="L28" i="1" s="1"/>
  <c r="I11" i="1"/>
  <c r="N11" i="1" s="1"/>
  <c r="I30" i="1"/>
  <c r="J30" i="1" s="1"/>
  <c r="L30" i="1" s="1"/>
  <c r="I13" i="1"/>
  <c r="N13" i="1" s="1"/>
  <c r="I34" i="1"/>
  <c r="N34" i="1" s="1"/>
  <c r="I19" i="1"/>
  <c r="N19" i="1" s="1"/>
  <c r="I29" i="1"/>
  <c r="J29" i="1" s="1"/>
  <c r="L29" i="1" s="1"/>
  <c r="I10" i="1"/>
  <c r="N10" i="1" s="1"/>
  <c r="I6" i="1"/>
  <c r="J6" i="1" s="1"/>
  <c r="L6" i="1" s="1"/>
  <c r="I38" i="1"/>
  <c r="N38" i="1" s="1"/>
  <c r="I14" i="1"/>
  <c r="N14" i="1" s="1"/>
  <c r="I17" i="1"/>
  <c r="J17" i="1" s="1"/>
  <c r="L17" i="1" s="1"/>
  <c r="I24" i="1"/>
  <c r="N24" i="1" s="1"/>
  <c r="I8" i="1"/>
  <c r="J8" i="1" s="1"/>
  <c r="L8" i="1" s="1"/>
  <c r="I39" i="1"/>
  <c r="N39" i="1" s="1"/>
  <c r="I16" i="1"/>
  <c r="J16" i="1" s="1"/>
  <c r="L16" i="1" s="1"/>
  <c r="I23" i="1"/>
  <c r="J23" i="1" s="1"/>
  <c r="L23" i="1" s="1"/>
  <c r="I22" i="1"/>
  <c r="N22" i="1" s="1"/>
  <c r="I25" i="1"/>
  <c r="N25" i="1" s="1"/>
  <c r="I31" i="1"/>
  <c r="J31" i="1" s="1"/>
  <c r="L31" i="1" s="1"/>
  <c r="I20" i="1"/>
  <c r="J20" i="1" s="1"/>
  <c r="L20" i="1" s="1"/>
  <c r="I4" i="1"/>
  <c r="N4" i="1" s="1"/>
  <c r="I15" i="1"/>
  <c r="N15" i="1" s="1"/>
  <c r="I18" i="1"/>
  <c r="J18" i="1" s="1"/>
  <c r="L18" i="1" s="1"/>
  <c r="I5" i="1"/>
  <c r="J5" i="1" s="1"/>
  <c r="L5" i="1" s="1"/>
  <c r="I21" i="1"/>
  <c r="J21" i="1" s="1"/>
  <c r="L21" i="1" s="1"/>
  <c r="I9" i="1"/>
  <c r="N9" i="1" s="1"/>
  <c r="I32" i="1"/>
  <c r="J32" i="1" s="1"/>
  <c r="L32" i="1" s="1"/>
  <c r="N7" i="1"/>
  <c r="J7" i="1"/>
  <c r="L7" i="1" s="1"/>
  <c r="J14" i="1" l="1"/>
  <c r="L14" i="1" s="1"/>
  <c r="N27" i="1"/>
  <c r="J24" i="1"/>
  <c r="L24" i="1" s="1"/>
  <c r="N17" i="1"/>
  <c r="N31" i="1"/>
  <c r="N37" i="1"/>
  <c r="N36" i="1"/>
  <c r="N30" i="1"/>
  <c r="J19" i="1"/>
  <c r="L19" i="1" s="1"/>
  <c r="J10" i="1"/>
  <c r="L10" i="1" s="1"/>
  <c r="J25" i="1"/>
  <c r="L25" i="1" s="1"/>
  <c r="J13" i="1"/>
  <c r="L13" i="1" s="1"/>
  <c r="J39" i="1"/>
  <c r="L39" i="1" s="1"/>
  <c r="N23" i="1"/>
  <c r="J26" i="1"/>
  <c r="L26" i="1" s="1"/>
  <c r="N29" i="1"/>
  <c r="N12" i="1"/>
  <c r="J34" i="1"/>
  <c r="L34" i="1" s="1"/>
  <c r="N8" i="1"/>
  <c r="J11" i="1"/>
  <c r="L11" i="1" s="1"/>
  <c r="N6" i="1"/>
  <c r="N28" i="1"/>
  <c r="J38" i="1"/>
  <c r="L38" i="1" s="1"/>
  <c r="J33" i="1"/>
  <c r="L33" i="1" s="1"/>
  <c r="N35" i="1"/>
  <c r="J9" i="1"/>
  <c r="L9" i="1" s="1"/>
  <c r="N32" i="1"/>
  <c r="N16" i="1"/>
  <c r="N21" i="1"/>
  <c r="J22" i="1"/>
  <c r="L22" i="1" s="1"/>
  <c r="N5" i="1"/>
  <c r="J4" i="1"/>
  <c r="L4" i="1" s="1"/>
  <c r="N20" i="1"/>
  <c r="N18" i="1"/>
  <c r="I40" i="1"/>
  <c r="J15" i="1"/>
  <c r="L15" i="1" s="1"/>
  <c r="N40" i="1" l="1"/>
  <c r="C45" i="1" s="1"/>
  <c r="K4" i="1" a="1"/>
  <c r="O23" i="1" s="1"/>
  <c r="L40" i="1"/>
  <c r="C46" i="1" s="1"/>
  <c r="J40" i="1"/>
  <c r="O35" i="1" l="1"/>
  <c r="O38" i="1"/>
  <c r="O27" i="1"/>
  <c r="O39" i="1"/>
  <c r="O14" i="1"/>
  <c r="O19" i="1"/>
  <c r="O7" i="1"/>
  <c r="O22" i="1"/>
  <c r="O33" i="1"/>
  <c r="O6" i="1"/>
  <c r="K4" i="1"/>
  <c r="K40" i="1" s="1"/>
  <c r="C47" i="1" s="1"/>
  <c r="O31" i="1"/>
  <c r="O11" i="1"/>
  <c r="O34" i="1"/>
  <c r="O30" i="1"/>
  <c r="O36" i="1"/>
  <c r="O18" i="1"/>
  <c r="O25" i="1"/>
  <c r="O21" i="1"/>
  <c r="O13" i="1"/>
  <c r="O17" i="1"/>
  <c r="O16" i="1"/>
  <c r="O12" i="1"/>
  <c r="O15" i="1"/>
  <c r="O26" i="1"/>
  <c r="O10" i="1"/>
  <c r="O28" i="1"/>
  <c r="O29" i="1"/>
  <c r="O5" i="1"/>
  <c r="O9" i="1"/>
  <c r="O24" i="1"/>
  <c r="O32" i="1"/>
  <c r="O20" i="1"/>
  <c r="O8" i="1"/>
  <c r="O37" i="1"/>
  <c r="O4" i="1" l="1"/>
  <c r="C4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<sst xmlns="http://schemas.openxmlformats.org/spreadsheetml/2006/main" count="86" uniqueCount="60">
  <si>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</si>
  <si>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</si>
  <si>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</si>
  <si>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</si>
  <si>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</si>
  <si>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</si>
  <si>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</si>
  <si>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</si>
  <si>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</si>
  <si>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</si>
  <si>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</si>
  <si>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</si>
  <si>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</si>
  <si>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</si>
  <si>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X - Mean X</t>
  </si>
  <si>
    <t>Y- Mean Y</t>
  </si>
  <si>
    <t>(X - Mean X)^2</t>
  </si>
  <si>
    <t>Predicted</t>
  </si>
  <si>
    <t>Error</t>
  </si>
  <si>
    <t>Mean =</t>
  </si>
  <si>
    <t>(X - Mean X)  * (Y- Mean Y)</t>
  </si>
  <si>
    <t>b1=</t>
  </si>
  <si>
    <t>b0=</t>
  </si>
  <si>
    <t>R2=</t>
  </si>
  <si>
    <t>SSE Squared Error</t>
  </si>
  <si>
    <t>SST</t>
  </si>
  <si>
    <t>SSR</t>
  </si>
  <si>
    <t>Sum</t>
  </si>
  <si>
    <t xml:space="preserve">MSE= 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</si>
  <si>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</si>
  <si>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</si>
  <si>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</si>
  <si>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</si>
  <si>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</si>
  <si>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</si>
  <si>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</si>
  <si>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</si>
  <si>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</si>
  <si>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</si>
  <si>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</si>
  <si>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</si>
  <si>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</si>
  <si>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</si>
  <si>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</si>
  <si>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</si>
  <si>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</si>
  <si>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</si>
  <si>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</si>
  <si>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</si>
  <si>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</si>
  <si>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</si>
  <si>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</si>
  <si>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</si>
  <si>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Sales (Y)</t>
  </si>
  <si>
    <t>MAD =</t>
  </si>
  <si>
    <t>Absolute Error</t>
  </si>
  <si>
    <t>Absolute % Error</t>
  </si>
  <si>
    <t>MAPE=</t>
  </si>
  <si>
    <t>Gross Income (X)</t>
  </si>
  <si>
    <t>For Toyota Camry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</si>
</sst>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7" tint="0.3999755851924192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A2E8"/>
        <bgColor indexed="64"/>
      </patternFill>
    </fill>
    <fill>
      <patternFill patternType="solid">
        <fgColor rgb="FF57DED8"/>
        <bgColor indexed="64"/>
      </patternFill>
    </fill>
    <fill>
      <patternFill patternType="solid">
        <fgColor rgb="FFC8E05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 wrapText="1"/>
    </xf>
    <xf numFmtId="2" fontId="0" fillId="0" borderId="1" xfId="0" applyNumberFormat="1" applyBorder="1"/>
    <xf numFmtId="164" fontId="0" fillId="0" borderId="1" xfId="0" applyNumberFormat="1" applyBorder="1"/>
    <xf numFmtId="0" fontId="0" fillId="5" borderId="2" xfId="0" applyFill="1" applyBorder="1"/>
    <xf numFmtId="164" fontId="0" fillId="0" borderId="3" xfId="0" applyNumberFormat="1" applyBorder="1"/>
    <xf numFmtId="0" fontId="3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2" fontId="0" fillId="10" borderId="1" xfId="0" applyNumberFormat="1" applyFill="1" applyBorder="1"/>
    <xf numFmtId="0" fontId="4" fillId="7" borderId="4" xfId="0" applyFont="1" applyFill="1" applyBorder="1"/>
    <xf numFmtId="2" fontId="4" fillId="7" borderId="5" xfId="0" applyNumberFormat="1" applyFont="1" applyFill="1" applyBorder="1"/>
    <xf numFmtId="0" fontId="4" fillId="7" borderId="6" xfId="0" applyFont="1" applyFill="1" applyBorder="1"/>
    <xf numFmtId="2" fontId="4" fillId="7" borderId="7" xfId="0" applyNumberFormat="1" applyFont="1" applyFill="1" applyBorder="1"/>
    <xf numFmtId="0" fontId="4" fillId="2" borderId="6" xfId="0" applyFont="1" applyFill="1" applyBorder="1"/>
    <xf numFmtId="164" fontId="4" fillId="2" borderId="7" xfId="0" applyNumberFormat="1" applyFont="1" applyFill="1" applyBorder="1"/>
    <xf numFmtId="0" fontId="4" fillId="7" borderId="8" xfId="0" applyFont="1" applyFill="1" applyBorder="1"/>
    <xf numFmtId="9" fontId="0" fillId="0" borderId="1" xfId="1" applyFont="1" applyBorder="1"/>
    <xf numFmtId="9" fontId="4" fillId="7" borderId="9" xfId="1" applyFont="1" applyFill="1" applyBorder="1"/>
    <xf numFmtId="0" fontId="1" fillId="2" borderId="2" xfId="0" applyFont="1" applyFill="1" applyBorder="1"/>
    <xf numFmtId="164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0" fillId="0" borderId="10" xfId="0" applyBorder="1"/>
    <xf numFmtId="0" fontId="0" fillId="0" borderId="11" xfId="0" applyBorder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Continuous"/>
    </xf>
    <xf numFmtId="0" fontId="0" fillId="2" borderId="0" xfId="0" applyFill="1"/>
    <xf numFmtId="0" fontId="0" fillId="2" borderId="11" xfId="0" applyFill="1" applyBorder="1"/>
    <xf numFmtId="0" fontId="2" fillId="2" borderId="12" xfId="0" applyFont="1" applyFill="1" applyBorder="1" applyAlignment="1">
      <alignment horizontal="center"/>
    </xf>
    <xf numFmtId="0" fontId="6" fillId="11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Predicted Values = Dependent Variable</a:t>
            </a:r>
            <a:r>
              <a:rPr lang="en-US" baseline="0"/>
              <a:t> = Num of </a:t>
            </a:r>
            <a:r>
              <a:rPr lang="en-US"/>
              <a:t>Sales (Y)</a:t>
            </a:r>
          </a:p>
          <a:p>
            <a:pPr>
              <a:defRPr/>
            </a:pPr>
            <a:r>
              <a:rPr lang="en-US"/>
              <a:t>Predicters</a:t>
            </a:r>
            <a:r>
              <a:rPr lang="en-US" baseline="0"/>
              <a:t> = Independent Variable = Gross Income [In Thousand] (X)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'Manually - Linear Regression'!$D$3</c:f>
              <c:strCache>
                <c:ptCount val="1"/>
                <c:pt idx="0">
                  <c:v>Sales (Y)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67490742711215157"/>
                  <c:y val="-0.10791789385105488"/>
                </c:manualLayout>
              </c:layout>
              <c:numFmt formatCode="General" sourceLinked="0"/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1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'Manually - Linear Regression'!$C$4:$C$39</c:f>
              <c:numCache>
                <c:formatCode>General</c:formatCode>
                <c:ptCount val="36"/>
                <c:pt idx="0">
                  <c:v>77.599999999999994</c:v>
                </c:pt>
                <c:pt idx="1">
                  <c:v>77.599999999999994</c:v>
                </c:pt>
                <c:pt idx="2">
                  <c:v>77.599999999999994</c:v>
                </c:pt>
                <c:pt idx="3">
                  <c:v>77.599999999999994</c:v>
                </c:pt>
                <c:pt idx="4">
                  <c:v>77.599999999999994</c:v>
                </c:pt>
                <c:pt idx="5">
                  <c:v>77.599999999999994</c:v>
                </c:pt>
                <c:pt idx="6">
                  <c:v>77.599999999999994</c:v>
                </c:pt>
                <c:pt idx="7">
                  <c:v>77.599999999999994</c:v>
                </c:pt>
                <c:pt idx="8">
                  <c:v>77.599999999999994</c:v>
                </c:pt>
                <c:pt idx="9">
                  <c:v>77.599999999999994</c:v>
                </c:pt>
                <c:pt idx="10">
                  <c:v>77.599999999999994</c:v>
                </c:pt>
                <c:pt idx="11">
                  <c:v>77.599999999999994</c:v>
                </c:pt>
                <c:pt idx="12">
                  <c:v>81.5</c:v>
                </c:pt>
                <c:pt idx="13">
                  <c:v>81.5</c:v>
                </c:pt>
                <c:pt idx="14">
                  <c:v>81.5</c:v>
                </c:pt>
                <c:pt idx="15">
                  <c:v>81.5</c:v>
                </c:pt>
                <c:pt idx="16">
                  <c:v>81.5</c:v>
                </c:pt>
                <c:pt idx="17">
                  <c:v>81.5</c:v>
                </c:pt>
                <c:pt idx="18">
                  <c:v>81.5</c:v>
                </c:pt>
                <c:pt idx="19">
                  <c:v>81.5</c:v>
                </c:pt>
                <c:pt idx="20">
                  <c:v>81.5</c:v>
                </c:pt>
                <c:pt idx="21">
                  <c:v>81.5</c:v>
                </c:pt>
                <c:pt idx="22">
                  <c:v>81.5</c:v>
                </c:pt>
                <c:pt idx="23">
                  <c:v>81.5</c:v>
                </c:pt>
                <c:pt idx="24">
                  <c:v>85.4</c:v>
                </c:pt>
                <c:pt idx="25">
                  <c:v>85.4</c:v>
                </c:pt>
                <c:pt idx="26">
                  <c:v>85.4</c:v>
                </c:pt>
                <c:pt idx="27">
                  <c:v>85.4</c:v>
                </c:pt>
                <c:pt idx="28">
                  <c:v>85.4</c:v>
                </c:pt>
                <c:pt idx="29">
                  <c:v>85.4</c:v>
                </c:pt>
                <c:pt idx="30">
                  <c:v>85.4</c:v>
                </c:pt>
                <c:pt idx="31">
                  <c:v>85.4</c:v>
                </c:pt>
                <c:pt idx="32">
                  <c:v>85.4</c:v>
                </c:pt>
                <c:pt idx="33">
                  <c:v>85.4</c:v>
                </c:pt>
                <c:pt idx="34">
                  <c:v>85.4</c:v>
                </c:pt>
                <c:pt idx="35">
                  <c:v>85.4</c:v>
                </c:pt>
              </c:numCache>
            </c:numRef>
          </c:xVal>
          <c:yVal>
            <c:numRef>
              <c:f>'Manually - Linear Regression'!$D$4:$D$39</c:f>
              <c:numCache>
                <c:formatCode>General</c:formatCode>
                <c:ptCount val="36"/>
                <c:pt idx="0">
                  <c:v>1689</c:v>
                </c:pt>
                <c:pt idx="1">
                  <c:v>1692</c:v>
                </c:pt>
                <c:pt idx="2">
                  <c:v>1694</c:v>
                </c:pt>
                <c:pt idx="3">
                  <c:v>1689</c:v>
                </c:pt>
                <c:pt idx="4">
                  <c:v>1644</c:v>
                </c:pt>
                <c:pt idx="5">
                  <c:v>1647</c:v>
                </c:pt>
                <c:pt idx="6">
                  <c:v>1648</c:v>
                </c:pt>
                <c:pt idx="7">
                  <c:v>1646</c:v>
                </c:pt>
                <c:pt idx="8">
                  <c:v>1689</c:v>
                </c:pt>
                <c:pt idx="9">
                  <c:v>1692</c:v>
                </c:pt>
                <c:pt idx="10">
                  <c:v>1698</c:v>
                </c:pt>
                <c:pt idx="11">
                  <c:v>1699</c:v>
                </c:pt>
                <c:pt idx="12">
                  <c:v>1698</c:v>
                </c:pt>
                <c:pt idx="13">
                  <c:v>1689</c:v>
                </c:pt>
                <c:pt idx="14">
                  <c:v>1687</c:v>
                </c:pt>
                <c:pt idx="15">
                  <c:v>1685</c:v>
                </c:pt>
                <c:pt idx="16">
                  <c:v>1667</c:v>
                </c:pt>
                <c:pt idx="17">
                  <c:v>1645</c:v>
                </c:pt>
                <c:pt idx="18">
                  <c:v>1646</c:v>
                </c:pt>
                <c:pt idx="19">
                  <c:v>1645</c:v>
                </c:pt>
                <c:pt idx="20">
                  <c:v>1689</c:v>
                </c:pt>
                <c:pt idx="21">
                  <c:v>1694</c:v>
                </c:pt>
                <c:pt idx="22">
                  <c:v>1694</c:v>
                </c:pt>
                <c:pt idx="23">
                  <c:v>1695</c:v>
                </c:pt>
                <c:pt idx="24">
                  <c:v>1698</c:v>
                </c:pt>
                <c:pt idx="25">
                  <c:v>1686</c:v>
                </c:pt>
                <c:pt idx="26">
                  <c:v>1680</c:v>
                </c:pt>
                <c:pt idx="27">
                  <c:v>1643</c:v>
                </c:pt>
                <c:pt idx="28">
                  <c:v>1645</c:v>
                </c:pt>
                <c:pt idx="29">
                  <c:v>1656</c:v>
                </c:pt>
                <c:pt idx="30">
                  <c:v>1689</c:v>
                </c:pt>
                <c:pt idx="31">
                  <c:v>1689</c:v>
                </c:pt>
                <c:pt idx="32">
                  <c:v>1694</c:v>
                </c:pt>
                <c:pt idx="33">
                  <c:v>1698</c:v>
                </c:pt>
                <c:pt idx="34">
                  <c:v>1689</c:v>
                </c:pt>
                <c:pt idx="35">
                  <c:v>1680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7EC-BB46-92C1-5839364918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75392"/>
        <c:axId val="882826624"/>
      </c:scatterChart>
      <c:valAx>
        <c:axId val="106097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2826624"/>
        <c:crosses val="autoZero"/>
        <c:crossBetween val="midCat"/>
      </c:valAx>
      <c:valAx>
        <c:axId val="882826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97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76200</xdr:rowOff>
    </xdr:from>
    <xdr:to>
      <xdr:col>12</xdr:col>
      <xdr:colOff>673100</xdr:colOff>
      <xdr:row>25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3CE6358-6929-214F-A195-1F95FCDB3F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B765-13A2-824C-8855-EA4B71841F7A}">
  <dimension ref="A1:O48"/>
  <sheetViews>
    <sheetView topLeftCell="A9" zoomScale="75" workbookViewId="0">
      <selection activeCell="T16" sqref="T16"/>
    </sheetView>
  </sheetViews>
  <sheetFormatPr baseColWidth="10" defaultRowHeight="16" x14ac:dyDescent="0.2"/>
  <cols>
    <col min="3" max="3" width="17.5" bestFit="1" customWidth="1"/>
    <col min="4" max="5" width="11.6640625" bestFit="1" customWidth="1"/>
    <col min="7" max="7" width="13.1640625" customWidth="1"/>
    <col min="8" max="8" width="12.5" customWidth="1"/>
    <col min="12" max="12" width="16.83203125" bestFit="1" customWidth="1"/>
    <col min="14" max="14" width="12.83203125" customWidth="1"/>
  </cols>
  <sheetData>
    <row r="1" spans="1:15" ht="35" customHeight="1" x14ac:dyDescent="0.2">
      <c r="B1" s="34" t="s">
        <v>59</v>
      </c>
      <c r="C1" s="34"/>
      <c r="D1" s="34"/>
      <c r="E1" s="34"/>
      <c r="F1" s="34"/>
      <c r="G1" s="34"/>
      <c r="H1" s="34"/>
      <c r="I1" s="34"/>
    </row>
    <row r="3" spans="1:15" ht="52" customHeight="1" x14ac:dyDescent="0.2">
      <c r="A3" s="5" t="s">
        <v>0</v>
      </c>
      <c r="B3" s="5" t="s">
        <v>1</v>
      </c>
      <c r="C3" s="10" t="s">
        <v>58</v>
      </c>
      <c r="D3" s="11" t="s">
        <v>53</v>
      </c>
      <c r="E3" s="5" t="s">
        <v>14</v>
      </c>
      <c r="F3" s="5" t="s">
        <v>15</v>
      </c>
      <c r="G3" s="5" t="s">
        <v>20</v>
      </c>
      <c r="H3" s="5" t="s">
        <v>16</v>
      </c>
      <c r="I3" s="12" t="s">
        <v>17</v>
      </c>
      <c r="J3" s="5" t="s">
        <v>18</v>
      </c>
      <c r="K3" s="5" t="s">
        <v>55</v>
      </c>
      <c r="L3" s="5" t="s">
        <v>24</v>
      </c>
      <c r="M3" s="5" t="s">
        <v>25</v>
      </c>
      <c r="N3" s="5" t="s">
        <v>26</v>
      </c>
      <c r="O3" s="5" t="s">
        <v>56</v>
      </c>
    </row>
    <row r="4" spans="1:15" x14ac:dyDescent="0.2">
      <c r="A4" s="35">
        <v>2020</v>
      </c>
      <c r="B4" s="2" t="s">
        <v>2</v>
      </c>
      <c r="C4" s="27">
        <v>77.599999999999994</v>
      </c>
      <c r="D4">
        <v>1689</v>
      </c>
      <c r="E4" s="7">
        <f>C4-$C$41</f>
        <v>-3.9000000000000483</v>
      </c>
      <c r="F4" s="7">
        <f>D4-$D$41</f>
        <v>11</v>
      </c>
      <c r="G4" s="6">
        <f>E4*F4</f>
        <v>-42.900000000000531</v>
      </c>
      <c r="H4" s="6">
        <f>E4*E4</f>
        <v>15.210000000000377</v>
      </c>
      <c r="I4" s="13">
        <f>$C$44+$C$43*C4</f>
        <v>1677.1666666666667</v>
      </c>
      <c r="J4" s="6">
        <f>D4-I4</f>
        <v>11.833333333333258</v>
      </c>
      <c r="K4" s="6" cm="1">
        <f t="array" ref="K4:K39">ABS(J4:J39)</f>
        <v>11.833333333333258</v>
      </c>
      <c r="L4" s="6">
        <f>J4^2</f>
        <v>140.02777777777598</v>
      </c>
      <c r="M4" s="6">
        <f>(D4-$D$41)^2</f>
        <v>121</v>
      </c>
      <c r="N4" s="6">
        <f>(I4-$D$41)^2</f>
        <v>0.69444444444431808</v>
      </c>
      <c r="O4" s="21">
        <f>K4/D4</f>
        <v>7.0061180185513666E-3</v>
      </c>
    </row>
    <row r="5" spans="1:15" x14ac:dyDescent="0.2">
      <c r="A5" s="35"/>
      <c r="B5" s="2" t="s">
        <v>3</v>
      </c>
      <c r="C5" s="27">
        <v>77.599999999999994</v>
      </c>
      <c r="D5">
        <v>1692</v>
      </c>
      <c r="E5" s="7">
        <f t="shared" ref="E5:E14" si="0">C5-$C$41</f>
        <v>-3.9000000000000483</v>
      </c>
      <c r="F5" s="7">
        <f t="shared" ref="F5:F39" si="1">D5-$D$41</f>
        <v>14</v>
      </c>
      <c r="G5" s="6">
        <f t="shared" ref="G5:G39" si="2">E5*F5</f>
        <v>-54.600000000000676</v>
      </c>
      <c r="H5" s="6">
        <f t="shared" ref="H5:H39" si="3">E5*E5</f>
        <v>15.210000000000377</v>
      </c>
      <c r="I5" s="13">
        <f t="shared" ref="I5:I39" si="4">$C$44+$C$43*C5</f>
        <v>1677.1666666666667</v>
      </c>
      <c r="J5" s="6">
        <f t="shared" ref="J5:J39" si="5">D5-I5</f>
        <v>14.833333333333258</v>
      </c>
      <c r="K5" s="6">
        <v>14.833333333333258</v>
      </c>
      <c r="L5" s="6">
        <f t="shared" ref="L5:L39" si="6">J5^2</f>
        <v>220.02777777777553</v>
      </c>
      <c r="M5" s="6">
        <f t="shared" ref="M5:M39" si="7">(D5-$D$41)^2</f>
        <v>196</v>
      </c>
      <c r="N5" s="6">
        <f t="shared" ref="N5:N39" si="8">(I5-$D$41)^2</f>
        <v>0.69444444444431808</v>
      </c>
      <c r="O5" s="21">
        <f t="shared" ref="O5:O39" si="9">K5/D5</f>
        <v>8.7667454688730839E-3</v>
      </c>
    </row>
    <row r="6" spans="1:15" x14ac:dyDescent="0.2">
      <c r="A6" s="35"/>
      <c r="B6" s="2" t="s">
        <v>4</v>
      </c>
      <c r="C6" s="27">
        <v>77.599999999999994</v>
      </c>
      <c r="D6">
        <v>1694</v>
      </c>
      <c r="E6" s="7">
        <f t="shared" si="0"/>
        <v>-3.9000000000000483</v>
      </c>
      <c r="F6" s="7">
        <f t="shared" si="1"/>
        <v>16</v>
      </c>
      <c r="G6" s="6">
        <f t="shared" si="2"/>
        <v>-62.400000000000773</v>
      </c>
      <c r="H6" s="6">
        <f t="shared" si="3"/>
        <v>15.210000000000377</v>
      </c>
      <c r="I6" s="13">
        <f t="shared" si="4"/>
        <v>1677.1666666666667</v>
      </c>
      <c r="J6" s="6">
        <f t="shared" si="5"/>
        <v>16.833333333333258</v>
      </c>
      <c r="K6" s="6">
        <v>16.833333333333258</v>
      </c>
      <c r="L6" s="6">
        <f t="shared" si="6"/>
        <v>283.36111111110858</v>
      </c>
      <c r="M6" s="6">
        <f t="shared" si="7"/>
        <v>256</v>
      </c>
      <c r="N6" s="6">
        <f t="shared" si="8"/>
        <v>0.69444444444431808</v>
      </c>
      <c r="O6" s="21">
        <f t="shared" si="9"/>
        <v>9.937032664305347E-3</v>
      </c>
    </row>
    <row r="7" spans="1:15" x14ac:dyDescent="0.2">
      <c r="A7" s="35"/>
      <c r="B7" s="2" t="s">
        <v>5</v>
      </c>
      <c r="C7" s="27">
        <v>77.599999999999994</v>
      </c>
      <c r="D7">
        <v>1689</v>
      </c>
      <c r="E7" s="7">
        <f t="shared" si="0"/>
        <v>-3.9000000000000483</v>
      </c>
      <c r="F7" s="7">
        <f t="shared" si="1"/>
        <v>11</v>
      </c>
      <c r="G7" s="6">
        <f t="shared" si="2"/>
        <v>-42.900000000000531</v>
      </c>
      <c r="H7" s="6">
        <f t="shared" si="3"/>
        <v>15.210000000000377</v>
      </c>
      <c r="I7" s="13">
        <f t="shared" si="4"/>
        <v>1677.1666666666667</v>
      </c>
      <c r="J7" s="6">
        <f t="shared" si="5"/>
        <v>11.833333333333258</v>
      </c>
      <c r="K7" s="6">
        <v>11.833333333333258</v>
      </c>
      <c r="L7" s="6">
        <f t="shared" si="6"/>
        <v>140.02777777777598</v>
      </c>
      <c r="M7" s="6">
        <f t="shared" si="7"/>
        <v>121</v>
      </c>
      <c r="N7" s="6">
        <f t="shared" si="8"/>
        <v>0.69444444444431808</v>
      </c>
      <c r="O7" s="21">
        <f t="shared" si="9"/>
        <v>7.0061180185513666E-3</v>
      </c>
    </row>
    <row r="8" spans="1:15" x14ac:dyDescent="0.2">
      <c r="A8" s="35"/>
      <c r="B8" s="2" t="s">
        <v>6</v>
      </c>
      <c r="C8" s="27">
        <v>77.599999999999994</v>
      </c>
      <c r="D8">
        <v>1644</v>
      </c>
      <c r="E8" s="7">
        <f t="shared" si="0"/>
        <v>-3.9000000000000483</v>
      </c>
      <c r="F8" s="7">
        <f t="shared" si="1"/>
        <v>-34</v>
      </c>
      <c r="G8" s="6">
        <f t="shared" si="2"/>
        <v>132.60000000000164</v>
      </c>
      <c r="H8" s="6">
        <f t="shared" si="3"/>
        <v>15.210000000000377</v>
      </c>
      <c r="I8" s="13">
        <f t="shared" si="4"/>
        <v>1677.1666666666667</v>
      </c>
      <c r="J8" s="6">
        <f t="shared" si="5"/>
        <v>-33.166666666666742</v>
      </c>
      <c r="K8" s="6">
        <v>33.166666666666742</v>
      </c>
      <c r="L8" s="6">
        <f t="shared" si="6"/>
        <v>1100.0277777777828</v>
      </c>
      <c r="M8" s="6">
        <f t="shared" si="7"/>
        <v>1156</v>
      </c>
      <c r="N8" s="6">
        <f t="shared" si="8"/>
        <v>0.69444444444431808</v>
      </c>
      <c r="O8" s="21">
        <f t="shared" si="9"/>
        <v>2.017437145174376E-2</v>
      </c>
    </row>
    <row r="9" spans="1:15" x14ac:dyDescent="0.2">
      <c r="A9" s="35"/>
      <c r="B9" s="2" t="s">
        <v>7</v>
      </c>
      <c r="C9" s="27">
        <v>77.599999999999994</v>
      </c>
      <c r="D9">
        <v>1647</v>
      </c>
      <c r="E9" s="7">
        <f t="shared" si="0"/>
        <v>-3.9000000000000483</v>
      </c>
      <c r="F9" s="7">
        <f t="shared" si="1"/>
        <v>-31</v>
      </c>
      <c r="G9" s="6">
        <f t="shared" si="2"/>
        <v>120.9000000000015</v>
      </c>
      <c r="H9" s="6">
        <f t="shared" si="3"/>
        <v>15.210000000000377</v>
      </c>
      <c r="I9" s="13">
        <f t="shared" si="4"/>
        <v>1677.1666666666667</v>
      </c>
      <c r="J9" s="6">
        <f t="shared" si="5"/>
        <v>-30.166666666666742</v>
      </c>
      <c r="K9" s="6">
        <v>30.166666666666742</v>
      </c>
      <c r="L9" s="6">
        <f t="shared" si="6"/>
        <v>910.02777777778238</v>
      </c>
      <c r="M9" s="6">
        <f t="shared" si="7"/>
        <v>961</v>
      </c>
      <c r="N9" s="6">
        <f t="shared" si="8"/>
        <v>0.69444444444431808</v>
      </c>
      <c r="O9" s="21">
        <f t="shared" si="9"/>
        <v>1.8316130337988307E-2</v>
      </c>
    </row>
    <row r="10" spans="1:15" x14ac:dyDescent="0.2">
      <c r="A10" s="35"/>
      <c r="B10" s="2" t="s">
        <v>8</v>
      </c>
      <c r="C10" s="27">
        <v>77.599999999999994</v>
      </c>
      <c r="D10">
        <v>1648</v>
      </c>
      <c r="E10" s="7">
        <f t="shared" si="0"/>
        <v>-3.9000000000000483</v>
      </c>
      <c r="F10" s="7">
        <f t="shared" si="1"/>
        <v>-30</v>
      </c>
      <c r="G10" s="6">
        <f t="shared" si="2"/>
        <v>117.00000000000145</v>
      </c>
      <c r="H10" s="6">
        <f t="shared" si="3"/>
        <v>15.210000000000377</v>
      </c>
      <c r="I10" s="13">
        <f t="shared" si="4"/>
        <v>1677.1666666666667</v>
      </c>
      <c r="J10" s="6">
        <f t="shared" si="5"/>
        <v>-29.166666666666742</v>
      </c>
      <c r="K10" s="6">
        <v>29.166666666666742</v>
      </c>
      <c r="L10" s="6">
        <f t="shared" si="6"/>
        <v>850.69444444444889</v>
      </c>
      <c r="M10" s="6">
        <f t="shared" si="7"/>
        <v>900</v>
      </c>
      <c r="N10" s="6">
        <f t="shared" si="8"/>
        <v>0.69444444444431808</v>
      </c>
      <c r="O10" s="21">
        <f t="shared" si="9"/>
        <v>1.7698220064724966E-2</v>
      </c>
    </row>
    <row r="11" spans="1:15" x14ac:dyDescent="0.2">
      <c r="A11" s="35"/>
      <c r="B11" s="2" t="s">
        <v>9</v>
      </c>
      <c r="C11" s="27">
        <v>77.599999999999994</v>
      </c>
      <c r="D11">
        <v>1646</v>
      </c>
      <c r="E11" s="7">
        <f t="shared" si="0"/>
        <v>-3.9000000000000483</v>
      </c>
      <c r="F11" s="7">
        <f t="shared" si="1"/>
        <v>-32</v>
      </c>
      <c r="G11" s="6">
        <f t="shared" si="2"/>
        <v>124.80000000000155</v>
      </c>
      <c r="H11" s="6">
        <f t="shared" si="3"/>
        <v>15.210000000000377</v>
      </c>
      <c r="I11" s="13">
        <f t="shared" si="4"/>
        <v>1677.1666666666667</v>
      </c>
      <c r="J11" s="6">
        <f t="shared" si="5"/>
        <v>-31.166666666666742</v>
      </c>
      <c r="K11" s="6">
        <v>31.166666666666742</v>
      </c>
      <c r="L11" s="6">
        <f t="shared" si="6"/>
        <v>971.36111111111586</v>
      </c>
      <c r="M11" s="6">
        <f t="shared" si="7"/>
        <v>1024</v>
      </c>
      <c r="N11" s="6">
        <f t="shared" si="8"/>
        <v>0.69444444444431808</v>
      </c>
      <c r="O11" s="21">
        <f t="shared" si="9"/>
        <v>1.8934791413527791E-2</v>
      </c>
    </row>
    <row r="12" spans="1:15" x14ac:dyDescent="0.2">
      <c r="A12" s="35"/>
      <c r="B12" s="2" t="s">
        <v>10</v>
      </c>
      <c r="C12" s="27">
        <v>77.599999999999994</v>
      </c>
      <c r="D12">
        <v>1689</v>
      </c>
      <c r="E12" s="7">
        <f t="shared" si="0"/>
        <v>-3.9000000000000483</v>
      </c>
      <c r="F12" s="7">
        <f t="shared" si="1"/>
        <v>11</v>
      </c>
      <c r="G12" s="6">
        <f t="shared" si="2"/>
        <v>-42.900000000000531</v>
      </c>
      <c r="H12" s="6">
        <f t="shared" si="3"/>
        <v>15.210000000000377</v>
      </c>
      <c r="I12" s="13">
        <f t="shared" si="4"/>
        <v>1677.1666666666667</v>
      </c>
      <c r="J12" s="6">
        <f t="shared" si="5"/>
        <v>11.833333333333258</v>
      </c>
      <c r="K12" s="6">
        <v>11.833333333333258</v>
      </c>
      <c r="L12" s="6">
        <f t="shared" si="6"/>
        <v>140.02777777777598</v>
      </c>
      <c r="M12" s="6">
        <f t="shared" si="7"/>
        <v>121</v>
      </c>
      <c r="N12" s="6">
        <f t="shared" si="8"/>
        <v>0.69444444444431808</v>
      </c>
      <c r="O12" s="21">
        <f t="shared" si="9"/>
        <v>7.0061180185513666E-3</v>
      </c>
    </row>
    <row r="13" spans="1:15" x14ac:dyDescent="0.2">
      <c r="A13" s="35"/>
      <c r="B13" s="2" t="s">
        <v>11</v>
      </c>
      <c r="C13" s="27">
        <v>77.599999999999994</v>
      </c>
      <c r="D13">
        <v>1692</v>
      </c>
      <c r="E13" s="7">
        <f t="shared" si="0"/>
        <v>-3.9000000000000483</v>
      </c>
      <c r="F13" s="7">
        <f t="shared" si="1"/>
        <v>14</v>
      </c>
      <c r="G13" s="6">
        <f t="shared" si="2"/>
        <v>-54.600000000000676</v>
      </c>
      <c r="H13" s="6">
        <f t="shared" si="3"/>
        <v>15.210000000000377</v>
      </c>
      <c r="I13" s="13">
        <f t="shared" si="4"/>
        <v>1677.1666666666667</v>
      </c>
      <c r="J13" s="6">
        <f t="shared" si="5"/>
        <v>14.833333333333258</v>
      </c>
      <c r="K13" s="6">
        <v>14.833333333333258</v>
      </c>
      <c r="L13" s="6">
        <f t="shared" si="6"/>
        <v>220.02777777777553</v>
      </c>
      <c r="M13" s="6">
        <f t="shared" si="7"/>
        <v>196</v>
      </c>
      <c r="N13" s="6">
        <f t="shared" si="8"/>
        <v>0.69444444444431808</v>
      </c>
      <c r="O13" s="21">
        <f t="shared" si="9"/>
        <v>8.7667454688730839E-3</v>
      </c>
    </row>
    <row r="14" spans="1:15" x14ac:dyDescent="0.2">
      <c r="A14" s="35"/>
      <c r="B14" s="2" t="s">
        <v>12</v>
      </c>
      <c r="C14" s="27">
        <v>77.599999999999994</v>
      </c>
      <c r="D14">
        <v>1698</v>
      </c>
      <c r="E14" s="7">
        <f t="shared" si="0"/>
        <v>-3.9000000000000483</v>
      </c>
      <c r="F14" s="7">
        <f t="shared" si="1"/>
        <v>20</v>
      </c>
      <c r="G14" s="6">
        <f t="shared" si="2"/>
        <v>-78.000000000000966</v>
      </c>
      <c r="H14" s="6">
        <f t="shared" si="3"/>
        <v>15.210000000000377</v>
      </c>
      <c r="I14" s="13">
        <f t="shared" si="4"/>
        <v>1677.1666666666667</v>
      </c>
      <c r="J14" s="6">
        <f t="shared" si="5"/>
        <v>20.833333333333258</v>
      </c>
      <c r="K14" s="6">
        <v>20.833333333333258</v>
      </c>
      <c r="L14" s="6">
        <f t="shared" si="6"/>
        <v>434.02777777777465</v>
      </c>
      <c r="M14" s="6">
        <f t="shared" si="7"/>
        <v>400</v>
      </c>
      <c r="N14" s="6">
        <f t="shared" si="8"/>
        <v>0.69444444444431808</v>
      </c>
      <c r="O14" s="21">
        <f t="shared" si="9"/>
        <v>1.2269336474283426E-2</v>
      </c>
    </row>
    <row r="15" spans="1:15" x14ac:dyDescent="0.2">
      <c r="A15" s="35"/>
      <c r="B15" s="2" t="s">
        <v>13</v>
      </c>
      <c r="C15" s="27">
        <v>77.599999999999994</v>
      </c>
      <c r="D15">
        <v>1699</v>
      </c>
      <c r="E15" s="7">
        <f>C15-$C$41</f>
        <v>-3.9000000000000483</v>
      </c>
      <c r="F15" s="7">
        <f t="shared" si="1"/>
        <v>21</v>
      </c>
      <c r="G15" s="6">
        <f t="shared" si="2"/>
        <v>-81.900000000001015</v>
      </c>
      <c r="H15" s="6">
        <f t="shared" si="3"/>
        <v>15.210000000000377</v>
      </c>
      <c r="I15" s="13">
        <f t="shared" si="4"/>
        <v>1677.1666666666667</v>
      </c>
      <c r="J15" s="6">
        <f t="shared" si="5"/>
        <v>21.833333333333258</v>
      </c>
      <c r="K15" s="6">
        <v>21.833333333333258</v>
      </c>
      <c r="L15" s="6">
        <f t="shared" si="6"/>
        <v>476.69444444444116</v>
      </c>
      <c r="M15" s="6">
        <f t="shared" si="7"/>
        <v>441</v>
      </c>
      <c r="N15" s="6">
        <f t="shared" si="8"/>
        <v>0.69444444444431808</v>
      </c>
      <c r="O15" s="21">
        <f t="shared" si="9"/>
        <v>1.2850696488130229E-2</v>
      </c>
    </row>
    <row r="16" spans="1:15" x14ac:dyDescent="0.2">
      <c r="A16" s="36">
        <v>2021</v>
      </c>
      <c r="B16" s="3" t="s">
        <v>2</v>
      </c>
      <c r="C16" s="27">
        <v>81.5</v>
      </c>
      <c r="D16">
        <v>1698</v>
      </c>
      <c r="E16" s="7">
        <f t="shared" ref="E16:E39" si="10">C16-$C$41</f>
        <v>0</v>
      </c>
      <c r="F16" s="7">
        <f t="shared" si="1"/>
        <v>20</v>
      </c>
      <c r="G16" s="6">
        <f t="shared" si="2"/>
        <v>0</v>
      </c>
      <c r="H16" s="6">
        <f t="shared" si="3"/>
        <v>0</v>
      </c>
      <c r="I16" s="13">
        <f t="shared" si="4"/>
        <v>1678</v>
      </c>
      <c r="J16" s="6">
        <f t="shared" si="5"/>
        <v>20</v>
      </c>
      <c r="K16" s="6">
        <v>20</v>
      </c>
      <c r="L16" s="6">
        <f t="shared" si="6"/>
        <v>400</v>
      </c>
      <c r="M16" s="6">
        <f t="shared" si="7"/>
        <v>400</v>
      </c>
      <c r="N16" s="6">
        <f t="shared" si="8"/>
        <v>0</v>
      </c>
      <c r="O16" s="21">
        <f t="shared" si="9"/>
        <v>1.1778563015312132E-2</v>
      </c>
    </row>
    <row r="17" spans="1:15" x14ac:dyDescent="0.2">
      <c r="A17" s="36"/>
      <c r="B17" s="3" t="s">
        <v>3</v>
      </c>
      <c r="C17" s="27">
        <v>81.5</v>
      </c>
      <c r="D17">
        <v>1689</v>
      </c>
      <c r="E17" s="7">
        <f t="shared" si="10"/>
        <v>0</v>
      </c>
      <c r="F17" s="7">
        <f t="shared" si="1"/>
        <v>11</v>
      </c>
      <c r="G17" s="6">
        <f t="shared" si="2"/>
        <v>0</v>
      </c>
      <c r="H17" s="6">
        <f t="shared" si="3"/>
        <v>0</v>
      </c>
      <c r="I17" s="13">
        <f t="shared" si="4"/>
        <v>1678</v>
      </c>
      <c r="J17" s="6">
        <f t="shared" si="5"/>
        <v>11</v>
      </c>
      <c r="K17" s="6">
        <v>11</v>
      </c>
      <c r="L17" s="6">
        <f t="shared" si="6"/>
        <v>121</v>
      </c>
      <c r="M17" s="6">
        <f t="shared" si="7"/>
        <v>121</v>
      </c>
      <c r="N17" s="6">
        <f t="shared" si="8"/>
        <v>0</v>
      </c>
      <c r="O17" s="21">
        <f t="shared" si="9"/>
        <v>6.5127294256956776E-3</v>
      </c>
    </row>
    <row r="18" spans="1:15" x14ac:dyDescent="0.2">
      <c r="A18" s="36"/>
      <c r="B18" s="3" t="s">
        <v>4</v>
      </c>
      <c r="C18" s="27">
        <v>81.5</v>
      </c>
      <c r="D18">
        <v>1687</v>
      </c>
      <c r="E18" s="7">
        <f t="shared" si="10"/>
        <v>0</v>
      </c>
      <c r="F18" s="7">
        <f t="shared" si="1"/>
        <v>9</v>
      </c>
      <c r="G18" s="6">
        <f t="shared" si="2"/>
        <v>0</v>
      </c>
      <c r="H18" s="6">
        <f t="shared" si="3"/>
        <v>0</v>
      </c>
      <c r="I18" s="13">
        <f t="shared" si="4"/>
        <v>1678</v>
      </c>
      <c r="J18" s="6">
        <f t="shared" si="5"/>
        <v>9</v>
      </c>
      <c r="K18" s="6">
        <v>9</v>
      </c>
      <c r="L18" s="6">
        <f t="shared" si="6"/>
        <v>81</v>
      </c>
      <c r="M18" s="6">
        <f t="shared" si="7"/>
        <v>81</v>
      </c>
      <c r="N18" s="6">
        <f t="shared" si="8"/>
        <v>0</v>
      </c>
      <c r="O18" s="21">
        <f t="shared" si="9"/>
        <v>5.3349140486069948E-3</v>
      </c>
    </row>
    <row r="19" spans="1:15" x14ac:dyDescent="0.2">
      <c r="A19" s="36"/>
      <c r="B19" s="3" t="s">
        <v>5</v>
      </c>
      <c r="C19" s="27">
        <v>81.5</v>
      </c>
      <c r="D19">
        <v>1685</v>
      </c>
      <c r="E19" s="7">
        <f t="shared" si="10"/>
        <v>0</v>
      </c>
      <c r="F19" s="7">
        <f t="shared" si="1"/>
        <v>7</v>
      </c>
      <c r="G19" s="6">
        <f t="shared" si="2"/>
        <v>0</v>
      </c>
      <c r="H19" s="6">
        <f t="shared" si="3"/>
        <v>0</v>
      </c>
      <c r="I19" s="13">
        <f t="shared" si="4"/>
        <v>1678</v>
      </c>
      <c r="J19" s="6">
        <f t="shared" si="5"/>
        <v>7</v>
      </c>
      <c r="K19" s="6">
        <v>7</v>
      </c>
      <c r="L19" s="6">
        <f t="shared" si="6"/>
        <v>49</v>
      </c>
      <c r="M19" s="6">
        <f t="shared" si="7"/>
        <v>49</v>
      </c>
      <c r="N19" s="6">
        <f t="shared" si="8"/>
        <v>0</v>
      </c>
      <c r="O19" s="21">
        <f t="shared" si="9"/>
        <v>4.154302670623145E-3</v>
      </c>
    </row>
    <row r="20" spans="1:15" x14ac:dyDescent="0.2">
      <c r="A20" s="36"/>
      <c r="B20" s="3" t="s">
        <v>6</v>
      </c>
      <c r="C20" s="27">
        <v>81.5</v>
      </c>
      <c r="D20">
        <v>1667</v>
      </c>
      <c r="E20" s="7">
        <f t="shared" si="10"/>
        <v>0</v>
      </c>
      <c r="F20" s="7">
        <f t="shared" si="1"/>
        <v>-11</v>
      </c>
      <c r="G20" s="6">
        <f t="shared" si="2"/>
        <v>0</v>
      </c>
      <c r="H20" s="6">
        <f t="shared" si="3"/>
        <v>0</v>
      </c>
      <c r="I20" s="13">
        <f t="shared" si="4"/>
        <v>1678</v>
      </c>
      <c r="J20" s="6">
        <f t="shared" si="5"/>
        <v>-11</v>
      </c>
      <c r="K20" s="6">
        <v>11</v>
      </c>
      <c r="L20" s="6">
        <f t="shared" si="6"/>
        <v>121</v>
      </c>
      <c r="M20" s="6">
        <f t="shared" si="7"/>
        <v>121</v>
      </c>
      <c r="N20" s="6">
        <f t="shared" si="8"/>
        <v>0</v>
      </c>
      <c r="O20" s="21">
        <f t="shared" si="9"/>
        <v>6.5986802639472104E-3</v>
      </c>
    </row>
    <row r="21" spans="1:15" x14ac:dyDescent="0.2">
      <c r="A21" s="36"/>
      <c r="B21" s="3" t="s">
        <v>7</v>
      </c>
      <c r="C21" s="27">
        <v>81.5</v>
      </c>
      <c r="D21">
        <v>1645</v>
      </c>
      <c r="E21" s="7">
        <f t="shared" si="10"/>
        <v>0</v>
      </c>
      <c r="F21" s="7">
        <f t="shared" si="1"/>
        <v>-33</v>
      </c>
      <c r="G21" s="6">
        <f t="shared" si="2"/>
        <v>0</v>
      </c>
      <c r="H21" s="6">
        <f t="shared" si="3"/>
        <v>0</v>
      </c>
      <c r="I21" s="13">
        <f t="shared" si="4"/>
        <v>1678</v>
      </c>
      <c r="J21" s="6">
        <f t="shared" si="5"/>
        <v>-33</v>
      </c>
      <c r="K21" s="6">
        <v>33</v>
      </c>
      <c r="L21" s="6">
        <f t="shared" si="6"/>
        <v>1089</v>
      </c>
      <c r="M21" s="6">
        <f t="shared" si="7"/>
        <v>1089</v>
      </c>
      <c r="N21" s="6">
        <f t="shared" si="8"/>
        <v>0</v>
      </c>
      <c r="O21" s="21">
        <f t="shared" si="9"/>
        <v>2.0060790273556232E-2</v>
      </c>
    </row>
    <row r="22" spans="1:15" x14ac:dyDescent="0.2">
      <c r="A22" s="36"/>
      <c r="B22" s="3" t="s">
        <v>8</v>
      </c>
      <c r="C22" s="27">
        <v>81.5</v>
      </c>
      <c r="D22">
        <v>1646</v>
      </c>
      <c r="E22" s="7">
        <f t="shared" si="10"/>
        <v>0</v>
      </c>
      <c r="F22" s="7">
        <f t="shared" si="1"/>
        <v>-32</v>
      </c>
      <c r="G22" s="6">
        <f t="shared" si="2"/>
        <v>0</v>
      </c>
      <c r="H22" s="6">
        <f t="shared" si="3"/>
        <v>0</v>
      </c>
      <c r="I22" s="13">
        <f t="shared" si="4"/>
        <v>1678</v>
      </c>
      <c r="J22" s="6">
        <f t="shared" si="5"/>
        <v>-32</v>
      </c>
      <c r="K22" s="6">
        <v>32</v>
      </c>
      <c r="L22" s="6">
        <f t="shared" si="6"/>
        <v>1024</v>
      </c>
      <c r="M22" s="6">
        <f t="shared" si="7"/>
        <v>1024</v>
      </c>
      <c r="N22" s="6">
        <f t="shared" si="8"/>
        <v>0</v>
      </c>
      <c r="O22" s="21">
        <f t="shared" si="9"/>
        <v>1.9441069258809233E-2</v>
      </c>
    </row>
    <row r="23" spans="1:15" x14ac:dyDescent="0.2">
      <c r="A23" s="36"/>
      <c r="B23" s="3" t="s">
        <v>9</v>
      </c>
      <c r="C23" s="27">
        <v>81.5</v>
      </c>
      <c r="D23">
        <v>1645</v>
      </c>
      <c r="E23" s="7">
        <f t="shared" si="10"/>
        <v>0</v>
      </c>
      <c r="F23" s="7">
        <f t="shared" si="1"/>
        <v>-33</v>
      </c>
      <c r="G23" s="6">
        <f t="shared" si="2"/>
        <v>0</v>
      </c>
      <c r="H23" s="6">
        <f t="shared" si="3"/>
        <v>0</v>
      </c>
      <c r="I23" s="13">
        <f t="shared" si="4"/>
        <v>1678</v>
      </c>
      <c r="J23" s="6">
        <f t="shared" si="5"/>
        <v>-33</v>
      </c>
      <c r="K23" s="6">
        <v>33</v>
      </c>
      <c r="L23" s="6">
        <f t="shared" si="6"/>
        <v>1089</v>
      </c>
      <c r="M23" s="6">
        <f t="shared" si="7"/>
        <v>1089</v>
      </c>
      <c r="N23" s="6">
        <f t="shared" si="8"/>
        <v>0</v>
      </c>
      <c r="O23" s="21">
        <f t="shared" si="9"/>
        <v>2.0060790273556232E-2</v>
      </c>
    </row>
    <row r="24" spans="1:15" x14ac:dyDescent="0.2">
      <c r="A24" s="36"/>
      <c r="B24" s="3" t="s">
        <v>10</v>
      </c>
      <c r="C24" s="27">
        <v>81.5</v>
      </c>
      <c r="D24">
        <v>1689</v>
      </c>
      <c r="E24" s="7">
        <f t="shared" si="10"/>
        <v>0</v>
      </c>
      <c r="F24" s="7">
        <f t="shared" si="1"/>
        <v>11</v>
      </c>
      <c r="G24" s="6">
        <f t="shared" si="2"/>
        <v>0</v>
      </c>
      <c r="H24" s="6">
        <f t="shared" si="3"/>
        <v>0</v>
      </c>
      <c r="I24" s="13">
        <f t="shared" si="4"/>
        <v>1678</v>
      </c>
      <c r="J24" s="6">
        <f t="shared" si="5"/>
        <v>11</v>
      </c>
      <c r="K24" s="6">
        <v>11</v>
      </c>
      <c r="L24" s="6">
        <f t="shared" si="6"/>
        <v>121</v>
      </c>
      <c r="M24" s="6">
        <f t="shared" si="7"/>
        <v>121</v>
      </c>
      <c r="N24" s="6">
        <f t="shared" si="8"/>
        <v>0</v>
      </c>
      <c r="O24" s="21">
        <f t="shared" si="9"/>
        <v>6.5127294256956776E-3</v>
      </c>
    </row>
    <row r="25" spans="1:15" x14ac:dyDescent="0.2">
      <c r="A25" s="36"/>
      <c r="B25" s="3" t="s">
        <v>11</v>
      </c>
      <c r="C25" s="27">
        <v>81.5</v>
      </c>
      <c r="D25">
        <v>1694</v>
      </c>
      <c r="E25" s="7">
        <f t="shared" si="10"/>
        <v>0</v>
      </c>
      <c r="F25" s="7">
        <f t="shared" si="1"/>
        <v>16</v>
      </c>
      <c r="G25" s="6">
        <f t="shared" si="2"/>
        <v>0</v>
      </c>
      <c r="H25" s="6">
        <f t="shared" si="3"/>
        <v>0</v>
      </c>
      <c r="I25" s="13">
        <f t="shared" si="4"/>
        <v>1678</v>
      </c>
      <c r="J25" s="6">
        <f t="shared" si="5"/>
        <v>16</v>
      </c>
      <c r="K25" s="6">
        <v>16</v>
      </c>
      <c r="L25" s="6">
        <f t="shared" si="6"/>
        <v>256</v>
      </c>
      <c r="M25" s="6">
        <f t="shared" si="7"/>
        <v>256</v>
      </c>
      <c r="N25" s="6">
        <f t="shared" si="8"/>
        <v>0</v>
      </c>
      <c r="O25" s="21">
        <f t="shared" si="9"/>
        <v>9.4451003541912628E-3</v>
      </c>
    </row>
    <row r="26" spans="1:15" x14ac:dyDescent="0.2">
      <c r="A26" s="36"/>
      <c r="B26" s="3" t="s">
        <v>12</v>
      </c>
      <c r="C26" s="27">
        <v>81.5</v>
      </c>
      <c r="D26">
        <v>1694</v>
      </c>
      <c r="E26" s="7">
        <f t="shared" si="10"/>
        <v>0</v>
      </c>
      <c r="F26" s="7">
        <f t="shared" si="1"/>
        <v>16</v>
      </c>
      <c r="G26" s="6">
        <f t="shared" si="2"/>
        <v>0</v>
      </c>
      <c r="H26" s="6">
        <f t="shared" si="3"/>
        <v>0</v>
      </c>
      <c r="I26" s="13">
        <f t="shared" si="4"/>
        <v>1678</v>
      </c>
      <c r="J26" s="6">
        <f t="shared" si="5"/>
        <v>16</v>
      </c>
      <c r="K26" s="6">
        <v>16</v>
      </c>
      <c r="L26" s="6">
        <f t="shared" si="6"/>
        <v>256</v>
      </c>
      <c r="M26" s="6">
        <f t="shared" si="7"/>
        <v>256</v>
      </c>
      <c r="N26" s="6">
        <f t="shared" si="8"/>
        <v>0</v>
      </c>
      <c r="O26" s="21">
        <f t="shared" si="9"/>
        <v>9.4451003541912628E-3</v>
      </c>
    </row>
    <row r="27" spans="1:15" x14ac:dyDescent="0.2">
      <c r="A27" s="36"/>
      <c r="B27" s="3" t="s">
        <v>13</v>
      </c>
      <c r="C27" s="27">
        <v>81.5</v>
      </c>
      <c r="D27">
        <v>1695</v>
      </c>
      <c r="E27" s="7">
        <f t="shared" si="10"/>
        <v>0</v>
      </c>
      <c r="F27" s="7">
        <f t="shared" si="1"/>
        <v>17</v>
      </c>
      <c r="G27" s="6">
        <f t="shared" si="2"/>
        <v>0</v>
      </c>
      <c r="H27" s="6">
        <f t="shared" si="3"/>
        <v>0</v>
      </c>
      <c r="I27" s="13">
        <f t="shared" si="4"/>
        <v>1678</v>
      </c>
      <c r="J27" s="6">
        <f t="shared" si="5"/>
        <v>17</v>
      </c>
      <c r="K27" s="6">
        <v>17</v>
      </c>
      <c r="L27" s="6">
        <f t="shared" si="6"/>
        <v>289</v>
      </c>
      <c r="M27" s="6">
        <f t="shared" si="7"/>
        <v>289</v>
      </c>
      <c r="N27" s="6">
        <f t="shared" si="8"/>
        <v>0</v>
      </c>
      <c r="O27" s="21">
        <f t="shared" si="9"/>
        <v>1.0029498525073746E-2</v>
      </c>
    </row>
    <row r="28" spans="1:15" x14ac:dyDescent="0.2">
      <c r="A28" s="37">
        <v>2022</v>
      </c>
      <c r="B28" s="4" t="s">
        <v>2</v>
      </c>
      <c r="C28" s="27">
        <v>85.4</v>
      </c>
      <c r="D28">
        <v>1698</v>
      </c>
      <c r="E28" s="7">
        <f t="shared" si="10"/>
        <v>3.8999999999999631</v>
      </c>
      <c r="F28" s="7">
        <f t="shared" si="1"/>
        <v>20</v>
      </c>
      <c r="G28" s="6">
        <f t="shared" si="2"/>
        <v>77.999999999999261</v>
      </c>
      <c r="H28" s="6">
        <f t="shared" si="3"/>
        <v>15.209999999999711</v>
      </c>
      <c r="I28" s="13">
        <f t="shared" si="4"/>
        <v>1678.8333333333335</v>
      </c>
      <c r="J28" s="6">
        <f t="shared" si="5"/>
        <v>19.166666666666515</v>
      </c>
      <c r="K28" s="6">
        <v>19.166666666666515</v>
      </c>
      <c r="L28" s="6">
        <f t="shared" si="6"/>
        <v>367.36111111110529</v>
      </c>
      <c r="M28" s="6">
        <f t="shared" si="7"/>
        <v>400</v>
      </c>
      <c r="N28" s="6">
        <f t="shared" si="8"/>
        <v>0.69444444444469711</v>
      </c>
      <c r="O28" s="21">
        <f t="shared" si="9"/>
        <v>1.1287789556340704E-2</v>
      </c>
    </row>
    <row r="29" spans="1:15" x14ac:dyDescent="0.2">
      <c r="A29" s="37"/>
      <c r="B29" s="4" t="s">
        <v>3</v>
      </c>
      <c r="C29" s="27">
        <v>85.4</v>
      </c>
      <c r="D29">
        <v>1686</v>
      </c>
      <c r="E29" s="7">
        <f t="shared" si="10"/>
        <v>3.8999999999999631</v>
      </c>
      <c r="F29" s="7">
        <f t="shared" si="1"/>
        <v>8</v>
      </c>
      <c r="G29" s="6">
        <f t="shared" si="2"/>
        <v>31.199999999999704</v>
      </c>
      <c r="H29" s="6">
        <f t="shared" si="3"/>
        <v>15.209999999999711</v>
      </c>
      <c r="I29" s="13">
        <f t="shared" si="4"/>
        <v>1678.8333333333335</v>
      </c>
      <c r="J29" s="6">
        <f t="shared" si="5"/>
        <v>7.1666666666665151</v>
      </c>
      <c r="K29" s="6">
        <v>7.1666666666665151</v>
      </c>
      <c r="L29" s="6">
        <f t="shared" si="6"/>
        <v>51.36111111110894</v>
      </c>
      <c r="M29" s="6">
        <f t="shared" si="7"/>
        <v>64</v>
      </c>
      <c r="N29" s="6">
        <f t="shared" si="8"/>
        <v>0.69444444444469711</v>
      </c>
      <c r="O29" s="21">
        <f t="shared" si="9"/>
        <v>4.2506919731118116E-3</v>
      </c>
    </row>
    <row r="30" spans="1:15" x14ac:dyDescent="0.2">
      <c r="A30" s="37"/>
      <c r="B30" s="4" t="s">
        <v>4</v>
      </c>
      <c r="C30" s="27">
        <v>85.4</v>
      </c>
      <c r="D30">
        <v>1680</v>
      </c>
      <c r="E30" s="7">
        <f t="shared" si="10"/>
        <v>3.8999999999999631</v>
      </c>
      <c r="F30" s="7">
        <f t="shared" si="1"/>
        <v>2</v>
      </c>
      <c r="G30" s="6">
        <f t="shared" si="2"/>
        <v>7.7999999999999261</v>
      </c>
      <c r="H30" s="6">
        <f t="shared" si="3"/>
        <v>15.209999999999711</v>
      </c>
      <c r="I30" s="13">
        <f t="shared" si="4"/>
        <v>1678.8333333333335</v>
      </c>
      <c r="J30" s="6">
        <f t="shared" si="5"/>
        <v>1.1666666666665151</v>
      </c>
      <c r="K30" s="6">
        <v>1.1666666666665151</v>
      </c>
      <c r="L30" s="6">
        <f t="shared" si="6"/>
        <v>1.3611111111107574</v>
      </c>
      <c r="M30" s="6">
        <f t="shared" si="7"/>
        <v>4</v>
      </c>
      <c r="N30" s="6">
        <f t="shared" si="8"/>
        <v>0.69444444444469711</v>
      </c>
      <c r="O30" s="21">
        <f t="shared" si="9"/>
        <v>6.9444444444435427E-4</v>
      </c>
    </row>
    <row r="31" spans="1:15" x14ac:dyDescent="0.2">
      <c r="A31" s="37"/>
      <c r="B31" s="4" t="s">
        <v>5</v>
      </c>
      <c r="C31" s="27">
        <v>85.4</v>
      </c>
      <c r="D31">
        <v>1643</v>
      </c>
      <c r="E31" s="7">
        <f t="shared" si="10"/>
        <v>3.8999999999999631</v>
      </c>
      <c r="F31" s="7">
        <f t="shared" si="1"/>
        <v>-35</v>
      </c>
      <c r="G31" s="6">
        <f t="shared" si="2"/>
        <v>-136.49999999999869</v>
      </c>
      <c r="H31" s="6">
        <f t="shared" si="3"/>
        <v>15.209999999999711</v>
      </c>
      <c r="I31" s="13">
        <f t="shared" si="4"/>
        <v>1678.8333333333335</v>
      </c>
      <c r="J31" s="6">
        <f t="shared" si="5"/>
        <v>-35.833333333333485</v>
      </c>
      <c r="K31" s="6">
        <v>35.833333333333485</v>
      </c>
      <c r="L31" s="6">
        <f t="shared" si="6"/>
        <v>1284.0277777777887</v>
      </c>
      <c r="M31" s="6">
        <f t="shared" si="7"/>
        <v>1225</v>
      </c>
      <c r="N31" s="6">
        <f t="shared" si="8"/>
        <v>0.69444444444469711</v>
      </c>
      <c r="O31" s="21">
        <f t="shared" si="9"/>
        <v>2.180969770744582E-2</v>
      </c>
    </row>
    <row r="32" spans="1:15" x14ac:dyDescent="0.2">
      <c r="A32" s="37"/>
      <c r="B32" s="4" t="s">
        <v>6</v>
      </c>
      <c r="C32" s="27">
        <v>85.4</v>
      </c>
      <c r="D32">
        <v>1645</v>
      </c>
      <c r="E32" s="7">
        <f t="shared" si="10"/>
        <v>3.8999999999999631</v>
      </c>
      <c r="F32" s="7">
        <f t="shared" si="1"/>
        <v>-33</v>
      </c>
      <c r="G32" s="6">
        <f t="shared" si="2"/>
        <v>-128.69999999999879</v>
      </c>
      <c r="H32" s="6">
        <f t="shared" si="3"/>
        <v>15.209999999999711</v>
      </c>
      <c r="I32" s="13">
        <f t="shared" si="4"/>
        <v>1678.8333333333335</v>
      </c>
      <c r="J32" s="6">
        <f t="shared" si="5"/>
        <v>-33.833333333333485</v>
      </c>
      <c r="K32" s="6">
        <v>33.833333333333485</v>
      </c>
      <c r="L32" s="6">
        <f t="shared" si="6"/>
        <v>1144.6944444444548</v>
      </c>
      <c r="M32" s="6">
        <f t="shared" si="7"/>
        <v>1089</v>
      </c>
      <c r="N32" s="6">
        <f t="shared" si="8"/>
        <v>0.69444444444469711</v>
      </c>
      <c r="O32" s="21">
        <f t="shared" si="9"/>
        <v>2.0567375886524915E-2</v>
      </c>
    </row>
    <row r="33" spans="1:15" x14ac:dyDescent="0.2">
      <c r="A33" s="37"/>
      <c r="B33" s="4" t="s">
        <v>7</v>
      </c>
      <c r="C33" s="27">
        <v>85.4</v>
      </c>
      <c r="D33">
        <v>1656</v>
      </c>
      <c r="E33" s="7">
        <f t="shared" si="10"/>
        <v>3.8999999999999631</v>
      </c>
      <c r="F33" s="7">
        <f t="shared" si="1"/>
        <v>-22</v>
      </c>
      <c r="G33" s="6">
        <f t="shared" si="2"/>
        <v>-85.799999999999187</v>
      </c>
      <c r="H33" s="6">
        <f t="shared" si="3"/>
        <v>15.209999999999711</v>
      </c>
      <c r="I33" s="13">
        <f t="shared" si="4"/>
        <v>1678.8333333333335</v>
      </c>
      <c r="J33" s="6">
        <f t="shared" si="5"/>
        <v>-22.833333333333485</v>
      </c>
      <c r="K33" s="6">
        <v>22.833333333333485</v>
      </c>
      <c r="L33" s="6">
        <f t="shared" si="6"/>
        <v>521.36111111111802</v>
      </c>
      <c r="M33" s="6">
        <f t="shared" si="7"/>
        <v>484</v>
      </c>
      <c r="N33" s="6">
        <f t="shared" si="8"/>
        <v>0.69444444444469711</v>
      </c>
      <c r="O33" s="21">
        <f t="shared" si="9"/>
        <v>1.3788244766505727E-2</v>
      </c>
    </row>
    <row r="34" spans="1:15" x14ac:dyDescent="0.2">
      <c r="A34" s="37"/>
      <c r="B34" s="4" t="s">
        <v>8</v>
      </c>
      <c r="C34" s="27">
        <v>85.4</v>
      </c>
      <c r="D34">
        <v>1689</v>
      </c>
      <c r="E34" s="7">
        <f t="shared" si="10"/>
        <v>3.8999999999999631</v>
      </c>
      <c r="F34" s="7">
        <f t="shared" si="1"/>
        <v>11</v>
      </c>
      <c r="G34" s="6">
        <f t="shared" si="2"/>
        <v>42.899999999999594</v>
      </c>
      <c r="H34" s="6">
        <f t="shared" si="3"/>
        <v>15.209999999999711</v>
      </c>
      <c r="I34" s="13">
        <f t="shared" si="4"/>
        <v>1678.8333333333335</v>
      </c>
      <c r="J34" s="6">
        <f t="shared" si="5"/>
        <v>10.166666666666515</v>
      </c>
      <c r="K34" s="6">
        <v>10.166666666666515</v>
      </c>
      <c r="L34" s="6">
        <f t="shared" si="6"/>
        <v>103.36111111110803</v>
      </c>
      <c r="M34" s="6">
        <f t="shared" si="7"/>
        <v>121</v>
      </c>
      <c r="N34" s="6">
        <f t="shared" si="8"/>
        <v>0.69444444444469711</v>
      </c>
      <c r="O34" s="21">
        <f t="shared" si="9"/>
        <v>6.019340832839855E-3</v>
      </c>
    </row>
    <row r="35" spans="1:15" x14ac:dyDescent="0.2">
      <c r="A35" s="37"/>
      <c r="B35" s="4" t="s">
        <v>9</v>
      </c>
      <c r="C35" s="27">
        <v>85.4</v>
      </c>
      <c r="D35">
        <v>1689</v>
      </c>
      <c r="E35" s="7">
        <f t="shared" si="10"/>
        <v>3.8999999999999631</v>
      </c>
      <c r="F35" s="7">
        <f t="shared" si="1"/>
        <v>11</v>
      </c>
      <c r="G35" s="6">
        <f t="shared" si="2"/>
        <v>42.899999999999594</v>
      </c>
      <c r="H35" s="6">
        <f t="shared" si="3"/>
        <v>15.209999999999711</v>
      </c>
      <c r="I35" s="13">
        <f t="shared" si="4"/>
        <v>1678.8333333333335</v>
      </c>
      <c r="J35" s="6">
        <f t="shared" si="5"/>
        <v>10.166666666666515</v>
      </c>
      <c r="K35" s="6">
        <v>10.166666666666515</v>
      </c>
      <c r="L35" s="6">
        <f t="shared" si="6"/>
        <v>103.36111111110803</v>
      </c>
      <c r="M35" s="6">
        <f t="shared" si="7"/>
        <v>121</v>
      </c>
      <c r="N35" s="6">
        <f t="shared" si="8"/>
        <v>0.69444444444469711</v>
      </c>
      <c r="O35" s="21">
        <f t="shared" si="9"/>
        <v>6.019340832839855E-3</v>
      </c>
    </row>
    <row r="36" spans="1:15" x14ac:dyDescent="0.2">
      <c r="A36" s="37"/>
      <c r="B36" s="4" t="s">
        <v>10</v>
      </c>
      <c r="C36" s="27">
        <v>85.4</v>
      </c>
      <c r="D36">
        <v>1694</v>
      </c>
      <c r="E36" s="7">
        <f t="shared" si="10"/>
        <v>3.8999999999999631</v>
      </c>
      <c r="F36" s="7">
        <f t="shared" si="1"/>
        <v>16</v>
      </c>
      <c r="G36" s="6">
        <f t="shared" si="2"/>
        <v>62.399999999999409</v>
      </c>
      <c r="H36" s="6">
        <f t="shared" si="3"/>
        <v>15.209999999999711</v>
      </c>
      <c r="I36" s="13">
        <f t="shared" si="4"/>
        <v>1678.8333333333335</v>
      </c>
      <c r="J36" s="6">
        <f t="shared" si="5"/>
        <v>15.166666666666515</v>
      </c>
      <c r="K36" s="6">
        <v>15.166666666666515</v>
      </c>
      <c r="L36" s="6">
        <f t="shared" si="6"/>
        <v>230.02777777777317</v>
      </c>
      <c r="M36" s="6">
        <f t="shared" si="7"/>
        <v>256</v>
      </c>
      <c r="N36" s="6">
        <f t="shared" si="8"/>
        <v>0.69444444444469711</v>
      </c>
      <c r="O36" s="21">
        <f t="shared" si="9"/>
        <v>8.953168044077045E-3</v>
      </c>
    </row>
    <row r="37" spans="1:15" x14ac:dyDescent="0.2">
      <c r="A37" s="37"/>
      <c r="B37" s="4" t="s">
        <v>11</v>
      </c>
      <c r="C37" s="27">
        <v>85.4</v>
      </c>
      <c r="D37">
        <v>1698</v>
      </c>
      <c r="E37" s="7">
        <f t="shared" si="10"/>
        <v>3.8999999999999631</v>
      </c>
      <c r="F37" s="7">
        <f t="shared" si="1"/>
        <v>20</v>
      </c>
      <c r="G37" s="6">
        <f t="shared" si="2"/>
        <v>77.999999999999261</v>
      </c>
      <c r="H37" s="6">
        <f t="shared" si="3"/>
        <v>15.209999999999711</v>
      </c>
      <c r="I37" s="13">
        <f t="shared" si="4"/>
        <v>1678.8333333333335</v>
      </c>
      <c r="J37" s="6">
        <f t="shared" si="5"/>
        <v>19.166666666666515</v>
      </c>
      <c r="K37" s="6">
        <v>19.166666666666515</v>
      </c>
      <c r="L37" s="6">
        <f t="shared" si="6"/>
        <v>367.36111111110529</v>
      </c>
      <c r="M37" s="6">
        <f t="shared" si="7"/>
        <v>400</v>
      </c>
      <c r="N37" s="6">
        <f t="shared" si="8"/>
        <v>0.69444444444469711</v>
      </c>
      <c r="O37" s="21">
        <f t="shared" si="9"/>
        <v>1.1287789556340704E-2</v>
      </c>
    </row>
    <row r="38" spans="1:15" x14ac:dyDescent="0.2">
      <c r="A38" s="37"/>
      <c r="B38" s="4" t="s">
        <v>12</v>
      </c>
      <c r="C38" s="27">
        <v>85.4</v>
      </c>
      <c r="D38">
        <v>1689</v>
      </c>
      <c r="E38" s="7">
        <f t="shared" si="10"/>
        <v>3.8999999999999631</v>
      </c>
      <c r="F38" s="7">
        <f t="shared" si="1"/>
        <v>11</v>
      </c>
      <c r="G38" s="6">
        <f t="shared" si="2"/>
        <v>42.899999999999594</v>
      </c>
      <c r="H38" s="6">
        <f t="shared" si="3"/>
        <v>15.209999999999711</v>
      </c>
      <c r="I38" s="13">
        <f t="shared" si="4"/>
        <v>1678.8333333333335</v>
      </c>
      <c r="J38" s="6">
        <f t="shared" si="5"/>
        <v>10.166666666666515</v>
      </c>
      <c r="K38" s="6">
        <v>10.166666666666515</v>
      </c>
      <c r="L38" s="6">
        <f t="shared" si="6"/>
        <v>103.36111111110803</v>
      </c>
      <c r="M38" s="6">
        <f t="shared" si="7"/>
        <v>121</v>
      </c>
      <c r="N38" s="6">
        <f t="shared" si="8"/>
        <v>0.69444444444469711</v>
      </c>
      <c r="O38" s="21">
        <f t="shared" si="9"/>
        <v>6.019340832839855E-3</v>
      </c>
    </row>
    <row r="39" spans="1:15" x14ac:dyDescent="0.2">
      <c r="A39" s="37"/>
      <c r="B39" s="8" t="s">
        <v>13</v>
      </c>
      <c r="C39" s="27">
        <v>85.4</v>
      </c>
      <c r="D39">
        <v>1680</v>
      </c>
      <c r="E39" s="9">
        <f t="shared" si="10"/>
        <v>3.8999999999999631</v>
      </c>
      <c r="F39" s="7">
        <f t="shared" si="1"/>
        <v>2</v>
      </c>
      <c r="G39" s="6">
        <f t="shared" si="2"/>
        <v>7.7999999999999261</v>
      </c>
      <c r="H39" s="6">
        <f t="shared" si="3"/>
        <v>15.209999999999711</v>
      </c>
      <c r="I39" s="13">
        <f t="shared" si="4"/>
        <v>1678.8333333333335</v>
      </c>
      <c r="J39" s="6">
        <f t="shared" si="5"/>
        <v>1.1666666666665151</v>
      </c>
      <c r="K39" s="6">
        <v>1.1666666666665151</v>
      </c>
      <c r="L39" s="6">
        <f t="shared" si="6"/>
        <v>1.3611111111107574</v>
      </c>
      <c r="M39" s="6">
        <f t="shared" si="7"/>
        <v>4</v>
      </c>
      <c r="N39" s="6">
        <f t="shared" si="8"/>
        <v>0.69444444444469711</v>
      </c>
      <c r="O39" s="21">
        <f t="shared" si="9"/>
        <v>6.9444444444435427E-4</v>
      </c>
    </row>
    <row r="40" spans="1:15" x14ac:dyDescent="0.2">
      <c r="C40" s="1"/>
      <c r="D40" s="1"/>
      <c r="F40" s="25" t="s">
        <v>27</v>
      </c>
      <c r="G40" s="26">
        <f>SUM(G4:G39)</f>
        <v>78</v>
      </c>
      <c r="H40" s="26">
        <f>SUM(H4:H39)</f>
        <v>365.04000000000099</v>
      </c>
      <c r="I40" s="26">
        <f t="shared" ref="I40:N40" si="11">SUM(I4:I39)</f>
        <v>60408.000000000029</v>
      </c>
      <c r="J40" s="26">
        <f t="shared" si="11"/>
        <v>-2.7284841053187847E-12</v>
      </c>
      <c r="K40" s="26">
        <f t="shared" si="11"/>
        <v>650.33333333333212</v>
      </c>
      <c r="L40" s="26">
        <f t="shared" si="11"/>
        <v>15061.333333333334</v>
      </c>
      <c r="M40" s="26">
        <f t="shared" si="11"/>
        <v>15078</v>
      </c>
      <c r="N40" s="26">
        <f t="shared" si="11"/>
        <v>16.666666666668181</v>
      </c>
      <c r="O40" s="1"/>
    </row>
    <row r="41" spans="1:15" ht="20" customHeight="1" x14ac:dyDescent="0.2">
      <c r="B41" s="23" t="s">
        <v>19</v>
      </c>
      <c r="C41" s="24">
        <f>AVERAGE(C4:C39)</f>
        <v>81.500000000000043</v>
      </c>
      <c r="D41" s="24">
        <f>AVERAGE(D4:D39)</f>
        <v>1678</v>
      </c>
    </row>
    <row r="42" spans="1:15" ht="17" thickBot="1" x14ac:dyDescent="0.25"/>
    <row r="43" spans="1:15" ht="21" x14ac:dyDescent="0.25">
      <c r="B43" s="14" t="s">
        <v>21</v>
      </c>
      <c r="C43" s="15">
        <f>G40/H40</f>
        <v>0.21367521367521311</v>
      </c>
    </row>
    <row r="44" spans="1:15" ht="21" x14ac:dyDescent="0.25">
      <c r="B44" s="16" t="s">
        <v>22</v>
      </c>
      <c r="C44" s="17">
        <f>D41-C41*C43</f>
        <v>1660.5854700854702</v>
      </c>
    </row>
    <row r="45" spans="1:15" ht="21" x14ac:dyDescent="0.25">
      <c r="B45" s="18" t="s">
        <v>23</v>
      </c>
      <c r="C45" s="19">
        <f>N40/M40</f>
        <v>1.1053632223549663E-3</v>
      </c>
    </row>
    <row r="46" spans="1:15" ht="21" x14ac:dyDescent="0.25">
      <c r="B46" s="16" t="s">
        <v>28</v>
      </c>
      <c r="C46" s="17">
        <f>L40/36</f>
        <v>418.37037037037038</v>
      </c>
    </row>
    <row r="47" spans="1:15" ht="21" x14ac:dyDescent="0.25">
      <c r="B47" s="16" t="s">
        <v>54</v>
      </c>
      <c r="C47" s="17">
        <f>K40/36</f>
        <v>18.064814814814781</v>
      </c>
    </row>
    <row r="48" spans="1:15" ht="22" thickBot="1" x14ac:dyDescent="0.3">
      <c r="B48" s="20" t="s">
        <v>57</v>
      </c>
      <c r="C48" s="22">
        <f>AVERAGE(O4:O39)</f>
        <v>1.0819398907086603E-2</v>
      </c>
    </row>
  </sheetData>
  <mergeCells count="4">
    <mergeCell ref="B1:I1"/>
    <mergeCell ref="A4:A15"/>
    <mergeCell ref="A16:A27"/>
    <mergeCell ref="A28:A39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32FB-0A3C-BA46-9095-74C88A7D68BC}">
  <dimension ref="A1:I18"/>
  <sheetViews>
    <sheetView workbookViewId="0">
      <selection activeCell="D31" sqref="D31"/>
    </sheetView>
  </sheetViews>
  <sheetFormatPr baseColWidth="10" defaultRowHeight="16" x14ac:dyDescent="0.2"/>
  <cols>
    <col min="1" max="1" width="17.83203125" bestFit="1" customWidth="1"/>
    <col min="3" max="3" width="13.5" bestFit="1" customWidth="1"/>
  </cols>
  <sheetData>
    <row r="1" spans="1:9" x14ac:dyDescent="0.2">
      <c r="A1" t="s">
        <v>29</v>
      </c>
    </row>
    <row r="2" spans="1:9" ht="17" thickBot="1" x14ac:dyDescent="0.25"/>
    <row r="3" spans="1:9" x14ac:dyDescent="0.2">
      <c r="A3" s="30" t="s">
        <v>30</v>
      </c>
      <c r="B3" s="30"/>
    </row>
    <row r="4" spans="1:9" x14ac:dyDescent="0.2">
      <c r="A4" s="31" t="s">
        <v>31</v>
      </c>
      <c r="B4" s="31">
        <v>3.3247003208636217E-2</v>
      </c>
    </row>
    <row r="5" spans="1:9" x14ac:dyDescent="0.2">
      <c r="A5" s="31" t="s">
        <v>32</v>
      </c>
      <c r="B5" s="31">
        <v>1.1053632223550669E-3</v>
      </c>
    </row>
    <row r="6" spans="1:9" x14ac:dyDescent="0.2">
      <c r="A6" t="s">
        <v>33</v>
      </c>
      <c r="B6">
        <v>-2.8273890800516843E-2</v>
      </c>
    </row>
    <row r="7" spans="1:9" x14ac:dyDescent="0.2">
      <c r="A7" t="s">
        <v>34</v>
      </c>
      <c r="B7">
        <v>21.047099376324109</v>
      </c>
    </row>
    <row r="8" spans="1:9" ht="17" thickBot="1" x14ac:dyDescent="0.25">
      <c r="A8" s="28" t="s">
        <v>35</v>
      </c>
      <c r="B8" s="28">
        <v>36</v>
      </c>
    </row>
    <row r="10" spans="1:9" ht="17" thickBot="1" x14ac:dyDescent="0.25">
      <c r="A10" t="s">
        <v>36</v>
      </c>
    </row>
    <row r="11" spans="1:9" x14ac:dyDescent="0.2">
      <c r="A11" s="29"/>
      <c r="B11" s="29" t="s">
        <v>41</v>
      </c>
      <c r="C11" s="29" t="s">
        <v>42</v>
      </c>
      <c r="D11" s="29" t="s">
        <v>43</v>
      </c>
      <c r="E11" s="29" t="s">
        <v>44</v>
      </c>
      <c r="F11" s="29" t="s">
        <v>45</v>
      </c>
    </row>
    <row r="12" spans="1:9" x14ac:dyDescent="0.2">
      <c r="A12" t="s">
        <v>37</v>
      </c>
      <c r="B12">
        <v>1</v>
      </c>
      <c r="C12">
        <v>16.666666666669698</v>
      </c>
      <c r="D12">
        <v>16.666666666669698</v>
      </c>
      <c r="E12">
        <v>3.7623937677060675E-2</v>
      </c>
      <c r="F12">
        <v>0.84735448555074977</v>
      </c>
    </row>
    <row r="13" spans="1:9" x14ac:dyDescent="0.2">
      <c r="A13" t="s">
        <v>38</v>
      </c>
      <c r="B13">
        <v>34</v>
      </c>
      <c r="C13">
        <v>15061.33333333333</v>
      </c>
      <c r="D13">
        <v>442.98039215686265</v>
      </c>
    </row>
    <row r="14" spans="1:9" ht="17" thickBot="1" x14ac:dyDescent="0.25">
      <c r="A14" s="28" t="s">
        <v>39</v>
      </c>
      <c r="B14" s="28">
        <v>35</v>
      </c>
      <c r="C14" s="28">
        <v>15078</v>
      </c>
      <c r="D14" s="28"/>
      <c r="E14" s="28"/>
      <c r="F14" s="28"/>
    </row>
    <row r="15" spans="1:9" ht="17" thickBot="1" x14ac:dyDescent="0.25"/>
    <row r="16" spans="1:9" x14ac:dyDescent="0.2">
      <c r="A16" s="29"/>
      <c r="B16" s="33" t="s">
        <v>46</v>
      </c>
      <c r="C16" s="29" t="s">
        <v>34</v>
      </c>
      <c r="D16" s="29" t="s">
        <v>47</v>
      </c>
      <c r="E16" s="29" t="s">
        <v>48</v>
      </c>
      <c r="F16" s="29" t="s">
        <v>49</v>
      </c>
      <c r="G16" s="29" t="s">
        <v>50</v>
      </c>
      <c r="H16" s="29" t="s">
        <v>51</v>
      </c>
      <c r="I16" s="29" t="s">
        <v>52</v>
      </c>
    </row>
    <row r="17" spans="1:9" x14ac:dyDescent="0.2">
      <c r="A17" s="31" t="s">
        <v>40</v>
      </c>
      <c r="B17" s="31">
        <v>1660.58547008547</v>
      </c>
      <c r="C17">
        <v>89.848509044540094</v>
      </c>
      <c r="D17">
        <v>18.482059276712953</v>
      </c>
      <c r="E17">
        <v>2.6151163162257692E-19</v>
      </c>
      <c r="F17">
        <v>1477.9913309093199</v>
      </c>
      <c r="G17">
        <v>1843.17960926162</v>
      </c>
      <c r="H17">
        <v>1477.9913309093199</v>
      </c>
      <c r="I17">
        <v>1843.17960926162</v>
      </c>
    </row>
    <row r="18" spans="1:9" ht="17" thickBot="1" x14ac:dyDescent="0.25">
      <c r="A18" s="32" t="s">
        <v>58</v>
      </c>
      <c r="B18" s="32">
        <v>0.21367521367521367</v>
      </c>
      <c r="C18" s="28">
        <v>1.1015951717445311</v>
      </c>
      <c r="D18" s="28">
        <v>0.19396890904743969</v>
      </c>
      <c r="E18" s="28">
        <v>0.84735448555076331</v>
      </c>
      <c r="F18" s="28">
        <v>-2.0250355255935193</v>
      </c>
      <c r="G18" s="28">
        <v>2.4523859529439469</v>
      </c>
      <c r="H18" s="28">
        <v>-2.0250355255935193</v>
      </c>
      <c r="I18" s="28">
        <v>2.4523859529439469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12C44-31C9-6146-9A59-60B49BCC70A6}">
  <dimension ref="A1"/>
  <sheetViews>
    <sheetView tabSelected="1" workbookViewId="0">
      <selection activeCell="O8" sqref="O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Manually - Linear Regression</vt:lpstr>
      <vt:lpstr>Excel - Linear Regression</vt:lpstr>
      <vt:lpstr>Regression 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Siddhesh Kadam</cp:lastModifiedBy>
  <dcterms:created xsi:type="dcterms:W3CDTF">2023-04-27T01:42:51Z</dcterms:created>
  <dcterms:modified xsi:type="dcterms:W3CDTF">2023-05-13T21:06:47Z</dcterms:modified>
</cp:coreProperties>
</file>