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skadam3_horizon_csueastbay_edu/Documents/Data Project/Non Evs/Honda/"/>
    </mc:Choice>
  </mc:AlternateContent>
  <xr:revisionPtr revIDLastSave="604" documentId="8_{8E4CACDD-F01E-2E4D-A8E0-C7C6E432FD4B}" xr6:coauthVersionLast="47" xr6:coauthVersionMax="47" xr10:uidLastSave="{6BB8B4AB-5363-044C-AB79-C71DAEEF8533}"/>
  <bookViews>
    <workbookView xWindow="0" yWindow="500" windowWidth="28800" windowHeight="16300" activeTab="8" xr2:uid="{C897FDA8-D955-4548-B217-B8343F03EDC8}"/>
  </bookViews>
  <sheets>
    <sheet name="Naïve Bayes Analysis" sheetId="1" r:id="rId1"/>
    <sheet name="SMA (2 month)" sheetId="2" r:id="rId2"/>
    <sheet name="SMA (5 month)" sheetId="3" r:id="rId3"/>
    <sheet name="WMA (3 months)" sheetId="4" r:id="rId4"/>
    <sheet name="Sim Expo Smooth (0.1)" sheetId="5" r:id="rId5"/>
    <sheet name="Sim Expo Smooth (0.5)" sheetId="7" r:id="rId6"/>
    <sheet name="Adj Expo Smooth(0.3,0.3) " sheetId="6" r:id="rId7"/>
    <sheet name="Adj Expo Smooth(0.7,0.7)" sheetId="8" r:id="rId8"/>
    <sheet name="FITS" sheetId="9" r:id="rId9"/>
  </sheets>
  <definedNames>
    <definedName name="solver_adj" localSheetId="6" hidden="1">'Adj Expo Smooth(0.3,0.3) '!$M$4</definedName>
    <definedName name="solver_adj" localSheetId="7" hidden="1">'Adj Expo Smooth(0.7,0.7)'!$M$4</definedName>
    <definedName name="solver_adj" localSheetId="5" hidden="1">'Sim Expo Smooth (0.5)'!$K$4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lhs1" localSheetId="6" hidden="1">'Adj Expo Smooth(0.3,0.3) '!$M$4</definedName>
    <definedName name="solver_lhs1" localSheetId="7" hidden="1">'Adj Expo Smooth(0.7,0.7)'!$M$4</definedName>
    <definedName name="solver_lhs1" localSheetId="5" hidden="1">'Sim Expo Smooth (0.5)'!$K$4</definedName>
    <definedName name="solver_lhs2" localSheetId="6" hidden="1">'Adj Expo Smooth(0.3,0.3) '!$M$4</definedName>
    <definedName name="solver_lhs2" localSheetId="7" hidden="1">'Adj Expo Smooth(0.7,0.7)'!$M$4</definedName>
    <definedName name="solver_lhs2" localSheetId="5" hidden="1">'Sim Expo Smooth (0.5)'!$K$4</definedName>
    <definedName name="solver_lin" localSheetId="6" hidden="1">2</definedName>
    <definedName name="solver_lin" localSheetId="7" hidden="1">2</definedName>
    <definedName name="solver_lin" localSheetId="5" hidden="1">2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um" localSheetId="6" hidden="1">2</definedName>
    <definedName name="solver_num" localSheetId="7" hidden="1">2</definedName>
    <definedName name="solver_num" localSheetId="5" hidden="1">2</definedName>
    <definedName name="solver_opt" localSheetId="6" hidden="1">'Adj Expo Smooth(0.3,0.3) '!$M$10</definedName>
    <definedName name="solver_opt" localSheetId="7" hidden="1">'Adj Expo Smooth(0.7,0.7)'!$M$10</definedName>
    <definedName name="solver_opt" localSheetId="5" hidden="1">'Sim Expo Smooth (0.5)'!$K$10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5" hidden="1">3</definedName>
    <definedName name="solver_rhs1" localSheetId="6" hidden="1">1</definedName>
    <definedName name="solver_rhs1" localSheetId="7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5" hidden="1">0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er" localSheetId="6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9" l="1"/>
  <c r="F39" i="9" s="1"/>
  <c r="G39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E15" i="9"/>
  <c r="F15" i="9" s="1"/>
  <c r="G15" i="9" s="1"/>
  <c r="E14" i="9"/>
  <c r="F14" i="9" s="1"/>
  <c r="G14" i="9" s="1"/>
  <c r="E13" i="9"/>
  <c r="F13" i="9" s="1"/>
  <c r="G13" i="9" s="1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E7" i="9"/>
  <c r="F7" i="9" s="1"/>
  <c r="G7" i="9" s="1"/>
  <c r="E6" i="9"/>
  <c r="F6" i="9" s="1"/>
  <c r="G6" i="9" s="1"/>
  <c r="G5" i="9"/>
  <c r="F5" i="9"/>
  <c r="E5" i="9"/>
  <c r="E4" i="9"/>
  <c r="F4" i="9" s="1"/>
  <c r="G4" i="9" s="1"/>
  <c r="D5" i="1"/>
  <c r="D6" i="1"/>
  <c r="D7" i="1"/>
  <c r="D8" i="1"/>
  <c r="E8" i="1" s="1"/>
  <c r="F8" i="1" s="1"/>
  <c r="H8" i="1" s="1"/>
  <c r="D9" i="1"/>
  <c r="E9" i="1" s="1"/>
  <c r="F9" i="1" s="1"/>
  <c r="H9" i="1" s="1"/>
  <c r="D10" i="1"/>
  <c r="E10" i="1" s="1"/>
  <c r="F10" i="1" s="1"/>
  <c r="H10" i="1" s="1"/>
  <c r="D11" i="1"/>
  <c r="E11" i="1" s="1"/>
  <c r="D12" i="1"/>
  <c r="E12" i="1" s="1"/>
  <c r="G12" i="1" s="1"/>
  <c r="D13" i="1"/>
  <c r="D14" i="1"/>
  <c r="D15" i="1"/>
  <c r="D16" i="1"/>
  <c r="E16" i="1" s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D20" i="1"/>
  <c r="E20" i="1" s="1"/>
  <c r="D21" i="1"/>
  <c r="D22" i="1"/>
  <c r="D23" i="1"/>
  <c r="D24" i="1"/>
  <c r="E24" i="1" s="1"/>
  <c r="D25" i="1"/>
  <c r="E25" i="1" s="1"/>
  <c r="F25" i="1" s="1"/>
  <c r="H25" i="1" s="1"/>
  <c r="D26" i="1"/>
  <c r="E26" i="1" s="1"/>
  <c r="F26" i="1" s="1"/>
  <c r="H26" i="1" s="1"/>
  <c r="D27" i="1"/>
  <c r="E27" i="1" s="1"/>
  <c r="D28" i="1"/>
  <c r="E28" i="1" s="1"/>
  <c r="G28" i="1" s="1"/>
  <c r="D29" i="1"/>
  <c r="D30" i="1"/>
  <c r="D31" i="1"/>
  <c r="D32" i="1"/>
  <c r="E32" i="1" s="1"/>
  <c r="F32" i="1" s="1"/>
  <c r="H32" i="1" s="1"/>
  <c r="D33" i="1"/>
  <c r="E33" i="1" s="1"/>
  <c r="F33" i="1" s="1"/>
  <c r="H33" i="1" s="1"/>
  <c r="D34" i="1"/>
  <c r="E34" i="1" s="1"/>
  <c r="F34" i="1" s="1"/>
  <c r="H34" i="1" s="1"/>
  <c r="D35" i="1"/>
  <c r="D36" i="1"/>
  <c r="E36" i="1" s="1"/>
  <c r="D37" i="1"/>
  <c r="D38" i="1"/>
  <c r="D39" i="1"/>
  <c r="D40" i="1"/>
  <c r="E40" i="1" s="1"/>
  <c r="D6" i="8"/>
  <c r="E6" i="8" s="1"/>
  <c r="G40" i="8"/>
  <c r="I40" i="8" s="1"/>
  <c r="G5" i="8"/>
  <c r="H5" i="8" s="1"/>
  <c r="G40" i="6"/>
  <c r="G5" i="6"/>
  <c r="I5" i="6" s="1"/>
  <c r="D6" i="6"/>
  <c r="D6" i="7"/>
  <c r="E6" i="7" s="1"/>
  <c r="E5" i="7"/>
  <c r="G5" i="7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E5" i="5"/>
  <c r="G5" i="5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E31" i="4" s="1"/>
  <c r="G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F39" i="4" s="1"/>
  <c r="H39" i="4" s="1"/>
  <c r="D40" i="4"/>
  <c r="E40" i="4" s="1"/>
  <c r="D8" i="4"/>
  <c r="E8" i="4" s="1"/>
  <c r="F8" i="4" s="1"/>
  <c r="H8" i="4" s="1"/>
  <c r="D9" i="4"/>
  <c r="E9" i="4" s="1"/>
  <c r="D10" i="4"/>
  <c r="E10" i="4" s="1"/>
  <c r="D11" i="4"/>
  <c r="E11" i="4" s="1"/>
  <c r="D12" i="4"/>
  <c r="D13" i="4"/>
  <c r="E13" i="4" s="1"/>
  <c r="D14" i="4"/>
  <c r="E14" i="4" s="1"/>
  <c r="D15" i="4"/>
  <c r="E15" i="4" s="1"/>
  <c r="G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F23" i="4" s="1"/>
  <c r="H23" i="4" s="1"/>
  <c r="D24" i="4"/>
  <c r="E24" i="4" s="1"/>
  <c r="D7" i="4"/>
  <c r="E7" i="4" s="1"/>
  <c r="F7" i="4" s="1"/>
  <c r="H7" i="4" s="1"/>
  <c r="E12" i="4"/>
  <c r="E29" i="4"/>
  <c r="E6" i="4"/>
  <c r="F6" i="4" s="1"/>
  <c r="H6" i="4" s="1"/>
  <c r="E5" i="4"/>
  <c r="F5" i="4" s="1"/>
  <c r="E5" i="3"/>
  <c r="F5" i="3" s="1"/>
  <c r="E6" i="3"/>
  <c r="F6" i="3" s="1"/>
  <c r="H6" i="3" s="1"/>
  <c r="E7" i="3"/>
  <c r="F7" i="3" s="1"/>
  <c r="H7" i="3" s="1"/>
  <c r="E8" i="3"/>
  <c r="F8" i="3" s="1"/>
  <c r="H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G14" i="3" s="1"/>
  <c r="D15" i="3"/>
  <c r="E15" i="3" s="1"/>
  <c r="D16" i="3"/>
  <c r="E16" i="3" s="1"/>
  <c r="D17" i="3"/>
  <c r="E17" i="3" s="1"/>
  <c r="F17" i="3" s="1"/>
  <c r="H17" i="3" s="1"/>
  <c r="D18" i="3"/>
  <c r="E18" i="3" s="1"/>
  <c r="D19" i="3"/>
  <c r="E19" i="3" s="1"/>
  <c r="G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G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F33" i="3" s="1"/>
  <c r="H33" i="3" s="1"/>
  <c r="D34" i="3"/>
  <c r="E34" i="3" s="1"/>
  <c r="D35" i="3"/>
  <c r="E35" i="3" s="1"/>
  <c r="G35" i="3" s="1"/>
  <c r="D36" i="3"/>
  <c r="E36" i="3" s="1"/>
  <c r="D37" i="3"/>
  <c r="E37" i="3" s="1"/>
  <c r="D38" i="3"/>
  <c r="E38" i="3" s="1"/>
  <c r="G38" i="3" s="1"/>
  <c r="D39" i="3"/>
  <c r="E39" i="3" s="1"/>
  <c r="F39" i="3" s="1"/>
  <c r="H39" i="3" s="1"/>
  <c r="D40" i="3"/>
  <c r="E40" i="3" s="1"/>
  <c r="E5" i="2"/>
  <c r="G5" i="2" s="1"/>
  <c r="D6" i="2"/>
  <c r="E6" i="2" s="1"/>
  <c r="D7" i="2"/>
  <c r="E7" i="2" s="1"/>
  <c r="D8" i="2"/>
  <c r="E8" i="2" s="1"/>
  <c r="D9" i="2"/>
  <c r="E9" i="2" s="1"/>
  <c r="F9" i="2" s="1"/>
  <c r="H9" i="2" s="1"/>
  <c r="D10" i="2"/>
  <c r="E10" i="2" s="1"/>
  <c r="D11" i="2"/>
  <c r="E11" i="2" s="1"/>
  <c r="D12" i="2"/>
  <c r="E12" i="2"/>
  <c r="G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G20" i="2" s="1"/>
  <c r="D21" i="2"/>
  <c r="E21" i="2"/>
  <c r="G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/>
  <c r="F27" i="2" s="1"/>
  <c r="H27" i="2" s="1"/>
  <c r="D28" i="2"/>
  <c r="E28" i="2" s="1"/>
  <c r="G28" i="2" s="1"/>
  <c r="D29" i="2"/>
  <c r="E29" i="2" s="1"/>
  <c r="D30" i="2"/>
  <c r="E30" i="2" s="1"/>
  <c r="D31" i="2"/>
  <c r="E31" i="2"/>
  <c r="G31" i="2" s="1"/>
  <c r="D32" i="2"/>
  <c r="E32" i="2" s="1"/>
  <c r="D33" i="2"/>
  <c r="E33" i="2" s="1"/>
  <c r="D34" i="2"/>
  <c r="E34" i="2" s="1"/>
  <c r="D35" i="2"/>
  <c r="E35" i="2" s="1"/>
  <c r="D36" i="2"/>
  <c r="E36" i="2" s="1"/>
  <c r="G36" i="2" s="1"/>
  <c r="D37" i="2"/>
  <c r="E37" i="2" s="1"/>
  <c r="F37" i="2" s="1"/>
  <c r="H37" i="2" s="1"/>
  <c r="D38" i="2"/>
  <c r="E38" i="2" s="1"/>
  <c r="D39" i="2"/>
  <c r="E39" i="2" s="1"/>
  <c r="D40" i="2"/>
  <c r="E40" i="2" s="1"/>
  <c r="E5" i="1"/>
  <c r="E6" i="1"/>
  <c r="E7" i="1"/>
  <c r="F7" i="1" s="1"/>
  <c r="H7" i="1" s="1"/>
  <c r="E13" i="1"/>
  <c r="G13" i="1" s="1"/>
  <c r="E14" i="1"/>
  <c r="E15" i="1"/>
  <c r="E19" i="1"/>
  <c r="E21" i="1"/>
  <c r="G21" i="1" s="1"/>
  <c r="E22" i="1"/>
  <c r="E23" i="1"/>
  <c r="E29" i="1"/>
  <c r="G29" i="1" s="1"/>
  <c r="E30" i="1"/>
  <c r="E31" i="1"/>
  <c r="E35" i="1"/>
  <c r="E37" i="1"/>
  <c r="G37" i="1" s="1"/>
  <c r="E38" i="1"/>
  <c r="E39" i="1"/>
  <c r="F22" i="9" l="1"/>
  <c r="G22" i="9" s="1"/>
  <c r="F30" i="9"/>
  <c r="G30" i="9" s="1"/>
  <c r="F38" i="9"/>
  <c r="G38" i="9" s="1"/>
  <c r="F23" i="9"/>
  <c r="G23" i="9" s="1"/>
  <c r="C56" i="9" s="1"/>
  <c r="F31" i="9"/>
  <c r="G31" i="9" s="1"/>
  <c r="C55" i="9"/>
  <c r="G40" i="2"/>
  <c r="F40" i="2"/>
  <c r="F21" i="2"/>
  <c r="H21" i="2" s="1"/>
  <c r="G15" i="2"/>
  <c r="F15" i="2"/>
  <c r="H15" i="2" s="1"/>
  <c r="F19" i="2"/>
  <c r="H19" i="2" s="1"/>
  <c r="G19" i="2"/>
  <c r="G9" i="2"/>
  <c r="G32" i="1"/>
  <c r="D7" i="8"/>
  <c r="I5" i="8"/>
  <c r="D7" i="6"/>
  <c r="E6" i="6"/>
  <c r="F6" i="6" s="1"/>
  <c r="G6" i="6" s="1"/>
  <c r="D7" i="7"/>
  <c r="G35" i="2"/>
  <c r="F35" i="2"/>
  <c r="H35" i="2" s="1"/>
  <c r="F26" i="2"/>
  <c r="H26" i="2" s="1"/>
  <c r="G26" i="2"/>
  <c r="G24" i="2"/>
  <c r="F24" i="2"/>
  <c r="H24" i="2" s="1"/>
  <c r="G7" i="2"/>
  <c r="F7" i="2"/>
  <c r="H7" i="2" s="1"/>
  <c r="F31" i="2"/>
  <c r="H31" i="2" s="1"/>
  <c r="F5" i="2"/>
  <c r="H5" i="2" s="1"/>
  <c r="G37" i="2"/>
  <c r="G40" i="1"/>
  <c r="F40" i="1"/>
  <c r="G36" i="1"/>
  <c r="F36" i="1"/>
  <c r="H36" i="1" s="1"/>
  <c r="F29" i="1"/>
  <c r="H29" i="1" s="1"/>
  <c r="F28" i="1"/>
  <c r="H28" i="1" s="1"/>
  <c r="F21" i="1"/>
  <c r="H21" i="1" s="1"/>
  <c r="F13" i="1"/>
  <c r="H13" i="1" s="1"/>
  <c r="G10" i="1"/>
  <c r="G7" i="1"/>
  <c r="F14" i="3"/>
  <c r="H14" i="3" s="1"/>
  <c r="F38" i="3"/>
  <c r="H38" i="3" s="1"/>
  <c r="G22" i="3"/>
  <c r="F22" i="3"/>
  <c r="H22" i="3" s="1"/>
  <c r="J5" i="8"/>
  <c r="F6" i="8"/>
  <c r="G6" i="8" s="1"/>
  <c r="H40" i="8"/>
  <c r="G6" i="7"/>
  <c r="F6" i="7"/>
  <c r="H6" i="7" s="1"/>
  <c r="F5" i="7"/>
  <c r="H5" i="6"/>
  <c r="E6" i="5"/>
  <c r="G6" i="5" s="1"/>
  <c r="E7" i="5"/>
  <c r="G7" i="5" s="1"/>
  <c r="E8" i="5"/>
  <c r="F8" i="5" s="1"/>
  <c r="H8" i="5" s="1"/>
  <c r="F5" i="5"/>
  <c r="G5" i="4"/>
  <c r="G7" i="4"/>
  <c r="F13" i="4"/>
  <c r="H13" i="4" s="1"/>
  <c r="G13" i="4"/>
  <c r="G20" i="4"/>
  <c r="F20" i="4"/>
  <c r="H20" i="4" s="1"/>
  <c r="F27" i="4"/>
  <c r="H27" i="4" s="1"/>
  <c r="G27" i="4"/>
  <c r="G34" i="4"/>
  <c r="F34" i="4"/>
  <c r="H34" i="4" s="1"/>
  <c r="G14" i="4"/>
  <c r="F14" i="4"/>
  <c r="H14" i="4" s="1"/>
  <c r="F21" i="4"/>
  <c r="H21" i="4" s="1"/>
  <c r="G21" i="4"/>
  <c r="G28" i="4"/>
  <c r="F28" i="4"/>
  <c r="H28" i="4" s="1"/>
  <c r="G35" i="4"/>
  <c r="F35" i="4"/>
  <c r="H35" i="4" s="1"/>
  <c r="F22" i="4"/>
  <c r="H22" i="4" s="1"/>
  <c r="G22" i="4"/>
  <c r="F29" i="4"/>
  <c r="H29" i="4" s="1"/>
  <c r="G29" i="4"/>
  <c r="G36" i="4"/>
  <c r="F36" i="4"/>
  <c r="H36" i="4" s="1"/>
  <c r="G30" i="4"/>
  <c r="F30" i="4"/>
  <c r="H30" i="4" s="1"/>
  <c r="F37" i="4"/>
  <c r="H37" i="4" s="1"/>
  <c r="G37" i="4"/>
  <c r="G9" i="4"/>
  <c r="F9" i="4"/>
  <c r="H9" i="4" s="1"/>
  <c r="G16" i="4"/>
  <c r="F16" i="4"/>
  <c r="H16" i="4" s="1"/>
  <c r="G38" i="4"/>
  <c r="F38" i="4"/>
  <c r="H38" i="4" s="1"/>
  <c r="G10" i="4"/>
  <c r="F10" i="4"/>
  <c r="H10" i="4" s="1"/>
  <c r="F17" i="4"/>
  <c r="H17" i="4" s="1"/>
  <c r="G17" i="4"/>
  <c r="G24" i="4"/>
  <c r="F24" i="4"/>
  <c r="H24" i="4" s="1"/>
  <c r="H5" i="4"/>
  <c r="G11" i="4"/>
  <c r="F11" i="4"/>
  <c r="H11" i="4" s="1"/>
  <c r="G18" i="4"/>
  <c r="F18" i="4"/>
  <c r="H18" i="4" s="1"/>
  <c r="G25" i="4"/>
  <c r="F25" i="4"/>
  <c r="H25" i="4" s="1"/>
  <c r="G32" i="4"/>
  <c r="F32" i="4"/>
  <c r="H32" i="4" s="1"/>
  <c r="G12" i="4"/>
  <c r="F12" i="4"/>
  <c r="H12" i="4" s="1"/>
  <c r="G19" i="4"/>
  <c r="F19" i="4"/>
  <c r="H19" i="4" s="1"/>
  <c r="G26" i="4"/>
  <c r="F26" i="4"/>
  <c r="H26" i="4" s="1"/>
  <c r="G33" i="4"/>
  <c r="F33" i="4"/>
  <c r="H33" i="4" s="1"/>
  <c r="G40" i="4"/>
  <c r="F40" i="4"/>
  <c r="F31" i="4"/>
  <c r="H31" i="4" s="1"/>
  <c r="F15" i="4"/>
  <c r="H15" i="4" s="1"/>
  <c r="G23" i="4"/>
  <c r="G39" i="4"/>
  <c r="G6" i="4"/>
  <c r="G8" i="4"/>
  <c r="G30" i="3"/>
  <c r="F30" i="3"/>
  <c r="H30" i="3" s="1"/>
  <c r="G24" i="1"/>
  <c r="F24" i="1"/>
  <c r="H24" i="1" s="1"/>
  <c r="G12" i="3"/>
  <c r="F12" i="3"/>
  <c r="H12" i="3" s="1"/>
  <c r="G16" i="2"/>
  <c r="F16" i="2"/>
  <c r="H16" i="2" s="1"/>
  <c r="F39" i="2"/>
  <c r="H39" i="2" s="1"/>
  <c r="G39" i="2"/>
  <c r="F25" i="3"/>
  <c r="H25" i="3" s="1"/>
  <c r="G25" i="3"/>
  <c r="F29" i="2"/>
  <c r="H29" i="2" s="1"/>
  <c r="G29" i="2"/>
  <c r="F36" i="3"/>
  <c r="H36" i="3" s="1"/>
  <c r="G36" i="3"/>
  <c r="F34" i="2"/>
  <c r="H34" i="2" s="1"/>
  <c r="G34" i="2"/>
  <c r="G11" i="3"/>
  <c r="F11" i="3"/>
  <c r="H11" i="3" s="1"/>
  <c r="F18" i="2"/>
  <c r="H18" i="2" s="1"/>
  <c r="G18" i="2"/>
  <c r="G28" i="3"/>
  <c r="F28" i="3"/>
  <c r="H28" i="3" s="1"/>
  <c r="G6" i="2"/>
  <c r="F6" i="2"/>
  <c r="F13" i="2"/>
  <c r="H13" i="2" s="1"/>
  <c r="G13" i="2"/>
  <c r="G32" i="2"/>
  <c r="F32" i="2"/>
  <c r="H32" i="2" s="1"/>
  <c r="F20" i="3"/>
  <c r="H20" i="3" s="1"/>
  <c r="G20" i="3"/>
  <c r="F10" i="2"/>
  <c r="H10" i="2" s="1"/>
  <c r="G10" i="2"/>
  <c r="G20" i="1"/>
  <c r="F20" i="1"/>
  <c r="H20" i="1" s="1"/>
  <c r="G23" i="2"/>
  <c r="F23" i="2"/>
  <c r="H23" i="2" s="1"/>
  <c r="F31" i="3"/>
  <c r="H31" i="3" s="1"/>
  <c r="G31" i="3"/>
  <c r="G8" i="3"/>
  <c r="G16" i="1"/>
  <c r="G27" i="2"/>
  <c r="G39" i="3"/>
  <c r="G33" i="3"/>
  <c r="G17" i="3"/>
  <c r="G6" i="3"/>
  <c r="F12" i="1"/>
  <c r="H12" i="1" s="1"/>
  <c r="F37" i="1"/>
  <c r="H37" i="1" s="1"/>
  <c r="F32" i="3"/>
  <c r="H32" i="3" s="1"/>
  <c r="G32" i="3"/>
  <c r="F15" i="3"/>
  <c r="H15" i="3" s="1"/>
  <c r="G15" i="3"/>
  <c r="F16" i="3"/>
  <c r="H16" i="3" s="1"/>
  <c r="G16" i="3"/>
  <c r="F26" i="3"/>
  <c r="H26" i="3" s="1"/>
  <c r="G26" i="3"/>
  <c r="F40" i="3"/>
  <c r="G40" i="3"/>
  <c r="F37" i="3"/>
  <c r="H37" i="3" s="1"/>
  <c r="G37" i="3"/>
  <c r="F21" i="3"/>
  <c r="H21" i="3" s="1"/>
  <c r="G21" i="3"/>
  <c r="F13" i="3"/>
  <c r="H13" i="3" s="1"/>
  <c r="G13" i="3"/>
  <c r="F24" i="3"/>
  <c r="H24" i="3" s="1"/>
  <c r="G24" i="3"/>
  <c r="F10" i="3"/>
  <c r="H10" i="3" s="1"/>
  <c r="G10" i="3"/>
  <c r="F29" i="3"/>
  <c r="H29" i="3" s="1"/>
  <c r="G29" i="3"/>
  <c r="F34" i="3"/>
  <c r="H34" i="3" s="1"/>
  <c r="G34" i="3"/>
  <c r="F18" i="3"/>
  <c r="H18" i="3" s="1"/>
  <c r="G18" i="3"/>
  <c r="G23" i="3"/>
  <c r="F23" i="3"/>
  <c r="H23" i="3" s="1"/>
  <c r="F9" i="3"/>
  <c r="H9" i="3" s="1"/>
  <c r="G9" i="3"/>
  <c r="H5" i="3"/>
  <c r="F35" i="3"/>
  <c r="H35" i="3" s="1"/>
  <c r="F27" i="3"/>
  <c r="H27" i="3" s="1"/>
  <c r="F19" i="3"/>
  <c r="H19" i="3" s="1"/>
  <c r="G7" i="3"/>
  <c r="G5" i="3"/>
  <c r="F30" i="2"/>
  <c r="H30" i="2" s="1"/>
  <c r="G30" i="2"/>
  <c r="F14" i="2"/>
  <c r="H14" i="2" s="1"/>
  <c r="G14" i="2"/>
  <c r="F11" i="2"/>
  <c r="H11" i="2" s="1"/>
  <c r="G11" i="2"/>
  <c r="F25" i="2"/>
  <c r="H25" i="2" s="1"/>
  <c r="G25" i="2"/>
  <c r="F8" i="2"/>
  <c r="H8" i="2" s="1"/>
  <c r="G8" i="2"/>
  <c r="F38" i="2"/>
  <c r="H38" i="2" s="1"/>
  <c r="G38" i="2"/>
  <c r="F22" i="2"/>
  <c r="H22" i="2" s="1"/>
  <c r="G22" i="2"/>
  <c r="F33" i="2"/>
  <c r="H33" i="2" s="1"/>
  <c r="G33" i="2"/>
  <c r="F17" i="2"/>
  <c r="H17" i="2" s="1"/>
  <c r="G17" i="2"/>
  <c r="F36" i="2"/>
  <c r="H36" i="2" s="1"/>
  <c r="F28" i="2"/>
  <c r="H28" i="2" s="1"/>
  <c r="F20" i="2"/>
  <c r="H20" i="2" s="1"/>
  <c r="F12" i="2"/>
  <c r="H12" i="2" s="1"/>
  <c r="F19" i="1"/>
  <c r="H19" i="1" s="1"/>
  <c r="G19" i="1"/>
  <c r="F11" i="1"/>
  <c r="H11" i="1" s="1"/>
  <c r="G11" i="1"/>
  <c r="F22" i="1"/>
  <c r="H22" i="1" s="1"/>
  <c r="G22" i="1"/>
  <c r="G39" i="1"/>
  <c r="F39" i="1"/>
  <c r="H39" i="1" s="1"/>
  <c r="F35" i="1"/>
  <c r="H35" i="1" s="1"/>
  <c r="G35" i="1"/>
  <c r="F6" i="1"/>
  <c r="H6" i="1" s="1"/>
  <c r="G6" i="1"/>
  <c r="F30" i="1"/>
  <c r="H30" i="1" s="1"/>
  <c r="G30" i="1"/>
  <c r="G23" i="1"/>
  <c r="F23" i="1"/>
  <c r="H23" i="1" s="1"/>
  <c r="G15" i="1"/>
  <c r="F15" i="1"/>
  <c r="H15" i="1" s="1"/>
  <c r="F14" i="1"/>
  <c r="H14" i="1" s="1"/>
  <c r="G14" i="1"/>
  <c r="F38" i="1"/>
  <c r="H38" i="1" s="1"/>
  <c r="G38" i="1"/>
  <c r="F31" i="1"/>
  <c r="H31" i="1" s="1"/>
  <c r="G31" i="1"/>
  <c r="F27" i="1"/>
  <c r="H27" i="1" s="1"/>
  <c r="G27" i="1"/>
  <c r="F5" i="1"/>
  <c r="H5" i="1" s="1"/>
  <c r="G5" i="1"/>
  <c r="G34" i="1"/>
  <c r="G26" i="1"/>
  <c r="G18" i="1"/>
  <c r="G9" i="1"/>
  <c r="G33" i="1"/>
  <c r="G25" i="1"/>
  <c r="G17" i="1"/>
  <c r="G8" i="1"/>
  <c r="H49" i="9" l="1"/>
  <c r="I49" i="9" s="1"/>
  <c r="H45" i="9"/>
  <c r="I45" i="9" s="1"/>
  <c r="H41" i="9"/>
  <c r="I41" i="9" s="1"/>
  <c r="H39" i="9"/>
  <c r="I39" i="9" s="1"/>
  <c r="J39" i="9" s="1"/>
  <c r="H38" i="9"/>
  <c r="I38" i="9" s="1"/>
  <c r="J38" i="9" s="1"/>
  <c r="H37" i="9"/>
  <c r="I37" i="9" s="1"/>
  <c r="J37" i="9" s="1"/>
  <c r="H36" i="9"/>
  <c r="I36" i="9" s="1"/>
  <c r="J36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30" i="9"/>
  <c r="I30" i="9" s="1"/>
  <c r="J30" i="9" s="1"/>
  <c r="H29" i="9"/>
  <c r="I29" i="9" s="1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 s="1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0" i="9"/>
  <c r="I10" i="9" s="1"/>
  <c r="J10" i="9" s="1"/>
  <c r="H7" i="9"/>
  <c r="I7" i="9" s="1"/>
  <c r="J7" i="9" s="1"/>
  <c r="H51" i="9"/>
  <c r="I51" i="9" s="1"/>
  <c r="H46" i="9"/>
  <c r="I46" i="9" s="1"/>
  <c r="H14" i="9"/>
  <c r="I14" i="9" s="1"/>
  <c r="J14" i="9" s="1"/>
  <c r="H9" i="9"/>
  <c r="I9" i="9" s="1"/>
  <c r="J9" i="9" s="1"/>
  <c r="H13" i="9"/>
  <c r="I13" i="9" s="1"/>
  <c r="J13" i="9" s="1"/>
  <c r="H47" i="9"/>
  <c r="I47" i="9" s="1"/>
  <c r="H6" i="9"/>
  <c r="I6" i="9" s="1"/>
  <c r="J6" i="9" s="1"/>
  <c r="H5" i="9"/>
  <c r="I5" i="9" s="1"/>
  <c r="J5" i="9" s="1"/>
  <c r="H50" i="9"/>
  <c r="I50" i="9" s="1"/>
  <c r="H48" i="9"/>
  <c r="I48" i="9" s="1"/>
  <c r="H44" i="9"/>
  <c r="I44" i="9" s="1"/>
  <c r="H40" i="9"/>
  <c r="I40" i="9" s="1"/>
  <c r="H8" i="9"/>
  <c r="I8" i="9" s="1"/>
  <c r="J8" i="9" s="1"/>
  <c r="H43" i="9"/>
  <c r="I43" i="9" s="1"/>
  <c r="H42" i="9"/>
  <c r="I42" i="9" s="1"/>
  <c r="H4" i="9"/>
  <c r="I4" i="9" s="1"/>
  <c r="J4" i="9" s="1"/>
  <c r="H11" i="9"/>
  <c r="I11" i="9" s="1"/>
  <c r="J11" i="9" s="1"/>
  <c r="H12" i="9"/>
  <c r="I12" i="9" s="1"/>
  <c r="J12" i="9" s="1"/>
  <c r="E7" i="8"/>
  <c r="D8" i="8"/>
  <c r="I6" i="6"/>
  <c r="H6" i="6"/>
  <c r="J6" i="6" s="1"/>
  <c r="D8" i="6"/>
  <c r="E7" i="6"/>
  <c r="F7" i="6" s="1"/>
  <c r="G7" i="6" s="1"/>
  <c r="E7" i="7"/>
  <c r="D8" i="7"/>
  <c r="H6" i="2"/>
  <c r="K11" i="2" s="1"/>
  <c r="K9" i="2"/>
  <c r="K10" i="2"/>
  <c r="K11" i="1"/>
  <c r="I6" i="8"/>
  <c r="H6" i="8"/>
  <c r="J6" i="8" s="1"/>
  <c r="F7" i="8"/>
  <c r="G7" i="8" s="1"/>
  <c r="H5" i="7"/>
  <c r="F7" i="5"/>
  <c r="H7" i="5" s="1"/>
  <c r="F6" i="5"/>
  <c r="H6" i="5" s="1"/>
  <c r="J5" i="6"/>
  <c r="G8" i="5"/>
  <c r="E9" i="5"/>
  <c r="H5" i="5"/>
  <c r="K10" i="4"/>
  <c r="K11" i="4"/>
  <c r="K9" i="4"/>
  <c r="K9" i="3"/>
  <c r="K11" i="3"/>
  <c r="K10" i="3"/>
  <c r="K9" i="1"/>
  <c r="K10" i="1"/>
  <c r="L12" i="9" l="1"/>
  <c r="K12" i="9"/>
  <c r="M12" i="9" s="1"/>
  <c r="L19" i="9"/>
  <c r="K19" i="9"/>
  <c r="M19" i="9" s="1"/>
  <c r="K27" i="9"/>
  <c r="M27" i="9" s="1"/>
  <c r="L27" i="9"/>
  <c r="L35" i="9"/>
  <c r="K35" i="9"/>
  <c r="M35" i="9" s="1"/>
  <c r="K28" i="9"/>
  <c r="M28" i="9" s="1"/>
  <c r="L28" i="9"/>
  <c r="L5" i="9"/>
  <c r="K5" i="9"/>
  <c r="M5" i="9" s="1"/>
  <c r="K21" i="9"/>
  <c r="M21" i="9" s="1"/>
  <c r="L21" i="9"/>
  <c r="L6" i="9"/>
  <c r="K6" i="9"/>
  <c r="M6" i="9" s="1"/>
  <c r="L22" i="9"/>
  <c r="K22" i="9"/>
  <c r="M22" i="9" s="1"/>
  <c r="L23" i="9"/>
  <c r="K23" i="9"/>
  <c r="M23" i="9" s="1"/>
  <c r="L24" i="9"/>
  <c r="K24" i="9"/>
  <c r="M24" i="9" s="1"/>
  <c r="L11" i="9"/>
  <c r="K11" i="9"/>
  <c r="M11" i="9" s="1"/>
  <c r="L20" i="9"/>
  <c r="K20" i="9"/>
  <c r="M20" i="9" s="1"/>
  <c r="K4" i="9"/>
  <c r="L4" i="9"/>
  <c r="K37" i="9"/>
  <c r="M37" i="9" s="1"/>
  <c r="L37" i="9"/>
  <c r="L30" i="9"/>
  <c r="K30" i="9"/>
  <c r="M30" i="9" s="1"/>
  <c r="K31" i="9"/>
  <c r="M31" i="9" s="1"/>
  <c r="L31" i="9"/>
  <c r="K8" i="9"/>
  <c r="M8" i="9" s="1"/>
  <c r="L8" i="9"/>
  <c r="K33" i="9"/>
  <c r="M33" i="9" s="1"/>
  <c r="L33" i="9"/>
  <c r="K36" i="9"/>
  <c r="M36" i="9" s="1"/>
  <c r="L36" i="9"/>
  <c r="K7" i="9"/>
  <c r="M7" i="9" s="1"/>
  <c r="L7" i="9"/>
  <c r="K29" i="9"/>
  <c r="M29" i="9" s="1"/>
  <c r="L29" i="9"/>
  <c r="L10" i="9"/>
  <c r="K10" i="9"/>
  <c r="M10" i="9" s="1"/>
  <c r="K38" i="9"/>
  <c r="M38" i="9" s="1"/>
  <c r="L38" i="9"/>
  <c r="L15" i="9"/>
  <c r="K15" i="9"/>
  <c r="M15" i="9" s="1"/>
  <c r="K39" i="9"/>
  <c r="M39" i="9" s="1"/>
  <c r="L39" i="9"/>
  <c r="K13" i="9"/>
  <c r="M13" i="9" s="1"/>
  <c r="L13" i="9"/>
  <c r="L16" i="9"/>
  <c r="K16" i="9"/>
  <c r="M16" i="9" s="1"/>
  <c r="K32" i="9"/>
  <c r="M32" i="9" s="1"/>
  <c r="L32" i="9"/>
  <c r="K9" i="9"/>
  <c r="M9" i="9" s="1"/>
  <c r="L9" i="9"/>
  <c r="L17" i="9"/>
  <c r="K17" i="9"/>
  <c r="M17" i="9" s="1"/>
  <c r="K25" i="9"/>
  <c r="M25" i="9" s="1"/>
  <c r="L25" i="9"/>
  <c r="L14" i="9"/>
  <c r="K14" i="9"/>
  <c r="M14" i="9" s="1"/>
  <c r="L18" i="9"/>
  <c r="K18" i="9"/>
  <c r="M18" i="9" s="1"/>
  <c r="L26" i="9"/>
  <c r="K26" i="9"/>
  <c r="M26" i="9" s="1"/>
  <c r="K34" i="9"/>
  <c r="M34" i="9" s="1"/>
  <c r="L34" i="9"/>
  <c r="E8" i="8"/>
  <c r="D9" i="8"/>
  <c r="D9" i="6"/>
  <c r="E8" i="6"/>
  <c r="F8" i="6" s="1"/>
  <c r="G8" i="6" s="1"/>
  <c r="D9" i="7"/>
  <c r="E8" i="7"/>
  <c r="F7" i="7"/>
  <c r="H7" i="7" s="1"/>
  <c r="G7" i="7"/>
  <c r="F8" i="8"/>
  <c r="G8" i="8" s="1"/>
  <c r="H7" i="8"/>
  <c r="J7" i="8" s="1"/>
  <c r="I7" i="8"/>
  <c r="I7" i="6"/>
  <c r="H7" i="6"/>
  <c r="J7" i="6" s="1"/>
  <c r="E10" i="5"/>
  <c r="G9" i="5"/>
  <c r="F9" i="5"/>
  <c r="P12" i="9" l="1"/>
  <c r="P11" i="9"/>
  <c r="M4" i="9"/>
  <c r="P13" i="9" s="1"/>
  <c r="E9" i="8"/>
  <c r="D10" i="8"/>
  <c r="D10" i="6"/>
  <c r="E9" i="6"/>
  <c r="F9" i="6" s="1"/>
  <c r="G9" i="6" s="1"/>
  <c r="G8" i="7"/>
  <c r="F8" i="7"/>
  <c r="H8" i="7" s="1"/>
  <c r="E9" i="7"/>
  <c r="D10" i="7"/>
  <c r="I8" i="8"/>
  <c r="H8" i="8"/>
  <c r="F9" i="8"/>
  <c r="G9" i="8" s="1"/>
  <c r="I8" i="6"/>
  <c r="H8" i="6"/>
  <c r="J8" i="6" s="1"/>
  <c r="H9" i="5"/>
  <c r="E11" i="5"/>
  <c r="F10" i="5"/>
  <c r="H10" i="5" s="1"/>
  <c r="G10" i="5"/>
  <c r="D11" i="8" l="1"/>
  <c r="E10" i="8"/>
  <c r="D11" i="6"/>
  <c r="E10" i="6"/>
  <c r="F10" i="6" s="1"/>
  <c r="G10" i="6" s="1"/>
  <c r="E10" i="7"/>
  <c r="D11" i="7"/>
  <c r="G9" i="7"/>
  <c r="F9" i="7"/>
  <c r="H9" i="7" s="1"/>
  <c r="I9" i="8"/>
  <c r="H9" i="8"/>
  <c r="J9" i="8" s="1"/>
  <c r="F10" i="8"/>
  <c r="G10" i="8" s="1"/>
  <c r="J8" i="8"/>
  <c r="I9" i="6"/>
  <c r="H9" i="6"/>
  <c r="J9" i="6" s="1"/>
  <c r="F11" i="5"/>
  <c r="H11" i="5" s="1"/>
  <c r="G11" i="5"/>
  <c r="E12" i="5"/>
  <c r="D12" i="8" l="1"/>
  <c r="E11" i="8"/>
  <c r="F11" i="8" s="1"/>
  <c r="G11" i="8" s="1"/>
  <c r="D12" i="6"/>
  <c r="E11" i="6"/>
  <c r="F11" i="6" s="1"/>
  <c r="G11" i="6" s="1"/>
  <c r="D12" i="7"/>
  <c r="E11" i="7"/>
  <c r="G10" i="7"/>
  <c r="F10" i="7"/>
  <c r="H10" i="7" s="1"/>
  <c r="H10" i="8"/>
  <c r="I10" i="8"/>
  <c r="I10" i="6"/>
  <c r="H10" i="6"/>
  <c r="J10" i="6" s="1"/>
  <c r="E13" i="5"/>
  <c r="G12" i="5"/>
  <c r="F12" i="5"/>
  <c r="D13" i="8" l="1"/>
  <c r="E12" i="8"/>
  <c r="D13" i="6"/>
  <c r="E12" i="6"/>
  <c r="F12" i="6" s="1"/>
  <c r="G12" i="6" s="1"/>
  <c r="G11" i="7"/>
  <c r="F11" i="7"/>
  <c r="H11" i="7" s="1"/>
  <c r="E12" i="7"/>
  <c r="D13" i="7"/>
  <c r="I11" i="8"/>
  <c r="H11" i="8"/>
  <c r="J11" i="8" s="1"/>
  <c r="F12" i="8"/>
  <c r="G12" i="8" s="1"/>
  <c r="J10" i="8"/>
  <c r="H11" i="6"/>
  <c r="J11" i="6" s="1"/>
  <c r="I11" i="6"/>
  <c r="H12" i="5"/>
  <c r="F13" i="5"/>
  <c r="H13" i="5" s="1"/>
  <c r="G13" i="5"/>
  <c r="E14" i="5"/>
  <c r="D14" i="8" l="1"/>
  <c r="E13" i="8"/>
  <c r="F13" i="8" s="1"/>
  <c r="G13" i="8" s="1"/>
  <c r="D14" i="6"/>
  <c r="E13" i="6"/>
  <c r="F13" i="6" s="1"/>
  <c r="G13" i="6" s="1"/>
  <c r="E13" i="7"/>
  <c r="D14" i="7"/>
  <c r="G12" i="7"/>
  <c r="F12" i="7"/>
  <c r="H12" i="7" s="1"/>
  <c r="I12" i="8"/>
  <c r="H12" i="8"/>
  <c r="I12" i="6"/>
  <c r="H12" i="6"/>
  <c r="J12" i="6" s="1"/>
  <c r="E15" i="5"/>
  <c r="F14" i="5"/>
  <c r="H14" i="5" s="1"/>
  <c r="G14" i="5"/>
  <c r="D15" i="8" l="1"/>
  <c r="E14" i="8"/>
  <c r="F14" i="8" s="1"/>
  <c r="G14" i="8" s="1"/>
  <c r="D15" i="6"/>
  <c r="E14" i="6"/>
  <c r="F14" i="6" s="1"/>
  <c r="G14" i="6" s="1"/>
  <c r="D15" i="7"/>
  <c r="E14" i="7"/>
  <c r="F13" i="7"/>
  <c r="H13" i="7" s="1"/>
  <c r="G13" i="7"/>
  <c r="I13" i="8"/>
  <c r="H13" i="8"/>
  <c r="J13" i="8" s="1"/>
  <c r="J12" i="8"/>
  <c r="H13" i="6"/>
  <c r="J13" i="6" s="1"/>
  <c r="I13" i="6"/>
  <c r="G15" i="5"/>
  <c r="F15" i="5"/>
  <c r="E16" i="5"/>
  <c r="D16" i="8" l="1"/>
  <c r="E15" i="8"/>
  <c r="D16" i="6"/>
  <c r="E15" i="6"/>
  <c r="F15" i="6" s="1"/>
  <c r="G15" i="6" s="1"/>
  <c r="G14" i="7"/>
  <c r="F14" i="7"/>
  <c r="H14" i="7" s="1"/>
  <c r="D16" i="7"/>
  <c r="E15" i="7"/>
  <c r="I14" i="8"/>
  <c r="H14" i="8"/>
  <c r="J14" i="8" s="1"/>
  <c r="F15" i="8"/>
  <c r="G15" i="8" s="1"/>
  <c r="H14" i="6"/>
  <c r="J14" i="6" s="1"/>
  <c r="I14" i="6"/>
  <c r="E17" i="5"/>
  <c r="F16" i="5"/>
  <c r="H16" i="5" s="1"/>
  <c r="G16" i="5"/>
  <c r="H15" i="5"/>
  <c r="D17" i="8" l="1"/>
  <c r="E16" i="8"/>
  <c r="F16" i="8" s="1"/>
  <c r="G16" i="8" s="1"/>
  <c r="D17" i="6"/>
  <c r="E16" i="6"/>
  <c r="F16" i="6" s="1"/>
  <c r="G16" i="6" s="1"/>
  <c r="G15" i="7"/>
  <c r="F15" i="7"/>
  <c r="H15" i="7" s="1"/>
  <c r="D17" i="7"/>
  <c r="E16" i="7"/>
  <c r="I15" i="8"/>
  <c r="H15" i="8"/>
  <c r="J15" i="8" s="1"/>
  <c r="H15" i="6"/>
  <c r="J15" i="6" s="1"/>
  <c r="I15" i="6"/>
  <c r="F17" i="5"/>
  <c r="H17" i="5" s="1"/>
  <c r="G17" i="5"/>
  <c r="E18" i="5"/>
  <c r="E17" i="8" l="1"/>
  <c r="D18" i="8"/>
  <c r="D18" i="6"/>
  <c r="E17" i="6"/>
  <c r="F17" i="6" s="1"/>
  <c r="G17" i="6" s="1"/>
  <c r="G16" i="7"/>
  <c r="F16" i="7"/>
  <c r="H16" i="7" s="1"/>
  <c r="D18" i="7"/>
  <c r="E17" i="7"/>
  <c r="H16" i="8"/>
  <c r="J16" i="8" s="1"/>
  <c r="I16" i="8"/>
  <c r="F17" i="8"/>
  <c r="G17" i="8" s="1"/>
  <c r="I16" i="6"/>
  <c r="H16" i="6"/>
  <c r="J16" i="6" s="1"/>
  <c r="G18" i="5"/>
  <c r="F18" i="5"/>
  <c r="H18" i="5" s="1"/>
  <c r="E19" i="5"/>
  <c r="D19" i="8" l="1"/>
  <c r="E18" i="8"/>
  <c r="D19" i="6"/>
  <c r="E18" i="6"/>
  <c r="F18" i="6" s="1"/>
  <c r="G18" i="6" s="1"/>
  <c r="G17" i="7"/>
  <c r="F17" i="7"/>
  <c r="H17" i="7" s="1"/>
  <c r="E18" i="7"/>
  <c r="D19" i="7"/>
  <c r="I17" i="8"/>
  <c r="H17" i="8"/>
  <c r="J17" i="8" s="1"/>
  <c r="F18" i="8"/>
  <c r="G18" i="8" s="1"/>
  <c r="H17" i="6"/>
  <c r="J17" i="6" s="1"/>
  <c r="I17" i="6"/>
  <c r="E20" i="5"/>
  <c r="G19" i="5"/>
  <c r="F19" i="5"/>
  <c r="H19" i="5" s="1"/>
  <c r="D20" i="8" l="1"/>
  <c r="E19" i="8"/>
  <c r="F19" i="8" s="1"/>
  <c r="G19" i="8" s="1"/>
  <c r="D20" i="6"/>
  <c r="E19" i="6"/>
  <c r="F19" i="6" s="1"/>
  <c r="G19" i="6" s="1"/>
  <c r="E19" i="7"/>
  <c r="D20" i="7"/>
  <c r="G18" i="7"/>
  <c r="F18" i="7"/>
  <c r="H18" i="7" s="1"/>
  <c r="I18" i="8"/>
  <c r="H18" i="8"/>
  <c r="J18" i="8" s="1"/>
  <c r="H18" i="6"/>
  <c r="J18" i="6" s="1"/>
  <c r="I18" i="6"/>
  <c r="E21" i="5"/>
  <c r="G20" i="5"/>
  <c r="F20" i="5"/>
  <c r="H20" i="5" s="1"/>
  <c r="D21" i="8" l="1"/>
  <c r="E20" i="8"/>
  <c r="D21" i="6"/>
  <c r="E20" i="6"/>
  <c r="F20" i="6" s="1"/>
  <c r="G20" i="6" s="1"/>
  <c r="E20" i="7"/>
  <c r="D21" i="7"/>
  <c r="G19" i="7"/>
  <c r="F19" i="7"/>
  <c r="H19" i="7" s="1"/>
  <c r="I19" i="8"/>
  <c r="H19" i="8"/>
  <c r="J19" i="8" s="1"/>
  <c r="F20" i="8"/>
  <c r="G20" i="8" s="1"/>
  <c r="I19" i="6"/>
  <c r="H19" i="6"/>
  <c r="J19" i="6" s="1"/>
  <c r="F21" i="5"/>
  <c r="H21" i="5" s="1"/>
  <c r="G21" i="5"/>
  <c r="E22" i="5"/>
  <c r="D22" i="8" l="1"/>
  <c r="E21" i="8"/>
  <c r="F21" i="8" s="1"/>
  <c r="G21" i="8" s="1"/>
  <c r="D22" i="6"/>
  <c r="E21" i="6"/>
  <c r="F21" i="6"/>
  <c r="G21" i="6" s="1"/>
  <c r="D22" i="7"/>
  <c r="E21" i="7"/>
  <c r="F20" i="7"/>
  <c r="H20" i="7" s="1"/>
  <c r="G20" i="7"/>
  <c r="I20" i="8"/>
  <c r="H20" i="8"/>
  <c r="J20" i="8" s="1"/>
  <c r="H20" i="6"/>
  <c r="J20" i="6" s="1"/>
  <c r="I20" i="6"/>
  <c r="G22" i="5"/>
  <c r="F22" i="5"/>
  <c r="H22" i="5" s="1"/>
  <c r="E23" i="5"/>
  <c r="D23" i="8" l="1"/>
  <c r="E22" i="8"/>
  <c r="D23" i="6"/>
  <c r="E22" i="6"/>
  <c r="F22" i="6" s="1"/>
  <c r="G22" i="6" s="1"/>
  <c r="F21" i="7"/>
  <c r="H21" i="7" s="1"/>
  <c r="G21" i="7"/>
  <c r="D23" i="7"/>
  <c r="E22" i="7"/>
  <c r="I21" i="8"/>
  <c r="H21" i="8"/>
  <c r="J21" i="8" s="1"/>
  <c r="F22" i="8"/>
  <c r="G22" i="8" s="1"/>
  <c r="H21" i="6"/>
  <c r="J21" i="6" s="1"/>
  <c r="I21" i="6"/>
  <c r="E24" i="5"/>
  <c r="G23" i="5"/>
  <c r="F23" i="5"/>
  <c r="H23" i="5" s="1"/>
  <c r="D24" i="8" l="1"/>
  <c r="E23" i="8"/>
  <c r="F23" i="8" s="1"/>
  <c r="G23" i="8" s="1"/>
  <c r="D24" i="6"/>
  <c r="E23" i="6"/>
  <c r="F23" i="6" s="1"/>
  <c r="G23" i="6" s="1"/>
  <c r="G22" i="7"/>
  <c r="F22" i="7"/>
  <c r="H22" i="7" s="1"/>
  <c r="E23" i="7"/>
  <c r="D24" i="7"/>
  <c r="H22" i="8"/>
  <c r="J22" i="8" s="1"/>
  <c r="I22" i="8"/>
  <c r="H22" i="6"/>
  <c r="J22" i="6" s="1"/>
  <c r="I22" i="6"/>
  <c r="F24" i="5"/>
  <c r="H24" i="5" s="1"/>
  <c r="G24" i="5"/>
  <c r="E25" i="5"/>
  <c r="D25" i="8" l="1"/>
  <c r="E24" i="8"/>
  <c r="D25" i="6"/>
  <c r="E24" i="6"/>
  <c r="F24" i="6" s="1"/>
  <c r="G24" i="6" s="1"/>
  <c r="D25" i="7"/>
  <c r="E24" i="7"/>
  <c r="F23" i="7"/>
  <c r="H23" i="7" s="1"/>
  <c r="G23" i="7"/>
  <c r="I23" i="8"/>
  <c r="H23" i="8"/>
  <c r="J23" i="8" s="1"/>
  <c r="F24" i="8"/>
  <c r="G24" i="8" s="1"/>
  <c r="I23" i="6"/>
  <c r="H23" i="6"/>
  <c r="J23" i="6" s="1"/>
  <c r="F25" i="5"/>
  <c r="H25" i="5" s="1"/>
  <c r="G25" i="5"/>
  <c r="E26" i="5"/>
  <c r="D26" i="8" l="1"/>
  <c r="E25" i="8"/>
  <c r="F25" i="8" s="1"/>
  <c r="G25" i="8" s="1"/>
  <c r="D26" i="6"/>
  <c r="E25" i="6"/>
  <c r="F25" i="6"/>
  <c r="G25" i="6" s="1"/>
  <c r="G24" i="7"/>
  <c r="F24" i="7"/>
  <c r="H24" i="7" s="1"/>
  <c r="D26" i="7"/>
  <c r="E25" i="7"/>
  <c r="H24" i="8"/>
  <c r="J24" i="8" s="1"/>
  <c r="I24" i="8"/>
  <c r="I24" i="6"/>
  <c r="H24" i="6"/>
  <c r="J24" i="6" s="1"/>
  <c r="E27" i="5"/>
  <c r="F26" i="5"/>
  <c r="H26" i="5" s="1"/>
  <c r="G26" i="5"/>
  <c r="E26" i="8" l="1"/>
  <c r="D27" i="8"/>
  <c r="D27" i="6"/>
  <c r="E26" i="6"/>
  <c r="F26" i="6" s="1"/>
  <c r="G26" i="6" s="1"/>
  <c r="F25" i="7"/>
  <c r="H25" i="7" s="1"/>
  <c r="G25" i="7"/>
  <c r="E26" i="7"/>
  <c r="D27" i="7"/>
  <c r="I25" i="8"/>
  <c r="H25" i="8"/>
  <c r="J25" i="8" s="1"/>
  <c r="F26" i="8"/>
  <c r="G26" i="8" s="1"/>
  <c r="I25" i="6"/>
  <c r="H25" i="6"/>
  <c r="J25" i="6" s="1"/>
  <c r="E28" i="5"/>
  <c r="G27" i="5"/>
  <c r="F27" i="5"/>
  <c r="H27" i="5" s="1"/>
  <c r="E27" i="8" l="1"/>
  <c r="D28" i="8"/>
  <c r="D28" i="6"/>
  <c r="E27" i="6"/>
  <c r="F27" i="6" s="1"/>
  <c r="G27" i="6" s="1"/>
  <c r="G26" i="7"/>
  <c r="F26" i="7"/>
  <c r="H26" i="7" s="1"/>
  <c r="E27" i="7"/>
  <c r="D28" i="7"/>
  <c r="F27" i="8"/>
  <c r="G27" i="8" s="1"/>
  <c r="I26" i="8"/>
  <c r="H26" i="8"/>
  <c r="J26" i="8" s="1"/>
  <c r="H26" i="6"/>
  <c r="J26" i="6" s="1"/>
  <c r="I26" i="6"/>
  <c r="F28" i="5"/>
  <c r="H28" i="5" s="1"/>
  <c r="G28" i="5"/>
  <c r="E29" i="5"/>
  <c r="D29" i="8" l="1"/>
  <c r="E28" i="8"/>
  <c r="D29" i="6"/>
  <c r="E28" i="6"/>
  <c r="F28" i="6" s="1"/>
  <c r="G28" i="6" s="1"/>
  <c r="E28" i="7"/>
  <c r="D29" i="7"/>
  <c r="G27" i="7"/>
  <c r="F27" i="7"/>
  <c r="H27" i="7" s="1"/>
  <c r="I27" i="8"/>
  <c r="H27" i="8"/>
  <c r="J27" i="8" s="1"/>
  <c r="F28" i="8"/>
  <c r="G28" i="8" s="1"/>
  <c r="H27" i="6"/>
  <c r="J27" i="6" s="1"/>
  <c r="I27" i="6"/>
  <c r="E30" i="5"/>
  <c r="F29" i="5"/>
  <c r="H29" i="5" s="1"/>
  <c r="G29" i="5"/>
  <c r="D30" i="8" l="1"/>
  <c r="E29" i="8"/>
  <c r="F29" i="8" s="1"/>
  <c r="G29" i="8" s="1"/>
  <c r="D30" i="6"/>
  <c r="E29" i="6"/>
  <c r="F29" i="6" s="1"/>
  <c r="G29" i="6" s="1"/>
  <c r="E29" i="7"/>
  <c r="D30" i="7"/>
  <c r="F28" i="7"/>
  <c r="H28" i="7" s="1"/>
  <c r="G28" i="7"/>
  <c r="I28" i="8"/>
  <c r="H28" i="8"/>
  <c r="J28" i="8" s="1"/>
  <c r="I28" i="6"/>
  <c r="H28" i="6"/>
  <c r="J28" i="6" s="1"/>
  <c r="F30" i="5"/>
  <c r="H30" i="5" s="1"/>
  <c r="G30" i="5"/>
  <c r="E31" i="5"/>
  <c r="D31" i="8" l="1"/>
  <c r="E30" i="8"/>
  <c r="F30" i="8" s="1"/>
  <c r="G30" i="8" s="1"/>
  <c r="D31" i="6"/>
  <c r="E30" i="6"/>
  <c r="F30" i="6" s="1"/>
  <c r="G30" i="6" s="1"/>
  <c r="E30" i="7"/>
  <c r="D31" i="7"/>
  <c r="F29" i="7"/>
  <c r="H29" i="7" s="1"/>
  <c r="G29" i="7"/>
  <c r="H29" i="8"/>
  <c r="J29" i="8" s="1"/>
  <c r="I29" i="8"/>
  <c r="H29" i="6"/>
  <c r="J29" i="6" s="1"/>
  <c r="I29" i="6"/>
  <c r="E32" i="5"/>
  <c r="G31" i="5"/>
  <c r="F31" i="5"/>
  <c r="H31" i="5" s="1"/>
  <c r="E31" i="8" l="1"/>
  <c r="F31" i="8" s="1"/>
  <c r="G31" i="8" s="1"/>
  <c r="D32" i="8"/>
  <c r="D32" i="6"/>
  <c r="E31" i="6"/>
  <c r="F31" i="6" s="1"/>
  <c r="G31" i="6" s="1"/>
  <c r="D32" i="7"/>
  <c r="E31" i="7"/>
  <c r="F30" i="7"/>
  <c r="H30" i="7" s="1"/>
  <c r="G30" i="7"/>
  <c r="I30" i="8"/>
  <c r="H30" i="8"/>
  <c r="J30" i="8" s="1"/>
  <c r="H30" i="6"/>
  <c r="J30" i="6" s="1"/>
  <c r="I30" i="6"/>
  <c r="E33" i="5"/>
  <c r="G32" i="5"/>
  <c r="F32" i="5"/>
  <c r="H32" i="5" s="1"/>
  <c r="D33" i="8" l="1"/>
  <c r="E32" i="8"/>
  <c r="D33" i="6"/>
  <c r="E32" i="6"/>
  <c r="F32" i="6" s="1"/>
  <c r="G32" i="6" s="1"/>
  <c r="F31" i="7"/>
  <c r="H31" i="7" s="1"/>
  <c r="G31" i="7"/>
  <c r="E32" i="7"/>
  <c r="D33" i="7"/>
  <c r="I31" i="8"/>
  <c r="H31" i="8"/>
  <c r="J31" i="8" s="1"/>
  <c r="F32" i="8"/>
  <c r="G32" i="8" s="1"/>
  <c r="I31" i="6"/>
  <c r="H31" i="6"/>
  <c r="J31" i="6" s="1"/>
  <c r="G33" i="5"/>
  <c r="F33" i="5"/>
  <c r="H33" i="5" s="1"/>
  <c r="E34" i="5"/>
  <c r="D34" i="8" l="1"/>
  <c r="E33" i="8"/>
  <c r="F33" i="8" s="1"/>
  <c r="G33" i="8" s="1"/>
  <c r="D34" i="6"/>
  <c r="E33" i="6"/>
  <c r="F33" i="6" s="1"/>
  <c r="G33" i="6" s="1"/>
  <c r="E33" i="7"/>
  <c r="D34" i="7"/>
  <c r="G32" i="7"/>
  <c r="F32" i="7"/>
  <c r="H32" i="7" s="1"/>
  <c r="H32" i="8"/>
  <c r="J32" i="8" s="1"/>
  <c r="I32" i="8"/>
  <c r="I32" i="6"/>
  <c r="H32" i="6"/>
  <c r="J32" i="6" s="1"/>
  <c r="G34" i="5"/>
  <c r="F34" i="5"/>
  <c r="H34" i="5" s="1"/>
  <c r="E35" i="5"/>
  <c r="E34" i="8" l="1"/>
  <c r="F34" i="8" s="1"/>
  <c r="G34" i="8" s="1"/>
  <c r="D35" i="8"/>
  <c r="D35" i="6"/>
  <c r="E34" i="6"/>
  <c r="F34" i="6" s="1"/>
  <c r="G34" i="6" s="1"/>
  <c r="E34" i="7"/>
  <c r="D35" i="7"/>
  <c r="F33" i="7"/>
  <c r="H33" i="7" s="1"/>
  <c r="G33" i="7"/>
  <c r="I33" i="8"/>
  <c r="H33" i="8"/>
  <c r="J33" i="8" s="1"/>
  <c r="I33" i="6"/>
  <c r="H33" i="6"/>
  <c r="J33" i="6" s="1"/>
  <c r="G35" i="5"/>
  <c r="F35" i="5"/>
  <c r="H35" i="5" s="1"/>
  <c r="E36" i="5"/>
  <c r="D36" i="8" l="1"/>
  <c r="E35" i="8"/>
  <c r="F35" i="8" s="1"/>
  <c r="G35" i="8" s="1"/>
  <c r="D36" i="6"/>
  <c r="E35" i="6"/>
  <c r="F35" i="6" s="1"/>
  <c r="G35" i="6" s="1"/>
  <c r="E35" i="7"/>
  <c r="D36" i="7"/>
  <c r="G34" i="7"/>
  <c r="F34" i="7"/>
  <c r="H34" i="7" s="1"/>
  <c r="I34" i="8"/>
  <c r="H34" i="8"/>
  <c r="J34" i="8" s="1"/>
  <c r="I34" i="6"/>
  <c r="H34" i="6"/>
  <c r="J34" i="6" s="1"/>
  <c r="F36" i="5"/>
  <c r="H36" i="5" s="1"/>
  <c r="G36" i="5"/>
  <c r="E37" i="5"/>
  <c r="D37" i="8" l="1"/>
  <c r="E36" i="8"/>
  <c r="D37" i="6"/>
  <c r="E36" i="6"/>
  <c r="F36" i="6"/>
  <c r="G36" i="6" s="1"/>
  <c r="D37" i="7"/>
  <c r="E36" i="7"/>
  <c r="G35" i="7"/>
  <c r="F35" i="7"/>
  <c r="H35" i="7" s="1"/>
  <c r="I35" i="8"/>
  <c r="H35" i="8"/>
  <c r="J35" i="8" s="1"/>
  <c r="F36" i="8"/>
  <c r="G36" i="8" s="1"/>
  <c r="I35" i="6"/>
  <c r="H35" i="6"/>
  <c r="J35" i="6" s="1"/>
  <c r="F37" i="5"/>
  <c r="H37" i="5" s="1"/>
  <c r="G37" i="5"/>
  <c r="E38" i="5"/>
  <c r="D38" i="8" l="1"/>
  <c r="E37" i="8"/>
  <c r="D38" i="6"/>
  <c r="E37" i="6"/>
  <c r="F37" i="6"/>
  <c r="G37" i="6" s="1"/>
  <c r="F36" i="7"/>
  <c r="H36" i="7" s="1"/>
  <c r="G36" i="7"/>
  <c r="D38" i="7"/>
  <c r="E37" i="7"/>
  <c r="H36" i="8"/>
  <c r="J36" i="8" s="1"/>
  <c r="I36" i="8"/>
  <c r="F37" i="8"/>
  <c r="G37" i="8" s="1"/>
  <c r="H36" i="6"/>
  <c r="J36" i="6" s="1"/>
  <c r="I36" i="6"/>
  <c r="G38" i="5"/>
  <c r="F38" i="5"/>
  <c r="H38" i="5" s="1"/>
  <c r="E40" i="5"/>
  <c r="E39" i="5"/>
  <c r="D39" i="8" l="1"/>
  <c r="E38" i="8"/>
  <c r="F38" i="8" s="1"/>
  <c r="G38" i="8" s="1"/>
  <c r="D39" i="6"/>
  <c r="E38" i="6"/>
  <c r="F38" i="6" s="1"/>
  <c r="G38" i="6" s="1"/>
  <c r="F37" i="7"/>
  <c r="H37" i="7" s="1"/>
  <c r="G37" i="7"/>
  <c r="D39" i="7"/>
  <c r="E38" i="7"/>
  <c r="H37" i="8"/>
  <c r="J37" i="8" s="1"/>
  <c r="I37" i="8"/>
  <c r="H37" i="6"/>
  <c r="J37" i="6" s="1"/>
  <c r="I37" i="6"/>
  <c r="G40" i="5"/>
  <c r="F40" i="5"/>
  <c r="F39" i="5"/>
  <c r="G39" i="5"/>
  <c r="K10" i="5" s="1"/>
  <c r="D40" i="8" l="1"/>
  <c r="E40" i="8" s="1"/>
  <c r="E39" i="8"/>
  <c r="F39" i="8" s="1"/>
  <c r="G39" i="8" s="1"/>
  <c r="D40" i="6"/>
  <c r="E40" i="6" s="1"/>
  <c r="E39" i="6"/>
  <c r="F39" i="6" s="1"/>
  <c r="G39" i="6" s="1"/>
  <c r="F38" i="7"/>
  <c r="G38" i="7"/>
  <c r="D40" i="7"/>
  <c r="E40" i="7" s="1"/>
  <c r="E39" i="7"/>
  <c r="H38" i="8"/>
  <c r="J38" i="8" s="1"/>
  <c r="I38" i="8"/>
  <c r="I38" i="6"/>
  <c r="H38" i="6"/>
  <c r="H39" i="5"/>
  <c r="K11" i="5" s="1"/>
  <c r="K9" i="5"/>
  <c r="G39" i="7" l="1"/>
  <c r="K10" i="7" s="1"/>
  <c r="F39" i="7"/>
  <c r="H39" i="7" s="1"/>
  <c r="G40" i="7"/>
  <c r="F40" i="7"/>
  <c r="H38" i="7"/>
  <c r="K9" i="7"/>
  <c r="I39" i="8"/>
  <c r="M10" i="8" s="1"/>
  <c r="H39" i="8"/>
  <c r="J38" i="6"/>
  <c r="H39" i="6"/>
  <c r="J39" i="6" s="1"/>
  <c r="I39" i="6"/>
  <c r="M10" i="6" s="1"/>
  <c r="H40" i="6"/>
  <c r="I40" i="6"/>
  <c r="K11" i="7" l="1"/>
  <c r="J39" i="8"/>
  <c r="M11" i="8" s="1"/>
  <c r="M9" i="8"/>
  <c r="M9" i="6"/>
  <c r="M11" i="6"/>
</calcChain>
</file>

<file path=xl/sharedStrings.xml><?xml version="1.0" encoding="utf-8"?>
<sst xmlns="http://schemas.openxmlformats.org/spreadsheetml/2006/main" count="470" uniqueCount="48">
  <si>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</si>
  <si>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</si>
  <si>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</si>
  <si>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</si>
  <si>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</si>
  <si>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</si>
  <si>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</si>
  <si>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</si>
  <si>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</si>
  <si>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</si>
  <si>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</si>
  <si>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</si>
  <si>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MAPE=</t>
  </si>
  <si>
    <t>MSE=</t>
  </si>
  <si>
    <t>MAD=</t>
  </si>
  <si>
    <t>Absolute % Error</t>
  </si>
  <si>
    <t>Error squared</t>
  </si>
  <si>
    <t>Absolute Error</t>
  </si>
  <si>
    <t>Error</t>
  </si>
  <si>
    <t>Naïve Forecast</t>
  </si>
  <si>
    <t>Month</t>
  </si>
  <si>
    <t>Year</t>
  </si>
  <si>
    <t>WMA for last 3 periods</t>
  </si>
  <si>
    <t>PERIOD</t>
  </si>
  <si>
    <t>WEIGHTS</t>
  </si>
  <si>
    <t>SUM</t>
  </si>
  <si>
    <t>Forecasting</t>
  </si>
  <si>
    <t>SMA for 2 months</t>
  </si>
  <si>
    <t>Sim Exponential (Alpha=0.1)</t>
  </si>
  <si>
    <t>Alpha=</t>
  </si>
  <si>
    <t>Sim Exponential (Alpha=0.5)</t>
  </si>
  <si>
    <t>Trend</t>
  </si>
  <si>
    <t>Beta=</t>
  </si>
  <si>
    <t>Adjust Exponential (Alpha=0.3, Beta=0.3)</t>
  </si>
  <si>
    <t>Adjust Exponential (Alpha=0.7, Beta=0.7)</t>
  </si>
  <si>
    <t>Sales (Actual Demand)</t>
  </si>
  <si>
    <t>For Honda CRV</t>
  </si>
  <si>
    <t xml:space="preserve">Forecasting Including Trend and Seasonality </t>
  </si>
  <si>
    <t>Month (Time)</t>
  </si>
  <si>
    <t>Avg Monthly Demand</t>
  </si>
  <si>
    <t>Seasonal Index</t>
  </si>
  <si>
    <t>Deseasonalized Demand</t>
  </si>
  <si>
    <t>Linear Trend Line Forecast</t>
  </si>
  <si>
    <t xml:space="preserve">Intercept = </t>
  </si>
  <si>
    <t xml:space="preserve">Slope = </t>
  </si>
  <si>
    <t>SMA for 5 months</t>
  </si>
  <si>
    <t>Sim Exponential (Alpha=0.3)</t>
  </si>
  <si>
    <t>Sim Exponential (Alpha=0.7)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</si>
</sst>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family val="2"/>
    </font>
    <font>
      <sz val="9"/>
      <name val="Arial"/>
      <family val="2"/>
    </font>
    <font>
      <sz val="12"/>
      <name val="Calibri"/>
      <family val="2"/>
    </font>
    <font>
      <b/>
      <sz val="18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7" tint="0.59999389629810485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2E8"/>
        <bgColor indexed="64"/>
      </patternFill>
    </fill>
    <fill>
      <patternFill patternType="solid">
        <fgColor rgb="FF57DED8"/>
        <bgColor indexed="64"/>
      </patternFill>
    </fill>
    <fill>
      <patternFill patternType="solid">
        <fgColor rgb="FFC8E0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A2E8"/>
        <bgColor rgb="FF000000"/>
      </patternFill>
    </fill>
    <fill>
      <patternFill patternType="solid">
        <fgColor rgb="FF57DED8"/>
        <bgColor rgb="FF000000"/>
      </patternFill>
    </fill>
    <fill>
      <patternFill patternType="solid">
        <fgColor rgb="FFC8E05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9">
    <xf numFmtId="0" fontId="0" fillId="0" borderId="0" xfId="0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/>
    <xf numFmtId="10" fontId="0" fillId="11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9" borderId="1" xfId="0" applyNumberFormat="1" applyFill="1" applyBorder="1"/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3" borderId="6" xfId="0" applyFill="1" applyBorder="1"/>
    <xf numFmtId="0" fontId="0" fillId="14" borderId="6" xfId="0" applyFill="1" applyBorder="1"/>
    <xf numFmtId="0" fontId="0" fillId="15" borderId="6" xfId="0" applyFill="1" applyBorder="1"/>
    <xf numFmtId="0" fontId="2" fillId="0" borderId="0" xfId="0" applyFont="1"/>
    <xf numFmtId="0" fontId="0" fillId="12" borderId="1" xfId="0" applyFill="1" applyBorder="1" applyAlignment="1">
      <alignment horizontal="center" vertical="center" wrapText="1"/>
    </xf>
    <xf numFmtId="0" fontId="5" fillId="18" borderId="0" xfId="0" applyFont="1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19" borderId="6" xfId="0" applyFill="1" applyBorder="1"/>
    <xf numFmtId="0" fontId="5" fillId="0" borderId="0" xfId="0" applyFont="1"/>
    <xf numFmtId="2" fontId="5" fillId="0" borderId="0" xfId="0" applyNumberFormat="1" applyFont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6" fillId="17" borderId="0" xfId="0" applyFont="1" applyFill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8E05B"/>
      <color rgb="FF57DED8"/>
      <color rgb="FFE7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'Naïve Bayes Analysis'!$C$3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'Naïve Bayes Analysis'!$C$4:$C$40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5443-B3E6-EF2ED402770E}"/>
            </c:ext>
          </c:extLst>
        </c:ser>
        <c:ser>
          <c:idx val="1"/>
          <c:order val="1"/>
          <c:tx>
            <c:strRef>
              <c:f>'Naïve Bayes Analysis'!$D$3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'Naïve Bayes Analysis'!$D$4:$D$40</c:f>
              <c:numCache>
                <c:formatCode>General</c:formatCode>
                <c:ptCount val="37"/>
                <c:pt idx="1">
                  <c:v>1240</c:v>
                </c:pt>
                <c:pt idx="2">
                  <c:v>1248</c:v>
                </c:pt>
                <c:pt idx="3">
                  <c:v>1246</c:v>
                </c:pt>
                <c:pt idx="4">
                  <c:v>1245</c:v>
                </c:pt>
                <c:pt idx="5">
                  <c:v>1246</c:v>
                </c:pt>
                <c:pt idx="6">
                  <c:v>1247</c:v>
                </c:pt>
                <c:pt idx="7">
                  <c:v>1248</c:v>
                </c:pt>
                <c:pt idx="8">
                  <c:v>1245</c:v>
                </c:pt>
                <c:pt idx="9">
                  <c:v>1249</c:v>
                </c:pt>
                <c:pt idx="10">
                  <c:v>1240</c:v>
                </c:pt>
                <c:pt idx="11">
                  <c:v>1248</c:v>
                </c:pt>
                <c:pt idx="12">
                  <c:v>1245</c:v>
                </c:pt>
                <c:pt idx="13">
                  <c:v>1251</c:v>
                </c:pt>
                <c:pt idx="14">
                  <c:v>1252</c:v>
                </c:pt>
                <c:pt idx="15">
                  <c:v>1252</c:v>
                </c:pt>
                <c:pt idx="16">
                  <c:v>1254</c:v>
                </c:pt>
                <c:pt idx="17">
                  <c:v>1256</c:v>
                </c:pt>
                <c:pt idx="18">
                  <c:v>1257</c:v>
                </c:pt>
                <c:pt idx="19">
                  <c:v>1256</c:v>
                </c:pt>
                <c:pt idx="20">
                  <c:v>1255</c:v>
                </c:pt>
                <c:pt idx="21">
                  <c:v>1256</c:v>
                </c:pt>
                <c:pt idx="22">
                  <c:v>1258</c:v>
                </c:pt>
                <c:pt idx="23">
                  <c:v>1257</c:v>
                </c:pt>
                <c:pt idx="24">
                  <c:v>1258</c:v>
                </c:pt>
                <c:pt idx="25">
                  <c:v>1258</c:v>
                </c:pt>
                <c:pt idx="26">
                  <c:v>1259</c:v>
                </c:pt>
                <c:pt idx="27">
                  <c:v>1262</c:v>
                </c:pt>
                <c:pt idx="28">
                  <c:v>1258</c:v>
                </c:pt>
                <c:pt idx="29">
                  <c:v>1262</c:v>
                </c:pt>
                <c:pt idx="30">
                  <c:v>1261</c:v>
                </c:pt>
                <c:pt idx="31">
                  <c:v>1260</c:v>
                </c:pt>
                <c:pt idx="32">
                  <c:v>1259</c:v>
                </c:pt>
                <c:pt idx="33">
                  <c:v>1263</c:v>
                </c:pt>
                <c:pt idx="34">
                  <c:v>1262</c:v>
                </c:pt>
                <c:pt idx="35">
                  <c:v>1264</c:v>
                </c:pt>
                <c:pt idx="36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D-5443-B3E6-EF2ED402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(2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(2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(2 month)'!$C$4:$C$40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5449-9063-6FC11311F86C}"/>
            </c:ext>
          </c:extLst>
        </c:ser>
        <c:ser>
          <c:idx val="1"/>
          <c:order val="1"/>
          <c:tx>
            <c:strRef>
              <c:f>'SMA (2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(2 month)'!$D$4:$D$40</c:f>
              <c:numCache>
                <c:formatCode>General</c:formatCode>
                <c:ptCount val="37"/>
                <c:pt idx="2">
                  <c:v>1244</c:v>
                </c:pt>
                <c:pt idx="3">
                  <c:v>1247</c:v>
                </c:pt>
                <c:pt idx="4">
                  <c:v>1245.5</c:v>
                </c:pt>
                <c:pt idx="5">
                  <c:v>1245.5</c:v>
                </c:pt>
                <c:pt idx="6">
                  <c:v>1246.5</c:v>
                </c:pt>
                <c:pt idx="7">
                  <c:v>1247.5</c:v>
                </c:pt>
                <c:pt idx="8">
                  <c:v>1246.5</c:v>
                </c:pt>
                <c:pt idx="9">
                  <c:v>1247</c:v>
                </c:pt>
                <c:pt idx="10">
                  <c:v>1244.5</c:v>
                </c:pt>
                <c:pt idx="11">
                  <c:v>1244</c:v>
                </c:pt>
                <c:pt idx="12">
                  <c:v>1246.5</c:v>
                </c:pt>
                <c:pt idx="13">
                  <c:v>1248</c:v>
                </c:pt>
                <c:pt idx="14">
                  <c:v>1251.5</c:v>
                </c:pt>
                <c:pt idx="15">
                  <c:v>1252</c:v>
                </c:pt>
                <c:pt idx="16">
                  <c:v>1253</c:v>
                </c:pt>
                <c:pt idx="17">
                  <c:v>1255</c:v>
                </c:pt>
                <c:pt idx="18">
                  <c:v>1256.5</c:v>
                </c:pt>
                <c:pt idx="19">
                  <c:v>1256.5</c:v>
                </c:pt>
                <c:pt idx="20">
                  <c:v>1255.5</c:v>
                </c:pt>
                <c:pt idx="21">
                  <c:v>1255.5</c:v>
                </c:pt>
                <c:pt idx="22">
                  <c:v>1257</c:v>
                </c:pt>
                <c:pt idx="23">
                  <c:v>1257.5</c:v>
                </c:pt>
                <c:pt idx="24">
                  <c:v>1257.5</c:v>
                </c:pt>
                <c:pt idx="25">
                  <c:v>1258</c:v>
                </c:pt>
                <c:pt idx="26">
                  <c:v>1258.5</c:v>
                </c:pt>
                <c:pt idx="27">
                  <c:v>1260.5</c:v>
                </c:pt>
                <c:pt idx="28">
                  <c:v>1260</c:v>
                </c:pt>
                <c:pt idx="29">
                  <c:v>1260</c:v>
                </c:pt>
                <c:pt idx="30">
                  <c:v>1261.5</c:v>
                </c:pt>
                <c:pt idx="31">
                  <c:v>1260.5</c:v>
                </c:pt>
                <c:pt idx="32">
                  <c:v>1259.5</c:v>
                </c:pt>
                <c:pt idx="33">
                  <c:v>1261</c:v>
                </c:pt>
                <c:pt idx="34">
                  <c:v>1262.5</c:v>
                </c:pt>
                <c:pt idx="35">
                  <c:v>1263</c:v>
                </c:pt>
                <c:pt idx="36">
                  <c:v>1263.5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5449-9063-6FC11311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(5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(5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(5 month)'!$C$4:$C$40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949-A09F-6E79715C61E8}"/>
            </c:ext>
          </c:extLst>
        </c:ser>
        <c:ser>
          <c:idx val="1"/>
          <c:order val="1"/>
          <c:tx>
            <c:strRef>
              <c:f>'SMA (5 month)'!$D$3</c:f>
              <c:strCache>
                <c:ptCount val="1"/>
                <c:pt idx="0">
                  <c:v>SMA for 5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(5 month)'!$D$4:$D$40</c:f>
              <c:numCache>
                <c:formatCode>General</c:formatCode>
                <c:ptCount val="37"/>
                <c:pt idx="5">
                  <c:v>1245</c:v>
                </c:pt>
                <c:pt idx="6">
                  <c:v>1246.4000000000001</c:v>
                </c:pt>
                <c:pt idx="7">
                  <c:v>1246.4000000000001</c:v>
                </c:pt>
                <c:pt idx="8">
                  <c:v>1246.2</c:v>
                </c:pt>
                <c:pt idx="9">
                  <c:v>1247</c:v>
                </c:pt>
                <c:pt idx="10">
                  <c:v>1245.8</c:v>
                </c:pt>
                <c:pt idx="11">
                  <c:v>1246</c:v>
                </c:pt>
                <c:pt idx="12">
                  <c:v>1245.4000000000001</c:v>
                </c:pt>
                <c:pt idx="13">
                  <c:v>1246.5999999999999</c:v>
                </c:pt>
                <c:pt idx="14">
                  <c:v>1247.2</c:v>
                </c:pt>
                <c:pt idx="15">
                  <c:v>1249.5999999999999</c:v>
                </c:pt>
                <c:pt idx="16">
                  <c:v>1250.8</c:v>
                </c:pt>
                <c:pt idx="17">
                  <c:v>1253</c:v>
                </c:pt>
                <c:pt idx="18">
                  <c:v>1254.2</c:v>
                </c:pt>
                <c:pt idx="19">
                  <c:v>1255</c:v>
                </c:pt>
                <c:pt idx="20">
                  <c:v>1255.5999999999999</c:v>
                </c:pt>
                <c:pt idx="21">
                  <c:v>1256</c:v>
                </c:pt>
                <c:pt idx="22">
                  <c:v>1256.4000000000001</c:v>
                </c:pt>
                <c:pt idx="23">
                  <c:v>1256.4000000000001</c:v>
                </c:pt>
                <c:pt idx="24">
                  <c:v>1256.8</c:v>
                </c:pt>
                <c:pt idx="25">
                  <c:v>1257.4000000000001</c:v>
                </c:pt>
                <c:pt idx="26">
                  <c:v>1258</c:v>
                </c:pt>
                <c:pt idx="27">
                  <c:v>1258.8</c:v>
                </c:pt>
                <c:pt idx="28">
                  <c:v>1259</c:v>
                </c:pt>
                <c:pt idx="29">
                  <c:v>1259.8</c:v>
                </c:pt>
                <c:pt idx="30">
                  <c:v>1260.4000000000001</c:v>
                </c:pt>
                <c:pt idx="31">
                  <c:v>1260.5999999999999</c:v>
                </c:pt>
                <c:pt idx="32">
                  <c:v>1260</c:v>
                </c:pt>
                <c:pt idx="33">
                  <c:v>1261</c:v>
                </c:pt>
                <c:pt idx="34">
                  <c:v>1261</c:v>
                </c:pt>
                <c:pt idx="35">
                  <c:v>1261.5999999999999</c:v>
                </c:pt>
                <c:pt idx="36">
                  <c:v>1262.2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949-A09F-6E79715C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  <a:r>
              <a:rPr lang="en-US" baseline="0"/>
              <a:t> (3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 (3 months)'!$C$3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'WMA (3 months)'!$C$4:$C$40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44-8D75-4BCC3D7F004D}"/>
            </c:ext>
          </c:extLst>
        </c:ser>
        <c:ser>
          <c:idx val="1"/>
          <c:order val="1"/>
          <c:tx>
            <c:strRef>
              <c:f>'WMA (3 months)'!$D$3</c:f>
              <c:strCache>
                <c:ptCount val="1"/>
                <c:pt idx="0">
                  <c:v>WMA for last 3 periods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'WMA (3 months)'!$D$4:$D$40</c:f>
              <c:numCache>
                <c:formatCode>General</c:formatCode>
                <c:ptCount val="37"/>
                <c:pt idx="3">
                  <c:v>1245.4000000000001</c:v>
                </c:pt>
                <c:pt idx="4">
                  <c:v>1245.9000000000001</c:v>
                </c:pt>
                <c:pt idx="5">
                  <c:v>1245.7</c:v>
                </c:pt>
                <c:pt idx="6">
                  <c:v>1246.3</c:v>
                </c:pt>
                <c:pt idx="7">
                  <c:v>1247.3</c:v>
                </c:pt>
                <c:pt idx="8">
                  <c:v>1246.3</c:v>
                </c:pt>
                <c:pt idx="9">
                  <c:v>1247.5999999999999</c:v>
                </c:pt>
                <c:pt idx="10">
                  <c:v>1243.7</c:v>
                </c:pt>
                <c:pt idx="11">
                  <c:v>1245.8</c:v>
                </c:pt>
                <c:pt idx="12">
                  <c:v>1244.9000000000001</c:v>
                </c:pt>
                <c:pt idx="13">
                  <c:v>1248.5999999999999</c:v>
                </c:pt>
                <c:pt idx="14">
                  <c:v>1250.3</c:v>
                </c:pt>
                <c:pt idx="15">
                  <c:v>1251.8</c:v>
                </c:pt>
                <c:pt idx="16">
                  <c:v>1253</c:v>
                </c:pt>
                <c:pt idx="17">
                  <c:v>1254.6000000000001</c:v>
                </c:pt>
                <c:pt idx="18">
                  <c:v>1256.0999999999999</c:v>
                </c:pt>
                <c:pt idx="19">
                  <c:v>1256.3</c:v>
                </c:pt>
                <c:pt idx="20">
                  <c:v>1255.7</c:v>
                </c:pt>
                <c:pt idx="21">
                  <c:v>1255.7</c:v>
                </c:pt>
                <c:pt idx="22">
                  <c:v>1256.8</c:v>
                </c:pt>
                <c:pt idx="23">
                  <c:v>1257.0999999999999</c:v>
                </c:pt>
                <c:pt idx="24">
                  <c:v>1257.6999999999998</c:v>
                </c:pt>
                <c:pt idx="25">
                  <c:v>1257.8</c:v>
                </c:pt>
                <c:pt idx="26">
                  <c:v>1258.5</c:v>
                </c:pt>
                <c:pt idx="27">
                  <c:v>1260.3000000000002</c:v>
                </c:pt>
                <c:pt idx="28">
                  <c:v>1259.3999999999999</c:v>
                </c:pt>
                <c:pt idx="29">
                  <c:v>1260.8</c:v>
                </c:pt>
                <c:pt idx="30">
                  <c:v>1260.6999999999998</c:v>
                </c:pt>
                <c:pt idx="31">
                  <c:v>1260.7</c:v>
                </c:pt>
                <c:pt idx="32">
                  <c:v>1259.7</c:v>
                </c:pt>
                <c:pt idx="33">
                  <c:v>1261.2</c:v>
                </c:pt>
                <c:pt idx="34">
                  <c:v>1261.7</c:v>
                </c:pt>
                <c:pt idx="35">
                  <c:v>1263.1999999999998</c:v>
                </c:pt>
                <c:pt idx="36">
                  <c:v>1263.1000000000001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44-8D75-4BCC3D7F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(Alpha=0.1)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(0.1)'!$C$3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(0.1)'!$C$4:$C$40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7342-AA40-E19C6A3BB0ED}"/>
            </c:ext>
          </c:extLst>
        </c:ser>
        <c:ser>
          <c:idx val="1"/>
          <c:order val="1"/>
          <c:tx>
            <c:strRef>
              <c:f>'Sim Expo Smooth (0.1)'!$D$3</c:f>
              <c:strCache>
                <c:ptCount val="1"/>
                <c:pt idx="0">
                  <c:v>Sim Exponential (Alpha=0.1)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(0.1)'!$D$4:$D$40</c:f>
              <c:numCache>
                <c:formatCode>General</c:formatCode>
                <c:ptCount val="37"/>
                <c:pt idx="1">
                  <c:v>1240</c:v>
                </c:pt>
                <c:pt idx="2" formatCode="0.0">
                  <c:v>1240.8</c:v>
                </c:pt>
                <c:pt idx="3" formatCode="0.0">
                  <c:v>1241.32</c:v>
                </c:pt>
                <c:pt idx="4" formatCode="0.0">
                  <c:v>1241.6879999999999</c:v>
                </c:pt>
                <c:pt idx="5" formatCode="0.0">
                  <c:v>1242.1191999999999</c:v>
                </c:pt>
                <c:pt idx="6" formatCode="0.0">
                  <c:v>1242.6072799999999</c:v>
                </c:pt>
                <c:pt idx="7" formatCode="0.0">
                  <c:v>1243.1465519999999</c:v>
                </c:pt>
                <c:pt idx="8" formatCode="0.0">
                  <c:v>1243.3318967999999</c:v>
                </c:pt>
                <c:pt idx="9" formatCode="0.0">
                  <c:v>1243.8987071199999</c:v>
                </c:pt>
                <c:pt idx="10" formatCode="0.0">
                  <c:v>1243.508836408</c:v>
                </c:pt>
                <c:pt idx="11" formatCode="0.0">
                  <c:v>1243.9579527671999</c:v>
                </c:pt>
                <c:pt idx="12" formatCode="0.0">
                  <c:v>1244.0621574904799</c:v>
                </c:pt>
                <c:pt idx="13" formatCode="0.0">
                  <c:v>1244.7559417414318</c:v>
                </c:pt>
                <c:pt idx="14" formatCode="0.0">
                  <c:v>1245.4803475672886</c:v>
                </c:pt>
                <c:pt idx="15" formatCode="0.0">
                  <c:v>1246.1323128105598</c:v>
                </c:pt>
                <c:pt idx="16" formatCode="0.0">
                  <c:v>1246.919081529504</c:v>
                </c:pt>
                <c:pt idx="17" formatCode="0.0">
                  <c:v>1247.8271733765534</c:v>
                </c:pt>
                <c:pt idx="18" formatCode="0.0">
                  <c:v>1248.7444560388981</c:v>
                </c:pt>
                <c:pt idx="19" formatCode="0.0">
                  <c:v>1249.4700104350081</c:v>
                </c:pt>
                <c:pt idx="20" formatCode="0.0">
                  <c:v>1250.0230093915075</c:v>
                </c:pt>
                <c:pt idx="21" formatCode="0.0">
                  <c:v>1250.6207084523567</c:v>
                </c:pt>
                <c:pt idx="22" formatCode="0.0">
                  <c:v>1251.358637607121</c:v>
                </c:pt>
                <c:pt idx="23" formatCode="0.0">
                  <c:v>1251.922773846409</c:v>
                </c:pt>
                <c:pt idx="24" formatCode="0.0">
                  <c:v>1252.5304964617681</c:v>
                </c:pt>
                <c:pt idx="25" formatCode="0.0">
                  <c:v>1253.0774468155912</c:v>
                </c:pt>
                <c:pt idx="26" formatCode="0.0">
                  <c:v>1253.6697021340321</c:v>
                </c:pt>
                <c:pt idx="27" formatCode="0.0">
                  <c:v>1254.502731920629</c:v>
                </c:pt>
                <c:pt idx="28" formatCode="0.0">
                  <c:v>1254.852458728566</c:v>
                </c:pt>
                <c:pt idx="29" formatCode="0.0">
                  <c:v>1255.5672128557096</c:v>
                </c:pt>
                <c:pt idx="30" formatCode="0.0">
                  <c:v>1256.1104915701385</c:v>
                </c:pt>
                <c:pt idx="31" formatCode="0.0">
                  <c:v>1256.4994424131246</c:v>
                </c:pt>
                <c:pt idx="32" formatCode="0.0">
                  <c:v>1256.7494981718123</c:v>
                </c:pt>
                <c:pt idx="33" formatCode="0.0">
                  <c:v>1257.3745483546311</c:v>
                </c:pt>
                <c:pt idx="34" formatCode="0.0">
                  <c:v>1257.8370935191681</c:v>
                </c:pt>
                <c:pt idx="35" formatCode="0.0">
                  <c:v>1258.4533841672514</c:v>
                </c:pt>
                <c:pt idx="36" formatCode="0.0">
                  <c:v>1258.9080457505263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7342-AA40-E19C6A3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(Alpha=0.5)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(0.5)'!$C$3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(0.5)'!$C$4:$C$40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6C42-A6E0-3F3DA0AB63B2}"/>
            </c:ext>
          </c:extLst>
        </c:ser>
        <c:ser>
          <c:idx val="1"/>
          <c:order val="1"/>
          <c:tx>
            <c:strRef>
              <c:f>'Sim Expo Smooth (0.5)'!$D$3</c:f>
              <c:strCache>
                <c:ptCount val="1"/>
                <c:pt idx="0">
                  <c:v>Sim Exponential (Alpha=0.5)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(0.5)'!$D$4:$D$40</c:f>
              <c:numCache>
                <c:formatCode>General</c:formatCode>
                <c:ptCount val="37"/>
                <c:pt idx="1">
                  <c:v>1240</c:v>
                </c:pt>
                <c:pt idx="2" formatCode="0.0">
                  <c:v>1244</c:v>
                </c:pt>
                <c:pt idx="3" formatCode="0.0">
                  <c:v>1245</c:v>
                </c:pt>
                <c:pt idx="4" formatCode="0.0">
                  <c:v>1245</c:v>
                </c:pt>
                <c:pt idx="5" formatCode="0.0">
                  <c:v>1245.5</c:v>
                </c:pt>
                <c:pt idx="6" formatCode="0.0">
                  <c:v>1246.25</c:v>
                </c:pt>
                <c:pt idx="7" formatCode="0.0">
                  <c:v>1247.125</c:v>
                </c:pt>
                <c:pt idx="8" formatCode="0.0">
                  <c:v>1246.0625</c:v>
                </c:pt>
                <c:pt idx="9" formatCode="0.0">
                  <c:v>1247.53125</c:v>
                </c:pt>
                <c:pt idx="10" formatCode="0.0">
                  <c:v>1243.765625</c:v>
                </c:pt>
                <c:pt idx="11" formatCode="0.0">
                  <c:v>1245.8828125</c:v>
                </c:pt>
                <c:pt idx="12" formatCode="0.0">
                  <c:v>1245.44140625</c:v>
                </c:pt>
                <c:pt idx="13" formatCode="0.0">
                  <c:v>1248.220703125</c:v>
                </c:pt>
                <c:pt idx="14" formatCode="0.0">
                  <c:v>1250.1103515625</c:v>
                </c:pt>
                <c:pt idx="15" formatCode="0.0">
                  <c:v>1251.05517578125</c:v>
                </c:pt>
                <c:pt idx="16" formatCode="0.0">
                  <c:v>1252.527587890625</c:v>
                </c:pt>
                <c:pt idx="17" formatCode="0.0">
                  <c:v>1254.2637939453125</c:v>
                </c:pt>
                <c:pt idx="18" formatCode="0.0">
                  <c:v>1255.6318969726562</c:v>
                </c:pt>
                <c:pt idx="19" formatCode="0.0">
                  <c:v>1255.8159484863281</c:v>
                </c:pt>
                <c:pt idx="20" formatCode="0.0">
                  <c:v>1255.4079742431641</c:v>
                </c:pt>
                <c:pt idx="21" formatCode="0.0">
                  <c:v>1255.703987121582</c:v>
                </c:pt>
                <c:pt idx="22" formatCode="0.0">
                  <c:v>1256.851993560791</c:v>
                </c:pt>
                <c:pt idx="23" formatCode="0.0">
                  <c:v>1256.9259967803955</c:v>
                </c:pt>
                <c:pt idx="24" formatCode="0.0">
                  <c:v>1257.4629983901978</c:v>
                </c:pt>
                <c:pt idx="25" formatCode="0.0">
                  <c:v>1257.7314991950989</c:v>
                </c:pt>
                <c:pt idx="26" formatCode="0.0">
                  <c:v>1258.3657495975494</c:v>
                </c:pt>
                <c:pt idx="27" formatCode="0.0">
                  <c:v>1260.1828747987747</c:v>
                </c:pt>
                <c:pt idx="28" formatCode="0.0">
                  <c:v>1259.0914373993874</c:v>
                </c:pt>
                <c:pt idx="29" formatCode="0.0">
                  <c:v>1260.5457186996937</c:v>
                </c:pt>
                <c:pt idx="30" formatCode="0.0">
                  <c:v>1260.7728593498468</c:v>
                </c:pt>
                <c:pt idx="31" formatCode="0.0">
                  <c:v>1260.3864296749234</c:v>
                </c:pt>
                <c:pt idx="32" formatCode="0.0">
                  <c:v>1259.6932148374617</c:v>
                </c:pt>
                <c:pt idx="33" formatCode="0.0">
                  <c:v>1261.3466074187309</c:v>
                </c:pt>
                <c:pt idx="34" formatCode="0.0">
                  <c:v>1261.6733037093654</c:v>
                </c:pt>
                <c:pt idx="35" formatCode="0.0">
                  <c:v>1262.8366518546827</c:v>
                </c:pt>
                <c:pt idx="36" formatCode="0.0">
                  <c:v>1262.9183259273414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1-6C42-A6E0-3F3DA0A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</a:t>
            </a:r>
            <a:r>
              <a:rPr lang="en-US"/>
              <a:t> Exponential Smoothing</a:t>
            </a:r>
            <a:r>
              <a:rPr lang="en-US" baseline="0"/>
              <a:t> (Alpha=0.3, Beta=0.3)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Smooth(0.3,0.3) 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Smooth(0.3,0.3) 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104B-9DC3-5BBEA4CB5D4B}"/>
            </c:ext>
          </c:extLst>
        </c:ser>
        <c:ser>
          <c:idx val="1"/>
          <c:order val="1"/>
          <c:tx>
            <c:strRef>
              <c:f>'Adj Expo Smooth(0.3,0.3) '!$D$3</c:f>
              <c:strCache>
                <c:ptCount val="1"/>
                <c:pt idx="0">
                  <c:v>Sim Exponential (Alpha=0.3)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Smooth(0.3,0.3) '!$D$4:$D$40</c:f>
              <c:numCache>
                <c:formatCode>General</c:formatCode>
                <c:ptCount val="37"/>
                <c:pt idx="1">
                  <c:v>1240</c:v>
                </c:pt>
                <c:pt idx="2" formatCode="0.0">
                  <c:v>1242.4000000000001</c:v>
                </c:pt>
                <c:pt idx="3" formatCode="0.0">
                  <c:v>1243.48</c:v>
                </c:pt>
                <c:pt idx="4" formatCode="0.0">
                  <c:v>1243.9359999999999</c:v>
                </c:pt>
                <c:pt idx="5" formatCode="0.0">
                  <c:v>1244.5552</c:v>
                </c:pt>
                <c:pt idx="6" formatCode="0.0">
                  <c:v>1245.28864</c:v>
                </c:pt>
                <c:pt idx="7" formatCode="0.0">
                  <c:v>1246.102048</c:v>
                </c:pt>
                <c:pt idx="8" formatCode="0.0">
                  <c:v>1245.7714335999999</c:v>
                </c:pt>
                <c:pt idx="9" formatCode="0.0">
                  <c:v>1246.7400035199998</c:v>
                </c:pt>
                <c:pt idx="10" formatCode="0.0">
                  <c:v>1244.7180024639997</c:v>
                </c:pt>
                <c:pt idx="11" formatCode="0.0">
                  <c:v>1245.7026017247997</c:v>
                </c:pt>
                <c:pt idx="12" formatCode="0.0">
                  <c:v>1245.4918212073599</c:v>
                </c:pt>
                <c:pt idx="13" formatCode="0.0">
                  <c:v>1247.1442748451518</c:v>
                </c:pt>
                <c:pt idx="14" formatCode="0.0">
                  <c:v>1248.6009923916063</c:v>
                </c:pt>
                <c:pt idx="15" formatCode="0.0">
                  <c:v>1249.6206946741243</c:v>
                </c:pt>
                <c:pt idx="16" formatCode="0.0">
                  <c:v>1250.934486271887</c:v>
                </c:pt>
                <c:pt idx="17" formatCode="0.0">
                  <c:v>1252.4541403903208</c:v>
                </c:pt>
                <c:pt idx="18" formatCode="0.0">
                  <c:v>1253.8178982732245</c:v>
                </c:pt>
                <c:pt idx="19" formatCode="0.0">
                  <c:v>1254.4725287912572</c:v>
                </c:pt>
                <c:pt idx="20" formatCode="0.0">
                  <c:v>1254.6307701538799</c:v>
                </c:pt>
                <c:pt idx="21" formatCode="0.0">
                  <c:v>1255.0415391077158</c:v>
                </c:pt>
                <c:pt idx="22" formatCode="0.0">
                  <c:v>1255.929077375401</c:v>
                </c:pt>
                <c:pt idx="23" formatCode="0.0">
                  <c:v>1256.2503541627807</c:v>
                </c:pt>
                <c:pt idx="24" formatCode="0.0">
                  <c:v>1256.7752479139463</c:v>
                </c:pt>
                <c:pt idx="25" formatCode="0.0">
                  <c:v>1257.1426735397622</c:v>
                </c:pt>
                <c:pt idx="26" formatCode="0.0">
                  <c:v>1257.6998714778335</c:v>
                </c:pt>
                <c:pt idx="27" formatCode="0.0">
                  <c:v>1258.9899100344835</c:v>
                </c:pt>
                <c:pt idx="28" formatCode="0.0">
                  <c:v>1258.6929370241382</c:v>
                </c:pt>
                <c:pt idx="29" formatCode="0.0">
                  <c:v>1259.6850559168968</c:v>
                </c:pt>
                <c:pt idx="30" formatCode="0.0">
                  <c:v>1260.0795391418278</c:v>
                </c:pt>
                <c:pt idx="31" formatCode="0.0">
                  <c:v>1260.0556773992794</c:v>
                </c:pt>
                <c:pt idx="32" formatCode="0.0">
                  <c:v>1259.7389741794955</c:v>
                </c:pt>
                <c:pt idx="33" formatCode="0.0">
                  <c:v>1260.7172819256466</c:v>
                </c:pt>
                <c:pt idx="34" formatCode="0.0">
                  <c:v>1261.1020973479526</c:v>
                </c:pt>
                <c:pt idx="35" formatCode="0.0">
                  <c:v>1261.9714681435669</c:v>
                </c:pt>
                <c:pt idx="36" formatCode="0.0">
                  <c:v>1262.2800277004967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104B-9DC3-5BBEA4CB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(Alpha=0.7, Beta=0.7)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Smooth(0.7,0.7)'!$C$3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Smooth(0.7,0.7)'!$C$4:$C$40</c:f>
              <c:numCache>
                <c:formatCode>General</c:formatCode>
                <c:ptCount val="37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5346-A19F-4F602B77C81C}"/>
            </c:ext>
          </c:extLst>
        </c:ser>
        <c:ser>
          <c:idx val="1"/>
          <c:order val="1"/>
          <c:tx>
            <c:strRef>
              <c:f>'Adj Expo Smooth(0.7,0.7)'!$D$3</c:f>
              <c:strCache>
                <c:ptCount val="1"/>
                <c:pt idx="0">
                  <c:v>Sim Exponential (Alpha=0.7)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Smooth(0.7,0.7)'!$D$4:$D$40</c:f>
              <c:numCache>
                <c:formatCode>General</c:formatCode>
                <c:ptCount val="37"/>
                <c:pt idx="1">
                  <c:v>1240</c:v>
                </c:pt>
                <c:pt idx="2" formatCode="0.0">
                  <c:v>1245.5999999999999</c:v>
                </c:pt>
                <c:pt idx="3" formatCode="0.0">
                  <c:v>1245.8799999999999</c:v>
                </c:pt>
                <c:pt idx="4" formatCode="0.0">
                  <c:v>1245.2640000000001</c:v>
                </c:pt>
                <c:pt idx="5" formatCode="0.0">
                  <c:v>1245.7791999999999</c:v>
                </c:pt>
                <c:pt idx="6" formatCode="0.0">
                  <c:v>1246.6337599999999</c:v>
                </c:pt>
                <c:pt idx="7" formatCode="0.0">
                  <c:v>1247.5901279999998</c:v>
                </c:pt>
                <c:pt idx="8" formatCode="0.0">
                  <c:v>1245.7770384</c:v>
                </c:pt>
                <c:pt idx="9" formatCode="0.0">
                  <c:v>1248.0331115200001</c:v>
                </c:pt>
                <c:pt idx="10" formatCode="0.0">
                  <c:v>1242.4099334560001</c:v>
                </c:pt>
                <c:pt idx="11" formatCode="0.0">
                  <c:v>1246.3229800367999</c:v>
                </c:pt>
                <c:pt idx="12" formatCode="0.0">
                  <c:v>1245.3968940110401</c:v>
                </c:pt>
                <c:pt idx="13" formatCode="0.0">
                  <c:v>1249.3190682033121</c:v>
                </c:pt>
                <c:pt idx="14" formatCode="0.0">
                  <c:v>1251.1957204609937</c:v>
                </c:pt>
                <c:pt idx="15" formatCode="0.0">
                  <c:v>1251.758716138298</c:v>
                </c:pt>
                <c:pt idx="16" formatCode="0.0">
                  <c:v>1253.3276148414893</c:v>
                </c:pt>
                <c:pt idx="17" formatCode="0.0">
                  <c:v>1255.1982844524468</c:v>
                </c:pt>
                <c:pt idx="18" formatCode="0.0">
                  <c:v>1256.4594853357341</c:v>
                </c:pt>
                <c:pt idx="19" formatCode="0.0">
                  <c:v>1256.1378456007203</c:v>
                </c:pt>
                <c:pt idx="20" formatCode="0.0">
                  <c:v>1255.3413536802161</c:v>
                </c:pt>
                <c:pt idx="21" formatCode="0.0">
                  <c:v>1255.8024061040649</c:v>
                </c:pt>
                <c:pt idx="22" formatCode="0.0">
                  <c:v>1257.3407218312195</c:v>
                </c:pt>
                <c:pt idx="23" formatCode="0.0">
                  <c:v>1257.1022165493659</c:v>
                </c:pt>
                <c:pt idx="24" formatCode="0.0">
                  <c:v>1257.7306649648099</c:v>
                </c:pt>
                <c:pt idx="25" formatCode="0.0">
                  <c:v>1257.9191994894429</c:v>
                </c:pt>
                <c:pt idx="26" formatCode="0.0">
                  <c:v>1258.675759846833</c:v>
                </c:pt>
                <c:pt idx="27" formatCode="0.0">
                  <c:v>1261.00272795405</c:v>
                </c:pt>
                <c:pt idx="28" formatCode="0.0">
                  <c:v>1258.900818386215</c:v>
                </c:pt>
                <c:pt idx="29" formatCode="0.0">
                  <c:v>1261.0702455158646</c:v>
                </c:pt>
                <c:pt idx="30" formatCode="0.0">
                  <c:v>1261.0210736547594</c:v>
                </c:pt>
                <c:pt idx="31" formatCode="0.0">
                  <c:v>1260.3063220964279</c:v>
                </c:pt>
                <c:pt idx="32" formatCode="0.0">
                  <c:v>1259.3918966289284</c:v>
                </c:pt>
                <c:pt idx="33" formatCode="0.0">
                  <c:v>1261.9175689886786</c:v>
                </c:pt>
                <c:pt idx="34" formatCode="0.0">
                  <c:v>1261.9752706966037</c:v>
                </c:pt>
                <c:pt idx="35" formatCode="0.0">
                  <c:v>1263.392581208981</c:v>
                </c:pt>
                <c:pt idx="36" formatCode="0.0">
                  <c:v>1263.1177743626943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5346-A19F-4F602B77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Including Trend and Seasonality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FITS!$D$4:$D$39</c:f>
              <c:numCache>
                <c:formatCode>General</c:formatCode>
                <c:ptCount val="36"/>
                <c:pt idx="0">
                  <c:v>1240</c:v>
                </c:pt>
                <c:pt idx="1">
                  <c:v>1248</c:v>
                </c:pt>
                <c:pt idx="2">
                  <c:v>1246</c:v>
                </c:pt>
                <c:pt idx="3">
                  <c:v>1245</c:v>
                </c:pt>
                <c:pt idx="4">
                  <c:v>1246</c:v>
                </c:pt>
                <c:pt idx="5">
                  <c:v>1247</c:v>
                </c:pt>
                <c:pt idx="6">
                  <c:v>1248</c:v>
                </c:pt>
                <c:pt idx="7">
                  <c:v>1245</c:v>
                </c:pt>
                <c:pt idx="8">
                  <c:v>1249</c:v>
                </c:pt>
                <c:pt idx="9">
                  <c:v>1240</c:v>
                </c:pt>
                <c:pt idx="10">
                  <c:v>1248</c:v>
                </c:pt>
                <c:pt idx="11">
                  <c:v>1245</c:v>
                </c:pt>
                <c:pt idx="12">
                  <c:v>1251</c:v>
                </c:pt>
                <c:pt idx="13">
                  <c:v>1252</c:v>
                </c:pt>
                <c:pt idx="14">
                  <c:v>1252</c:v>
                </c:pt>
                <c:pt idx="15">
                  <c:v>1254</c:v>
                </c:pt>
                <c:pt idx="16">
                  <c:v>1256</c:v>
                </c:pt>
                <c:pt idx="17">
                  <c:v>1257</c:v>
                </c:pt>
                <c:pt idx="18">
                  <c:v>1256</c:v>
                </c:pt>
                <c:pt idx="19">
                  <c:v>1255</c:v>
                </c:pt>
                <c:pt idx="20">
                  <c:v>1256</c:v>
                </c:pt>
                <c:pt idx="21">
                  <c:v>1258</c:v>
                </c:pt>
                <c:pt idx="22">
                  <c:v>1257</c:v>
                </c:pt>
                <c:pt idx="23">
                  <c:v>1258</c:v>
                </c:pt>
                <c:pt idx="24">
                  <c:v>1258</c:v>
                </c:pt>
                <c:pt idx="25">
                  <c:v>1259</c:v>
                </c:pt>
                <c:pt idx="26">
                  <c:v>1262</c:v>
                </c:pt>
                <c:pt idx="27">
                  <c:v>1258</c:v>
                </c:pt>
                <c:pt idx="28">
                  <c:v>1262</c:v>
                </c:pt>
                <c:pt idx="29">
                  <c:v>1261</c:v>
                </c:pt>
                <c:pt idx="30">
                  <c:v>1260</c:v>
                </c:pt>
                <c:pt idx="31">
                  <c:v>1259</c:v>
                </c:pt>
                <c:pt idx="32">
                  <c:v>1263</c:v>
                </c:pt>
                <c:pt idx="33">
                  <c:v>1262</c:v>
                </c:pt>
                <c:pt idx="34">
                  <c:v>1264</c:v>
                </c:pt>
                <c:pt idx="3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D547-A9F5-61CCA5A8F9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FITS!$I$4:$I$39</c:f>
              <c:numCache>
                <c:formatCode>0</c:formatCode>
                <c:ptCount val="36"/>
                <c:pt idx="0">
                  <c:v>1234.6680433327781</c:v>
                </c:pt>
                <c:pt idx="1">
                  <c:v>1226.7199731792136</c:v>
                </c:pt>
                <c:pt idx="2">
                  <c:v>1215.8019282664056</c:v>
                </c:pt>
                <c:pt idx="3">
                  <c:v>1203.5964581038556</c:v>
                </c:pt>
                <c:pt idx="4">
                  <c:v>1194.5826363095009</c:v>
                </c:pt>
                <c:pt idx="5">
                  <c:v>1183.6406671689952</c:v>
                </c:pt>
                <c:pt idx="6">
                  <c:v>1172.0699380459296</c:v>
                </c:pt>
                <c:pt idx="7">
                  <c:v>1159.2715942423661</c:v>
                </c:pt>
                <c:pt idx="8">
                  <c:v>1150.7788734059316</c:v>
                </c:pt>
                <c:pt idx="9">
                  <c:v>1137.0912191408479</c:v>
                </c:pt>
                <c:pt idx="10">
                  <c:v>1128.5416782636312</c:v>
                </c:pt>
                <c:pt idx="11">
                  <c:v>1116.3810660280144</c:v>
                </c:pt>
                <c:pt idx="12">
                  <c:v>1492.1743950459006</c:v>
                </c:pt>
                <c:pt idx="13">
                  <c:v>1471.7393540710466</c:v>
                </c:pt>
                <c:pt idx="14">
                  <c:v>1454.8615549422716</c:v>
                </c:pt>
                <c:pt idx="15">
                  <c:v>1427.2096033020484</c:v>
                </c:pt>
                <c:pt idx="16">
                  <c:v>1395.0355871371758</c:v>
                </c:pt>
                <c:pt idx="17">
                  <c:v>1377.9865788805603</c:v>
                </c:pt>
                <c:pt idx="18">
                  <c:v>1372.8320532939986</c:v>
                </c:pt>
                <c:pt idx="19">
                  <c:v>1357.1127121883433</c:v>
                </c:pt>
                <c:pt idx="20">
                  <c:v>1367.0159103663968</c:v>
                </c:pt>
                <c:pt idx="21">
                  <c:v>1355.0463284366447</c:v>
                </c:pt>
                <c:pt idx="22">
                  <c:v>1339.0518587124657</c:v>
                </c:pt>
                <c:pt idx="23">
                  <c:v>1322.0331302432194</c:v>
                </c:pt>
                <c:pt idx="24">
                  <c:v>1309.6923482814052</c:v>
                </c:pt>
                <c:pt idx="25">
                  <c:v>1289.9032614543898</c:v>
                </c:pt>
                <c:pt idx="26">
                  <c:v>1273.2407803748949</c:v>
                </c:pt>
                <c:pt idx="27">
                  <c:v>1247.167827762722</c:v>
                </c:pt>
                <c:pt idx="28">
                  <c:v>1217.1828784321922</c:v>
                </c:pt>
                <c:pt idx="29">
                  <c:v>1200.4209609079498</c:v>
                </c:pt>
                <c:pt idx="30">
                  <c:v>1194.0104133672569</c:v>
                </c:pt>
                <c:pt idx="31">
                  <c:v>1178.3987312862416</c:v>
                </c:pt>
                <c:pt idx="32">
                  <c:v>1185.000386042007</c:v>
                </c:pt>
                <c:pt idx="33">
                  <c:v>1172.6001680136958</c:v>
                </c:pt>
                <c:pt idx="34">
                  <c:v>1156.7133573141564</c:v>
                </c:pt>
                <c:pt idx="35">
                  <c:v>1139.9458332357365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F-D547-A9F5-61CCA5A8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58416"/>
        <c:axId val="1867392736"/>
      </c:lineChart>
      <c:catAx>
        <c:axId val="10965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92736"/>
        <c:crosses val="autoZero"/>
        <c:auto val="1"/>
        <c:lblAlgn val="ctr"/>
        <c:lblOffset val="100"/>
        <c:noMultiLvlLbl val="0"/>
      </c:catAx>
      <c:valAx>
        <c:axId val="1867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95251</xdr:rowOff>
    </xdr:from>
    <xdr:to>
      <xdr:col>21</xdr:col>
      <xdr:colOff>67733</xdr:colOff>
      <xdr:row>30</xdr:row>
      <xdr:rowOff>84668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CD80-7FC1-D748-A6FD-D1877287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69851</xdr:rowOff>
    </xdr:from>
    <xdr:to>
      <xdr:col>21</xdr:col>
      <xdr:colOff>711200</xdr:colOff>
      <xdr:row>29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6D6E-1592-524D-8480-1FC7F528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153939</xdr:colOff>
      <xdr:row>2</xdr:row>
      <xdr:rowOff>12827</xdr:rowOff>
    </xdr:from>
    <xdr:to>
      <xdr:col>22</xdr:col>
      <xdr:colOff>321734</xdr:colOff>
      <xdr:row>29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9D07-E6DE-9041-BC78-2E5ECA8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283905</xdr:colOff>
      <xdr:row>6</xdr:row>
      <xdr:rowOff>145094</xdr:rowOff>
    </xdr:from>
    <xdr:to>
      <xdr:col>21</xdr:col>
      <xdr:colOff>329259</xdr:colOff>
      <xdr:row>32</xdr:row>
      <xdr:rowOff>156790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1F47-9316-1D42-BDD3-B64CADA2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21</xdr:col>
      <xdr:colOff>558800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239-71CA-5D4A-9332-D5DCB9C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21</xdr:col>
      <xdr:colOff>84667</xdr:colOff>
      <xdr:row>23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BE0-B673-3C42-8D76-A0433DBF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355599</xdr:colOff>
      <xdr:row>10</xdr:row>
      <xdr:rowOff>25400</xdr:rowOff>
    </xdr:from>
    <xdr:to>
      <xdr:col>22</xdr:col>
      <xdr:colOff>812800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087E-9F03-1544-89EB-BF3E26BB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12</xdr:row>
      <xdr:rowOff>127000</xdr:rowOff>
    </xdr:from>
    <xdr:to>
      <xdr:col>24</xdr:col>
      <xdr:colOff>491067</xdr:colOff>
      <xdr:row>35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33B4-6BA9-F248-B1FC-DA74E42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623888</xdr:colOff>
      <xdr:row>14</xdr:row>
      <xdr:rowOff>159544</xdr:rowOff>
    </xdr:from>
    <xdr:to>
      <xdr:col>22</xdr:col>
      <xdr:colOff>495300</xdr:colOff>
      <xdr:row>35</xdr:row>
      <xdr:rowOff>57944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71363-D953-7993-4D49-8DB67B79E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4160-C94D-C943-9923-6202B8204FD1}">
  <dimension ref="A1:K40"/>
  <sheetViews>
    <sheetView zoomScale="75" workbookViewId="0">
      <selection activeCell="J23" sqref="J23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3.6640625" customWidth="1"/>
    <col min="10" max="10" width="7" customWidth="1"/>
    <col min="11" max="11" width="11.6640625" bestFit="1" customWidth="1"/>
    <col min="13" max="13" width="14" customWidth="1"/>
  </cols>
  <sheetData>
    <row r="1" spans="1:11" ht="4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19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</row>
    <row r="5" spans="1:11" ht="16" x14ac:dyDescent="0.2">
      <c r="A5" s="39"/>
      <c r="B5" s="9" t="s">
        <v>10</v>
      </c>
      <c r="C5" s="29">
        <v>1248</v>
      </c>
      <c r="D5" s="2">
        <f t="shared" ref="D5:D40" si="0">C4</f>
        <v>1240</v>
      </c>
      <c r="E5" s="2">
        <f t="shared" ref="E5:E40" si="1">C5-D5</f>
        <v>8</v>
      </c>
      <c r="F5" s="2">
        <f t="shared" ref="F5:F40" si="2">ABS(E5)</f>
        <v>8</v>
      </c>
      <c r="G5" s="2">
        <f t="shared" ref="G5:G40" si="3">(E5)^2</f>
        <v>64</v>
      </c>
      <c r="H5" s="1">
        <f>(F5/C5)</f>
        <v>6.41025641025641E-3</v>
      </c>
    </row>
    <row r="6" spans="1:11" ht="16" x14ac:dyDescent="0.2">
      <c r="A6" s="39"/>
      <c r="B6" s="9" t="s">
        <v>9</v>
      </c>
      <c r="C6" s="29">
        <v>1246</v>
      </c>
      <c r="D6" s="2">
        <f t="shared" si="0"/>
        <v>1248</v>
      </c>
      <c r="E6" s="2">
        <f t="shared" si="1"/>
        <v>-2</v>
      </c>
      <c r="F6" s="2">
        <f t="shared" si="2"/>
        <v>2</v>
      </c>
      <c r="G6" s="2">
        <f t="shared" si="3"/>
        <v>4</v>
      </c>
      <c r="H6" s="1">
        <f t="shared" ref="H6:H39" si="4">(F6/C6)</f>
        <v>1.6051364365971107E-3</v>
      </c>
    </row>
    <row r="7" spans="1:11" ht="16" x14ac:dyDescent="0.2">
      <c r="A7" s="39"/>
      <c r="B7" s="9" t="s">
        <v>8</v>
      </c>
      <c r="C7" s="29">
        <v>1245</v>
      </c>
      <c r="D7" s="2">
        <f t="shared" si="0"/>
        <v>1246</v>
      </c>
      <c r="E7" s="2">
        <f t="shared" si="1"/>
        <v>-1</v>
      </c>
      <c r="F7" s="2">
        <f t="shared" si="2"/>
        <v>1</v>
      </c>
      <c r="G7" s="2">
        <f t="shared" si="3"/>
        <v>1</v>
      </c>
      <c r="H7" s="1">
        <f t="shared" si="4"/>
        <v>8.0321285140562252E-4</v>
      </c>
    </row>
    <row r="8" spans="1:11" ht="16" x14ac:dyDescent="0.2">
      <c r="A8" s="39"/>
      <c r="B8" s="9" t="s">
        <v>7</v>
      </c>
      <c r="C8" s="29">
        <v>1246</v>
      </c>
      <c r="D8" s="2">
        <f t="shared" si="0"/>
        <v>1245</v>
      </c>
      <c r="E8" s="2">
        <f t="shared" si="1"/>
        <v>1</v>
      </c>
      <c r="F8" s="2">
        <f t="shared" si="2"/>
        <v>1</v>
      </c>
      <c r="G8" s="2">
        <f t="shared" si="3"/>
        <v>1</v>
      </c>
      <c r="H8" s="1">
        <f t="shared" si="4"/>
        <v>8.0256821829855537E-4</v>
      </c>
    </row>
    <row r="9" spans="1:11" ht="16" x14ac:dyDescent="0.2">
      <c r="A9" s="39"/>
      <c r="B9" s="9" t="s">
        <v>6</v>
      </c>
      <c r="C9" s="29">
        <v>1247</v>
      </c>
      <c r="D9" s="2">
        <f t="shared" si="0"/>
        <v>1246</v>
      </c>
      <c r="E9" s="2">
        <f t="shared" si="1"/>
        <v>1</v>
      </c>
      <c r="F9" s="2">
        <f t="shared" si="2"/>
        <v>1</v>
      </c>
      <c r="G9" s="2">
        <f t="shared" si="3"/>
        <v>1</v>
      </c>
      <c r="H9" s="1">
        <f t="shared" si="4"/>
        <v>8.0192461908580592E-4</v>
      </c>
      <c r="J9" s="18" t="s">
        <v>14</v>
      </c>
      <c r="K9" s="19">
        <f>AVERAGE(F5:F39)</f>
        <v>2.3714285714285714</v>
      </c>
    </row>
    <row r="10" spans="1:11" ht="16" x14ac:dyDescent="0.2">
      <c r="A10" s="39"/>
      <c r="B10" s="9" t="s">
        <v>5</v>
      </c>
      <c r="C10" s="29">
        <v>1248</v>
      </c>
      <c r="D10" s="2">
        <f t="shared" si="0"/>
        <v>1247</v>
      </c>
      <c r="E10" s="2">
        <f t="shared" si="1"/>
        <v>1</v>
      </c>
      <c r="F10" s="2">
        <f t="shared" si="2"/>
        <v>1</v>
      </c>
      <c r="G10" s="2">
        <f t="shared" si="3"/>
        <v>1</v>
      </c>
      <c r="H10" s="1">
        <f t="shared" si="4"/>
        <v>8.0128205128205125E-4</v>
      </c>
      <c r="J10" s="13" t="s">
        <v>13</v>
      </c>
      <c r="K10" s="20">
        <f>AVERAGE(G5:G39)</f>
        <v>10.657142857142857</v>
      </c>
    </row>
    <row r="11" spans="1:11" ht="16" x14ac:dyDescent="0.2">
      <c r="A11" s="39"/>
      <c r="B11" s="9" t="s">
        <v>4</v>
      </c>
      <c r="C11" s="29">
        <v>1245</v>
      </c>
      <c r="D11" s="2">
        <f t="shared" si="0"/>
        <v>1248</v>
      </c>
      <c r="E11" s="2">
        <f t="shared" si="1"/>
        <v>-3</v>
      </c>
      <c r="F11" s="2">
        <f t="shared" si="2"/>
        <v>3</v>
      </c>
      <c r="G11" s="2">
        <f t="shared" si="3"/>
        <v>9</v>
      </c>
      <c r="H11" s="1">
        <f t="shared" si="4"/>
        <v>2.4096385542168677E-3</v>
      </c>
      <c r="J11" s="16" t="s">
        <v>12</v>
      </c>
      <c r="K11" s="17">
        <f>AVERAGE(H5:H39)</f>
        <v>1.8941946141658728E-3</v>
      </c>
    </row>
    <row r="12" spans="1:11" ht="16" x14ac:dyDescent="0.2">
      <c r="A12" s="39"/>
      <c r="B12" s="9" t="s">
        <v>3</v>
      </c>
      <c r="C12" s="29">
        <v>1249</v>
      </c>
      <c r="D12" s="2">
        <f t="shared" si="0"/>
        <v>1245</v>
      </c>
      <c r="E12" s="2">
        <f t="shared" si="1"/>
        <v>4</v>
      </c>
      <c r="F12" s="2">
        <f t="shared" si="2"/>
        <v>4</v>
      </c>
      <c r="G12" s="2">
        <f t="shared" si="3"/>
        <v>16</v>
      </c>
      <c r="H12" s="1">
        <f t="shared" si="4"/>
        <v>3.2025620496397116E-3</v>
      </c>
    </row>
    <row r="13" spans="1:11" ht="16" x14ac:dyDescent="0.2">
      <c r="A13" s="39"/>
      <c r="B13" s="9" t="s">
        <v>2</v>
      </c>
      <c r="C13" s="29">
        <v>1240</v>
      </c>
      <c r="D13" s="2">
        <f t="shared" si="0"/>
        <v>1249</v>
      </c>
      <c r="E13" s="2">
        <f t="shared" si="1"/>
        <v>-9</v>
      </c>
      <c r="F13" s="2">
        <f t="shared" si="2"/>
        <v>9</v>
      </c>
      <c r="G13" s="2">
        <f t="shared" si="3"/>
        <v>81</v>
      </c>
      <c r="H13" s="1">
        <f t="shared" si="4"/>
        <v>7.2580645161290326E-3</v>
      </c>
    </row>
    <row r="14" spans="1:11" ht="16" x14ac:dyDescent="0.2">
      <c r="A14" s="39"/>
      <c r="B14" s="9" t="s">
        <v>1</v>
      </c>
      <c r="C14" s="29">
        <v>1248</v>
      </c>
      <c r="D14" s="2">
        <f t="shared" si="0"/>
        <v>1240</v>
      </c>
      <c r="E14" s="2">
        <f t="shared" si="1"/>
        <v>8</v>
      </c>
      <c r="F14" s="2">
        <f t="shared" si="2"/>
        <v>8</v>
      </c>
      <c r="G14" s="2">
        <f t="shared" si="3"/>
        <v>64</v>
      </c>
      <c r="H14" s="1">
        <f t="shared" si="4"/>
        <v>6.41025641025641E-3</v>
      </c>
    </row>
    <row r="15" spans="1:11" ht="16" x14ac:dyDescent="0.2">
      <c r="A15" s="39"/>
      <c r="B15" s="9" t="s">
        <v>0</v>
      </c>
      <c r="C15" s="29">
        <v>1245</v>
      </c>
      <c r="D15" s="2">
        <f t="shared" si="0"/>
        <v>1248</v>
      </c>
      <c r="E15" s="2">
        <f t="shared" si="1"/>
        <v>-3</v>
      </c>
      <c r="F15" s="2">
        <f t="shared" si="2"/>
        <v>3</v>
      </c>
      <c r="G15" s="2">
        <f t="shared" si="3"/>
        <v>9</v>
      </c>
      <c r="H15" s="1">
        <f t="shared" si="4"/>
        <v>2.4096385542168677E-3</v>
      </c>
    </row>
    <row r="16" spans="1:11" ht="16" x14ac:dyDescent="0.2">
      <c r="A16" s="40">
        <v>2021</v>
      </c>
      <c r="B16" s="10" t="s">
        <v>11</v>
      </c>
      <c r="C16" s="29">
        <v>1251</v>
      </c>
      <c r="D16" s="2">
        <f t="shared" si="0"/>
        <v>1245</v>
      </c>
      <c r="E16" s="2">
        <f t="shared" si="1"/>
        <v>6</v>
      </c>
      <c r="F16" s="2">
        <f t="shared" si="2"/>
        <v>6</v>
      </c>
      <c r="G16" s="2">
        <f t="shared" si="3"/>
        <v>36</v>
      </c>
      <c r="H16" s="1">
        <f t="shared" si="4"/>
        <v>4.7961630695443642E-3</v>
      </c>
    </row>
    <row r="17" spans="1:8" ht="16" x14ac:dyDescent="0.2">
      <c r="A17" s="40"/>
      <c r="B17" s="10" t="s">
        <v>10</v>
      </c>
      <c r="C17" s="29">
        <v>1252</v>
      </c>
      <c r="D17" s="2">
        <f t="shared" si="0"/>
        <v>1251</v>
      </c>
      <c r="E17" s="2">
        <f t="shared" si="1"/>
        <v>1</v>
      </c>
      <c r="F17" s="2">
        <f t="shared" si="2"/>
        <v>1</v>
      </c>
      <c r="G17" s="2">
        <f t="shared" si="3"/>
        <v>1</v>
      </c>
      <c r="H17" s="1">
        <f t="shared" si="4"/>
        <v>7.9872204472843447E-4</v>
      </c>
    </row>
    <row r="18" spans="1:8" ht="16" x14ac:dyDescent="0.2">
      <c r="A18" s="40"/>
      <c r="B18" s="10" t="s">
        <v>9</v>
      </c>
      <c r="C18" s="29">
        <v>1252</v>
      </c>
      <c r="D18" s="2">
        <f t="shared" si="0"/>
        <v>1252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1">
        <f t="shared" si="4"/>
        <v>0</v>
      </c>
    </row>
    <row r="19" spans="1:8" ht="16" x14ac:dyDescent="0.2">
      <c r="A19" s="40"/>
      <c r="B19" s="10" t="s">
        <v>8</v>
      </c>
      <c r="C19" s="29">
        <v>1254</v>
      </c>
      <c r="D19" s="2">
        <f t="shared" si="0"/>
        <v>1252</v>
      </c>
      <c r="E19" s="2">
        <f t="shared" si="1"/>
        <v>2</v>
      </c>
      <c r="F19" s="2">
        <f t="shared" si="2"/>
        <v>2</v>
      </c>
      <c r="G19" s="2">
        <f t="shared" si="3"/>
        <v>4</v>
      </c>
      <c r="H19" s="1">
        <f t="shared" si="4"/>
        <v>1.594896331738437E-3</v>
      </c>
    </row>
    <row r="20" spans="1:8" ht="16" x14ac:dyDescent="0.2">
      <c r="A20" s="40"/>
      <c r="B20" s="10" t="s">
        <v>7</v>
      </c>
      <c r="C20" s="29">
        <v>1256</v>
      </c>
      <c r="D20" s="2">
        <f t="shared" si="0"/>
        <v>1254</v>
      </c>
      <c r="E20" s="2">
        <f t="shared" si="1"/>
        <v>2</v>
      </c>
      <c r="F20" s="2">
        <f t="shared" si="2"/>
        <v>2</v>
      </c>
      <c r="G20" s="2">
        <f t="shared" si="3"/>
        <v>4</v>
      </c>
      <c r="H20" s="1">
        <f t="shared" si="4"/>
        <v>1.5923566878980893E-3</v>
      </c>
    </row>
    <row r="21" spans="1:8" ht="16" x14ac:dyDescent="0.2">
      <c r="A21" s="40"/>
      <c r="B21" s="10" t="s">
        <v>6</v>
      </c>
      <c r="C21" s="29">
        <v>1257</v>
      </c>
      <c r="D21" s="2">
        <f t="shared" si="0"/>
        <v>1256</v>
      </c>
      <c r="E21" s="2">
        <f t="shared" si="1"/>
        <v>1</v>
      </c>
      <c r="F21" s="2">
        <f t="shared" si="2"/>
        <v>1</v>
      </c>
      <c r="G21" s="2">
        <f t="shared" si="3"/>
        <v>1</v>
      </c>
      <c r="H21" s="1">
        <f t="shared" si="4"/>
        <v>7.955449482895784E-4</v>
      </c>
    </row>
    <row r="22" spans="1:8" ht="16" x14ac:dyDescent="0.2">
      <c r="A22" s="40"/>
      <c r="B22" s="10" t="s">
        <v>5</v>
      </c>
      <c r="C22" s="29">
        <v>1256</v>
      </c>
      <c r="D22" s="2">
        <f t="shared" si="0"/>
        <v>1257</v>
      </c>
      <c r="E22" s="2">
        <f t="shared" si="1"/>
        <v>-1</v>
      </c>
      <c r="F22" s="2">
        <f t="shared" si="2"/>
        <v>1</v>
      </c>
      <c r="G22" s="2">
        <f t="shared" si="3"/>
        <v>1</v>
      </c>
      <c r="H22" s="1">
        <f t="shared" si="4"/>
        <v>7.9617834394904463E-4</v>
      </c>
    </row>
    <row r="23" spans="1:8" ht="16" x14ac:dyDescent="0.2">
      <c r="A23" s="40"/>
      <c r="B23" s="10" t="s">
        <v>4</v>
      </c>
      <c r="C23" s="29">
        <v>1255</v>
      </c>
      <c r="D23" s="2">
        <f t="shared" si="0"/>
        <v>1256</v>
      </c>
      <c r="E23" s="2">
        <f t="shared" si="1"/>
        <v>-1</v>
      </c>
      <c r="F23" s="2">
        <f t="shared" si="2"/>
        <v>1</v>
      </c>
      <c r="G23" s="2">
        <f t="shared" si="3"/>
        <v>1</v>
      </c>
      <c r="H23" s="1">
        <f t="shared" si="4"/>
        <v>7.9681274900398409E-4</v>
      </c>
    </row>
    <row r="24" spans="1:8" ht="16" x14ac:dyDescent="0.2">
      <c r="A24" s="40"/>
      <c r="B24" s="10" t="s">
        <v>3</v>
      </c>
      <c r="C24" s="29">
        <v>1256</v>
      </c>
      <c r="D24" s="2">
        <f t="shared" si="0"/>
        <v>1255</v>
      </c>
      <c r="E24" s="2">
        <f t="shared" si="1"/>
        <v>1</v>
      </c>
      <c r="F24" s="2">
        <f t="shared" si="2"/>
        <v>1</v>
      </c>
      <c r="G24" s="2">
        <f t="shared" si="3"/>
        <v>1</v>
      </c>
      <c r="H24" s="1">
        <f t="shared" si="4"/>
        <v>7.9617834394904463E-4</v>
      </c>
    </row>
    <row r="25" spans="1:8" ht="16" x14ac:dyDescent="0.2">
      <c r="A25" s="40"/>
      <c r="B25" s="10" t="s">
        <v>2</v>
      </c>
      <c r="C25" s="29">
        <v>1258</v>
      </c>
      <c r="D25" s="2">
        <f t="shared" si="0"/>
        <v>1256</v>
      </c>
      <c r="E25" s="2">
        <f t="shared" si="1"/>
        <v>2</v>
      </c>
      <c r="F25" s="2">
        <f t="shared" si="2"/>
        <v>2</v>
      </c>
      <c r="G25" s="2">
        <f t="shared" si="3"/>
        <v>4</v>
      </c>
      <c r="H25" s="1">
        <f t="shared" si="4"/>
        <v>1.589825119236884E-3</v>
      </c>
    </row>
    <row r="26" spans="1:8" ht="16" x14ac:dyDescent="0.2">
      <c r="A26" s="40"/>
      <c r="B26" s="10" t="s">
        <v>1</v>
      </c>
      <c r="C26" s="29">
        <v>1257</v>
      </c>
      <c r="D26" s="2">
        <f t="shared" si="0"/>
        <v>1258</v>
      </c>
      <c r="E26" s="2">
        <f t="shared" si="1"/>
        <v>-1</v>
      </c>
      <c r="F26" s="2">
        <f t="shared" si="2"/>
        <v>1</v>
      </c>
      <c r="G26" s="2">
        <f t="shared" si="3"/>
        <v>1</v>
      </c>
      <c r="H26" s="1">
        <f t="shared" si="4"/>
        <v>7.955449482895784E-4</v>
      </c>
    </row>
    <row r="27" spans="1:8" ht="16" x14ac:dyDescent="0.2">
      <c r="A27" s="40"/>
      <c r="B27" s="10" t="s">
        <v>0</v>
      </c>
      <c r="C27" s="29">
        <v>1258</v>
      </c>
      <c r="D27" s="2">
        <f t="shared" si="0"/>
        <v>1257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1">
        <f t="shared" si="4"/>
        <v>7.9491255961844202E-4</v>
      </c>
    </row>
    <row r="28" spans="1:8" ht="16" x14ac:dyDescent="0.2">
      <c r="A28" s="41">
        <v>2022</v>
      </c>
      <c r="B28" s="11" t="s">
        <v>11</v>
      </c>
      <c r="C28" s="29">
        <v>1258</v>
      </c>
      <c r="D28" s="2">
        <f t="shared" si="0"/>
        <v>1258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1">
        <f t="shared" si="4"/>
        <v>0</v>
      </c>
    </row>
    <row r="29" spans="1:8" ht="16" x14ac:dyDescent="0.2">
      <c r="A29" s="41"/>
      <c r="B29" s="11" t="s">
        <v>10</v>
      </c>
      <c r="C29" s="29">
        <v>1259</v>
      </c>
      <c r="D29" s="2">
        <f t="shared" si="0"/>
        <v>1258</v>
      </c>
      <c r="E29" s="2">
        <f t="shared" si="1"/>
        <v>1</v>
      </c>
      <c r="F29" s="2">
        <f t="shared" si="2"/>
        <v>1</v>
      </c>
      <c r="G29" s="2">
        <f t="shared" si="3"/>
        <v>1</v>
      </c>
      <c r="H29" s="1">
        <f t="shared" si="4"/>
        <v>7.9428117553613975E-4</v>
      </c>
    </row>
    <row r="30" spans="1:8" ht="16" x14ac:dyDescent="0.2">
      <c r="A30" s="41"/>
      <c r="B30" s="11" t="s">
        <v>9</v>
      </c>
      <c r="C30" s="29">
        <v>1262</v>
      </c>
      <c r="D30" s="2">
        <f t="shared" si="0"/>
        <v>1259</v>
      </c>
      <c r="E30" s="2">
        <f t="shared" si="1"/>
        <v>3</v>
      </c>
      <c r="F30" s="2">
        <f t="shared" si="2"/>
        <v>3</v>
      </c>
      <c r="G30" s="2">
        <f t="shared" si="3"/>
        <v>9</v>
      </c>
      <c r="H30" s="1">
        <f t="shared" si="4"/>
        <v>2.3771790808240888E-3</v>
      </c>
    </row>
    <row r="31" spans="1:8" ht="16" x14ac:dyDescent="0.2">
      <c r="A31" s="41"/>
      <c r="B31" s="11" t="s">
        <v>8</v>
      </c>
      <c r="C31" s="29">
        <v>1258</v>
      </c>
      <c r="D31" s="2">
        <f t="shared" si="0"/>
        <v>1262</v>
      </c>
      <c r="E31" s="2">
        <f t="shared" si="1"/>
        <v>-4</v>
      </c>
      <c r="F31" s="2">
        <f t="shared" si="2"/>
        <v>4</v>
      </c>
      <c r="G31" s="2">
        <f t="shared" si="3"/>
        <v>16</v>
      </c>
      <c r="H31" s="1">
        <f t="shared" si="4"/>
        <v>3.1796502384737681E-3</v>
      </c>
    </row>
    <row r="32" spans="1:8" ht="16" x14ac:dyDescent="0.2">
      <c r="A32" s="41"/>
      <c r="B32" s="11" t="s">
        <v>7</v>
      </c>
      <c r="C32" s="29">
        <v>1262</v>
      </c>
      <c r="D32" s="2">
        <f t="shared" si="0"/>
        <v>1258</v>
      </c>
      <c r="E32" s="2">
        <f t="shared" si="1"/>
        <v>4</v>
      </c>
      <c r="F32" s="2">
        <f t="shared" si="2"/>
        <v>4</v>
      </c>
      <c r="G32" s="2">
        <f t="shared" si="3"/>
        <v>16</v>
      </c>
      <c r="H32" s="1">
        <f t="shared" si="4"/>
        <v>3.1695721077654518E-3</v>
      </c>
    </row>
    <row r="33" spans="1:8" ht="16" x14ac:dyDescent="0.2">
      <c r="A33" s="41"/>
      <c r="B33" s="11" t="s">
        <v>6</v>
      </c>
      <c r="C33" s="29">
        <v>1261</v>
      </c>
      <c r="D33" s="2">
        <f t="shared" si="0"/>
        <v>1262</v>
      </c>
      <c r="E33" s="2">
        <f t="shared" si="1"/>
        <v>-1</v>
      </c>
      <c r="F33" s="2">
        <f t="shared" si="2"/>
        <v>1</v>
      </c>
      <c r="G33" s="2">
        <f t="shared" si="3"/>
        <v>1</v>
      </c>
      <c r="H33" s="1">
        <f t="shared" si="4"/>
        <v>7.9302141157811261E-4</v>
      </c>
    </row>
    <row r="34" spans="1:8" ht="16" x14ac:dyDescent="0.2">
      <c r="A34" s="41"/>
      <c r="B34" s="11" t="s">
        <v>5</v>
      </c>
      <c r="C34" s="29">
        <v>1260</v>
      </c>
      <c r="D34" s="2">
        <f t="shared" si="0"/>
        <v>1261</v>
      </c>
      <c r="E34" s="2">
        <f t="shared" si="1"/>
        <v>-1</v>
      </c>
      <c r="F34" s="2">
        <f t="shared" si="2"/>
        <v>1</v>
      </c>
      <c r="G34" s="2">
        <f t="shared" si="3"/>
        <v>1</v>
      </c>
      <c r="H34" s="1">
        <f t="shared" si="4"/>
        <v>7.9365079365079365E-4</v>
      </c>
    </row>
    <row r="35" spans="1:8" ht="16" x14ac:dyDescent="0.2">
      <c r="A35" s="41"/>
      <c r="B35" s="11" t="s">
        <v>4</v>
      </c>
      <c r="C35" s="29">
        <v>1259</v>
      </c>
      <c r="D35" s="2">
        <f t="shared" si="0"/>
        <v>1260</v>
      </c>
      <c r="E35" s="2">
        <f t="shared" si="1"/>
        <v>-1</v>
      </c>
      <c r="F35" s="2">
        <f t="shared" si="2"/>
        <v>1</v>
      </c>
      <c r="G35" s="2">
        <f t="shared" si="3"/>
        <v>1</v>
      </c>
      <c r="H35" s="1">
        <f t="shared" si="4"/>
        <v>7.9428117553613975E-4</v>
      </c>
    </row>
    <row r="36" spans="1:8" ht="16" x14ac:dyDescent="0.2">
      <c r="A36" s="41"/>
      <c r="B36" s="11" t="s">
        <v>3</v>
      </c>
      <c r="C36" s="29">
        <v>1263</v>
      </c>
      <c r="D36" s="2">
        <f t="shared" si="0"/>
        <v>1259</v>
      </c>
      <c r="E36" s="2">
        <f t="shared" si="1"/>
        <v>4</v>
      </c>
      <c r="F36" s="2">
        <f t="shared" si="2"/>
        <v>4</v>
      </c>
      <c r="G36" s="2">
        <f t="shared" si="3"/>
        <v>16</v>
      </c>
      <c r="H36" s="1">
        <f t="shared" si="4"/>
        <v>3.1670625494853522E-3</v>
      </c>
    </row>
    <row r="37" spans="1:8" ht="16" x14ac:dyDescent="0.2">
      <c r="A37" s="41"/>
      <c r="B37" s="11" t="s">
        <v>2</v>
      </c>
      <c r="C37" s="29">
        <v>1262</v>
      </c>
      <c r="D37" s="2">
        <f t="shared" si="0"/>
        <v>1263</v>
      </c>
      <c r="E37" s="2">
        <f t="shared" si="1"/>
        <v>-1</v>
      </c>
      <c r="F37" s="2">
        <f t="shared" si="2"/>
        <v>1</v>
      </c>
      <c r="G37" s="2">
        <f t="shared" si="3"/>
        <v>1</v>
      </c>
      <c r="H37" s="1">
        <f t="shared" si="4"/>
        <v>7.9239302694136295E-4</v>
      </c>
    </row>
    <row r="38" spans="1:8" ht="16" x14ac:dyDescent="0.2">
      <c r="A38" s="41"/>
      <c r="B38" s="11" t="s">
        <v>1</v>
      </c>
      <c r="C38" s="29">
        <v>1264</v>
      </c>
      <c r="D38" s="2">
        <f t="shared" si="0"/>
        <v>1262</v>
      </c>
      <c r="E38" s="2">
        <f t="shared" si="1"/>
        <v>2</v>
      </c>
      <c r="F38" s="2">
        <f t="shared" si="2"/>
        <v>2</v>
      </c>
      <c r="G38" s="2">
        <f t="shared" si="3"/>
        <v>4</v>
      </c>
      <c r="H38" s="1">
        <f t="shared" si="4"/>
        <v>1.5822784810126582E-3</v>
      </c>
    </row>
    <row r="39" spans="1:8" ht="16" x14ac:dyDescent="0.2">
      <c r="A39" s="41"/>
      <c r="B39" s="11" t="s">
        <v>0</v>
      </c>
      <c r="C39" s="29">
        <v>1263</v>
      </c>
      <c r="D39" s="2">
        <f t="shared" si="0"/>
        <v>1264</v>
      </c>
      <c r="E39" s="2">
        <f t="shared" si="1"/>
        <v>-1</v>
      </c>
      <c r="F39" s="2">
        <f t="shared" si="2"/>
        <v>1</v>
      </c>
      <c r="G39" s="2">
        <f t="shared" si="3"/>
        <v>1</v>
      </c>
      <c r="H39" s="1">
        <f t="shared" si="4"/>
        <v>7.9176563737133805E-4</v>
      </c>
    </row>
    <row r="40" spans="1:8" x14ac:dyDescent="0.15">
      <c r="A40" s="2"/>
      <c r="B40" s="2"/>
      <c r="C40" s="2"/>
      <c r="D40" s="2">
        <f t="shared" si="0"/>
        <v>1263</v>
      </c>
      <c r="E40" s="2">
        <f t="shared" si="1"/>
        <v>-1263</v>
      </c>
      <c r="F40" s="2">
        <f t="shared" si="2"/>
        <v>1263</v>
      </c>
      <c r="G40" s="2">
        <f t="shared" si="3"/>
        <v>1595169</v>
      </c>
      <c r="H40" s="1"/>
    </row>
  </sheetData>
  <mergeCells count="4">
    <mergeCell ref="A4:A15"/>
    <mergeCell ref="A16:A27"/>
    <mergeCell ref="A28:A39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585-BB8D-064E-95F3-07701F285187}">
  <dimension ref="A1:K40"/>
  <sheetViews>
    <sheetView zoomScale="75" workbookViewId="0">
      <selection activeCell="K25" sqref="K25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27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</row>
    <row r="5" spans="1:11" ht="16" x14ac:dyDescent="0.2">
      <c r="A5" s="39"/>
      <c r="B5" s="9" t="s">
        <v>10</v>
      </c>
      <c r="C5" s="29">
        <v>1248</v>
      </c>
      <c r="D5" s="2"/>
      <c r="E5" s="2">
        <f t="shared" ref="E5:E40" si="0">C5-D5</f>
        <v>1248</v>
      </c>
      <c r="F5" s="2">
        <f t="shared" ref="F5:F40" si="1">ABS(E5)</f>
        <v>1248</v>
      </c>
      <c r="G5" s="2">
        <f t="shared" ref="G5:G40" si="2">(E5)^2</f>
        <v>1557504</v>
      </c>
      <c r="H5" s="1">
        <f t="shared" ref="H5:H39" si="3">(F5/C5)</f>
        <v>1</v>
      </c>
    </row>
    <row r="6" spans="1:11" ht="16" x14ac:dyDescent="0.2">
      <c r="A6" s="39"/>
      <c r="B6" s="9" t="s">
        <v>9</v>
      </c>
      <c r="C6" s="29">
        <v>1246</v>
      </c>
      <c r="D6" s="2">
        <f t="shared" ref="D6:D40" si="4">AVERAGE(C4:C5)</f>
        <v>1244</v>
      </c>
      <c r="E6" s="2">
        <f t="shared" si="0"/>
        <v>2</v>
      </c>
      <c r="F6" s="2">
        <f t="shared" si="1"/>
        <v>2</v>
      </c>
      <c r="G6" s="2">
        <f t="shared" si="2"/>
        <v>4</v>
      </c>
      <c r="H6" s="1">
        <f t="shared" si="3"/>
        <v>1.6051364365971107E-3</v>
      </c>
    </row>
    <row r="7" spans="1:11" ht="16" x14ac:dyDescent="0.2">
      <c r="A7" s="39"/>
      <c r="B7" s="9" t="s">
        <v>8</v>
      </c>
      <c r="C7" s="29">
        <v>1245</v>
      </c>
      <c r="D7" s="2">
        <f t="shared" si="4"/>
        <v>1247</v>
      </c>
      <c r="E7" s="2">
        <f t="shared" si="0"/>
        <v>-2</v>
      </c>
      <c r="F7" s="2">
        <f t="shared" si="1"/>
        <v>2</v>
      </c>
      <c r="G7" s="2">
        <f t="shared" si="2"/>
        <v>4</v>
      </c>
      <c r="H7" s="1">
        <f t="shared" si="3"/>
        <v>1.606425702811245E-3</v>
      </c>
    </row>
    <row r="8" spans="1:11" ht="16" x14ac:dyDescent="0.2">
      <c r="A8" s="39"/>
      <c r="B8" s="9" t="s">
        <v>7</v>
      </c>
      <c r="C8" s="29">
        <v>1246</v>
      </c>
      <c r="D8" s="2">
        <f t="shared" si="4"/>
        <v>1245.5</v>
      </c>
      <c r="E8" s="2">
        <f t="shared" si="0"/>
        <v>0.5</v>
      </c>
      <c r="F8" s="2">
        <f t="shared" si="1"/>
        <v>0.5</v>
      </c>
      <c r="G8" s="2">
        <f t="shared" si="2"/>
        <v>0.25</v>
      </c>
      <c r="H8" s="1">
        <f t="shared" si="3"/>
        <v>4.0128410914927769E-4</v>
      </c>
    </row>
    <row r="9" spans="1:11" ht="16" x14ac:dyDescent="0.2">
      <c r="A9" s="39"/>
      <c r="B9" s="9" t="s">
        <v>6</v>
      </c>
      <c r="C9" s="29">
        <v>1247</v>
      </c>
      <c r="D9" s="2">
        <f t="shared" si="4"/>
        <v>1245.5</v>
      </c>
      <c r="E9" s="2">
        <f t="shared" si="0"/>
        <v>1.5</v>
      </c>
      <c r="F9" s="2">
        <f t="shared" si="1"/>
        <v>1.5</v>
      </c>
      <c r="G9" s="2">
        <f t="shared" si="2"/>
        <v>2.25</v>
      </c>
      <c r="H9" s="1">
        <f t="shared" si="3"/>
        <v>1.2028869286287089E-3</v>
      </c>
      <c r="J9" s="18" t="s">
        <v>14</v>
      </c>
      <c r="K9" s="19">
        <f>AVERAGE(F6:F39)</f>
        <v>1.911764705882353</v>
      </c>
    </row>
    <row r="10" spans="1:11" ht="16" x14ac:dyDescent="0.2">
      <c r="A10" s="39"/>
      <c r="B10" s="9" t="s">
        <v>5</v>
      </c>
      <c r="C10" s="29">
        <v>1248</v>
      </c>
      <c r="D10" s="2">
        <f t="shared" si="4"/>
        <v>1246.5</v>
      </c>
      <c r="E10" s="2">
        <f t="shared" si="0"/>
        <v>1.5</v>
      </c>
      <c r="F10" s="2">
        <f t="shared" si="1"/>
        <v>1.5</v>
      </c>
      <c r="G10" s="2">
        <f t="shared" si="2"/>
        <v>2.25</v>
      </c>
      <c r="H10" s="1">
        <f t="shared" si="3"/>
        <v>1.201923076923077E-3</v>
      </c>
      <c r="J10" s="13" t="s">
        <v>13</v>
      </c>
      <c r="K10" s="20">
        <f>AVERAGE(G6:G39)</f>
        <v>5.7352941176470589</v>
      </c>
    </row>
    <row r="11" spans="1:11" ht="16" x14ac:dyDescent="0.2">
      <c r="A11" s="39"/>
      <c r="B11" s="9" t="s">
        <v>4</v>
      </c>
      <c r="C11" s="29">
        <v>1245</v>
      </c>
      <c r="D11" s="2">
        <f t="shared" si="4"/>
        <v>1247.5</v>
      </c>
      <c r="E11" s="2">
        <f t="shared" si="0"/>
        <v>-2.5</v>
      </c>
      <c r="F11" s="2">
        <f t="shared" si="1"/>
        <v>2.5</v>
      </c>
      <c r="G11" s="2">
        <f t="shared" si="2"/>
        <v>6.25</v>
      </c>
      <c r="H11" s="1">
        <f t="shared" si="3"/>
        <v>2.008032128514056E-3</v>
      </c>
      <c r="J11" s="16" t="s">
        <v>12</v>
      </c>
      <c r="K11" s="17">
        <f>AVERAGE(H6:H39)</f>
        <v>1.5260164818000879E-3</v>
      </c>
    </row>
    <row r="12" spans="1:11" ht="16" x14ac:dyDescent="0.2">
      <c r="A12" s="39"/>
      <c r="B12" s="9" t="s">
        <v>3</v>
      </c>
      <c r="C12" s="29">
        <v>1249</v>
      </c>
      <c r="D12" s="2">
        <f t="shared" si="4"/>
        <v>1246.5</v>
      </c>
      <c r="E12" s="2">
        <f t="shared" si="0"/>
        <v>2.5</v>
      </c>
      <c r="F12" s="2">
        <f t="shared" si="1"/>
        <v>2.5</v>
      </c>
      <c r="G12" s="2">
        <f t="shared" si="2"/>
        <v>6.25</v>
      </c>
      <c r="H12" s="1">
        <f t="shared" si="3"/>
        <v>2.0016012810248197E-3</v>
      </c>
    </row>
    <row r="13" spans="1:11" ht="16" x14ac:dyDescent="0.2">
      <c r="A13" s="39"/>
      <c r="B13" s="9" t="s">
        <v>2</v>
      </c>
      <c r="C13" s="29">
        <v>1240</v>
      </c>
      <c r="D13" s="2">
        <f t="shared" si="4"/>
        <v>1247</v>
      </c>
      <c r="E13" s="2">
        <f t="shared" si="0"/>
        <v>-7</v>
      </c>
      <c r="F13" s="2">
        <f t="shared" si="1"/>
        <v>7</v>
      </c>
      <c r="G13" s="2">
        <f t="shared" si="2"/>
        <v>49</v>
      </c>
      <c r="H13" s="1">
        <f t="shared" si="3"/>
        <v>5.6451612903225803E-3</v>
      </c>
    </row>
    <row r="14" spans="1:11" ht="16" x14ac:dyDescent="0.2">
      <c r="A14" s="39"/>
      <c r="B14" s="9" t="s">
        <v>1</v>
      </c>
      <c r="C14" s="29">
        <v>1248</v>
      </c>
      <c r="D14" s="2">
        <f t="shared" si="4"/>
        <v>1244.5</v>
      </c>
      <c r="E14" s="2">
        <f t="shared" si="0"/>
        <v>3.5</v>
      </c>
      <c r="F14" s="2">
        <f t="shared" si="1"/>
        <v>3.5</v>
      </c>
      <c r="G14" s="2">
        <f t="shared" si="2"/>
        <v>12.25</v>
      </c>
      <c r="H14" s="1">
        <f t="shared" si="3"/>
        <v>2.8044871794871795E-3</v>
      </c>
    </row>
    <row r="15" spans="1:11" ht="16" x14ac:dyDescent="0.2">
      <c r="A15" s="39"/>
      <c r="B15" s="9" t="s">
        <v>0</v>
      </c>
      <c r="C15" s="29">
        <v>1245</v>
      </c>
      <c r="D15" s="2">
        <f t="shared" si="4"/>
        <v>1244</v>
      </c>
      <c r="E15" s="2">
        <f t="shared" si="0"/>
        <v>1</v>
      </c>
      <c r="F15" s="2">
        <f t="shared" si="1"/>
        <v>1</v>
      </c>
      <c r="G15" s="2">
        <f t="shared" si="2"/>
        <v>1</v>
      </c>
      <c r="H15" s="1">
        <f t="shared" si="3"/>
        <v>8.0321285140562252E-4</v>
      </c>
    </row>
    <row r="16" spans="1:11" ht="16" x14ac:dyDescent="0.2">
      <c r="A16" s="40">
        <v>2021</v>
      </c>
      <c r="B16" s="10" t="s">
        <v>11</v>
      </c>
      <c r="C16" s="29">
        <v>1251</v>
      </c>
      <c r="D16" s="2">
        <f t="shared" si="4"/>
        <v>1246.5</v>
      </c>
      <c r="E16" s="2">
        <f t="shared" si="0"/>
        <v>4.5</v>
      </c>
      <c r="F16" s="2">
        <f t="shared" si="1"/>
        <v>4.5</v>
      </c>
      <c r="G16" s="2">
        <f t="shared" si="2"/>
        <v>20.25</v>
      </c>
      <c r="H16" s="1">
        <f t="shared" si="3"/>
        <v>3.5971223021582736E-3</v>
      </c>
    </row>
    <row r="17" spans="1:8" ht="16" x14ac:dyDescent="0.2">
      <c r="A17" s="40"/>
      <c r="B17" s="10" t="s">
        <v>10</v>
      </c>
      <c r="C17" s="29">
        <v>1252</v>
      </c>
      <c r="D17" s="2">
        <f t="shared" si="4"/>
        <v>1248</v>
      </c>
      <c r="E17" s="2">
        <f t="shared" si="0"/>
        <v>4</v>
      </c>
      <c r="F17" s="2">
        <f t="shared" si="1"/>
        <v>4</v>
      </c>
      <c r="G17" s="2">
        <f t="shared" si="2"/>
        <v>16</v>
      </c>
      <c r="H17" s="1">
        <f t="shared" si="3"/>
        <v>3.1948881789137379E-3</v>
      </c>
    </row>
    <row r="18" spans="1:8" ht="16" x14ac:dyDescent="0.2">
      <c r="A18" s="40"/>
      <c r="B18" s="10" t="s">
        <v>9</v>
      </c>
      <c r="C18" s="29">
        <v>1252</v>
      </c>
      <c r="D18" s="2">
        <f t="shared" si="4"/>
        <v>1251.5</v>
      </c>
      <c r="E18" s="2">
        <f t="shared" si="0"/>
        <v>0.5</v>
      </c>
      <c r="F18" s="2">
        <f t="shared" si="1"/>
        <v>0.5</v>
      </c>
      <c r="G18" s="2">
        <f t="shared" si="2"/>
        <v>0.25</v>
      </c>
      <c r="H18" s="1">
        <f t="shared" si="3"/>
        <v>3.9936102236421724E-4</v>
      </c>
    </row>
    <row r="19" spans="1:8" ht="16" x14ac:dyDescent="0.2">
      <c r="A19" s="40"/>
      <c r="B19" s="10" t="s">
        <v>8</v>
      </c>
      <c r="C19" s="29">
        <v>1254</v>
      </c>
      <c r="D19" s="2">
        <f t="shared" si="4"/>
        <v>1252</v>
      </c>
      <c r="E19" s="2">
        <f t="shared" si="0"/>
        <v>2</v>
      </c>
      <c r="F19" s="2">
        <f t="shared" si="1"/>
        <v>2</v>
      </c>
      <c r="G19" s="2">
        <f t="shared" si="2"/>
        <v>4</v>
      </c>
      <c r="H19" s="1">
        <f t="shared" si="3"/>
        <v>1.594896331738437E-3</v>
      </c>
    </row>
    <row r="20" spans="1:8" ht="16" x14ac:dyDescent="0.2">
      <c r="A20" s="40"/>
      <c r="B20" s="10" t="s">
        <v>7</v>
      </c>
      <c r="C20" s="29">
        <v>1256</v>
      </c>
      <c r="D20" s="2">
        <f t="shared" si="4"/>
        <v>1253</v>
      </c>
      <c r="E20" s="2">
        <f t="shared" si="0"/>
        <v>3</v>
      </c>
      <c r="F20" s="2">
        <f t="shared" si="1"/>
        <v>3</v>
      </c>
      <c r="G20" s="2">
        <f t="shared" si="2"/>
        <v>9</v>
      </c>
      <c r="H20" s="1">
        <f t="shared" si="3"/>
        <v>2.3885350318471337E-3</v>
      </c>
    </row>
    <row r="21" spans="1:8" ht="16" x14ac:dyDescent="0.2">
      <c r="A21" s="40"/>
      <c r="B21" s="10" t="s">
        <v>6</v>
      </c>
      <c r="C21" s="29">
        <v>1257</v>
      </c>
      <c r="D21" s="2">
        <f t="shared" si="4"/>
        <v>1255</v>
      </c>
      <c r="E21" s="2">
        <f t="shared" si="0"/>
        <v>2</v>
      </c>
      <c r="F21" s="2">
        <f t="shared" si="1"/>
        <v>2</v>
      </c>
      <c r="G21" s="2">
        <f t="shared" si="2"/>
        <v>4</v>
      </c>
      <c r="H21" s="1">
        <f t="shared" si="3"/>
        <v>1.5910898965791568E-3</v>
      </c>
    </row>
    <row r="22" spans="1:8" ht="16" x14ac:dyDescent="0.2">
      <c r="A22" s="40"/>
      <c r="B22" s="10" t="s">
        <v>5</v>
      </c>
      <c r="C22" s="29">
        <v>1256</v>
      </c>
      <c r="D22" s="2">
        <f t="shared" si="4"/>
        <v>1256.5</v>
      </c>
      <c r="E22" s="2">
        <f t="shared" si="0"/>
        <v>-0.5</v>
      </c>
      <c r="F22" s="2">
        <f t="shared" si="1"/>
        <v>0.5</v>
      </c>
      <c r="G22" s="2">
        <f t="shared" si="2"/>
        <v>0.25</v>
      </c>
      <c r="H22" s="1">
        <f t="shared" si="3"/>
        <v>3.9808917197452231E-4</v>
      </c>
    </row>
    <row r="23" spans="1:8" ht="16" x14ac:dyDescent="0.2">
      <c r="A23" s="40"/>
      <c r="B23" s="10" t="s">
        <v>4</v>
      </c>
      <c r="C23" s="29">
        <v>1255</v>
      </c>
      <c r="D23" s="2">
        <f t="shared" si="4"/>
        <v>1256.5</v>
      </c>
      <c r="E23" s="2">
        <f t="shared" si="0"/>
        <v>-1.5</v>
      </c>
      <c r="F23" s="2">
        <f t="shared" si="1"/>
        <v>1.5</v>
      </c>
      <c r="G23" s="2">
        <f t="shared" si="2"/>
        <v>2.25</v>
      </c>
      <c r="H23" s="1">
        <f t="shared" si="3"/>
        <v>1.195219123505976E-3</v>
      </c>
    </row>
    <row r="24" spans="1:8" ht="16" x14ac:dyDescent="0.2">
      <c r="A24" s="40"/>
      <c r="B24" s="10" t="s">
        <v>3</v>
      </c>
      <c r="C24" s="29">
        <v>1256</v>
      </c>
      <c r="D24" s="2">
        <f t="shared" si="4"/>
        <v>1255.5</v>
      </c>
      <c r="E24" s="2">
        <f t="shared" si="0"/>
        <v>0.5</v>
      </c>
      <c r="F24" s="2">
        <f t="shared" si="1"/>
        <v>0.5</v>
      </c>
      <c r="G24" s="2">
        <f t="shared" si="2"/>
        <v>0.25</v>
      </c>
      <c r="H24" s="1">
        <f t="shared" si="3"/>
        <v>3.9808917197452231E-4</v>
      </c>
    </row>
    <row r="25" spans="1:8" ht="16" x14ac:dyDescent="0.2">
      <c r="A25" s="40"/>
      <c r="B25" s="10" t="s">
        <v>2</v>
      </c>
      <c r="C25" s="29">
        <v>1258</v>
      </c>
      <c r="D25" s="2">
        <f t="shared" si="4"/>
        <v>1255.5</v>
      </c>
      <c r="E25" s="2">
        <f t="shared" si="0"/>
        <v>2.5</v>
      </c>
      <c r="F25" s="2">
        <f t="shared" si="1"/>
        <v>2.5</v>
      </c>
      <c r="G25" s="2">
        <f t="shared" si="2"/>
        <v>6.25</v>
      </c>
      <c r="H25" s="1">
        <f t="shared" si="3"/>
        <v>1.9872813990461048E-3</v>
      </c>
    </row>
    <row r="26" spans="1:8" ht="16" x14ac:dyDescent="0.2">
      <c r="A26" s="40"/>
      <c r="B26" s="10" t="s">
        <v>1</v>
      </c>
      <c r="C26" s="29">
        <v>1257</v>
      </c>
      <c r="D26" s="2">
        <f t="shared" si="4"/>
        <v>1257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1">
        <f t="shared" si="3"/>
        <v>0</v>
      </c>
    </row>
    <row r="27" spans="1:8" ht="16" x14ac:dyDescent="0.2">
      <c r="A27" s="40"/>
      <c r="B27" s="10" t="s">
        <v>0</v>
      </c>
      <c r="C27" s="29">
        <v>1258</v>
      </c>
      <c r="D27" s="2">
        <f t="shared" si="4"/>
        <v>1257.5</v>
      </c>
      <c r="E27" s="2">
        <f t="shared" si="0"/>
        <v>0.5</v>
      </c>
      <c r="F27" s="2">
        <f t="shared" si="1"/>
        <v>0.5</v>
      </c>
      <c r="G27" s="2">
        <f t="shared" si="2"/>
        <v>0.25</v>
      </c>
      <c r="H27" s="1">
        <f t="shared" si="3"/>
        <v>3.9745627980922101E-4</v>
      </c>
    </row>
    <row r="28" spans="1:8" ht="16" x14ac:dyDescent="0.2">
      <c r="A28" s="41">
        <v>2022</v>
      </c>
      <c r="B28" s="11" t="s">
        <v>11</v>
      </c>
      <c r="C28" s="29">
        <v>1258</v>
      </c>
      <c r="D28" s="2">
        <f t="shared" si="4"/>
        <v>1257.5</v>
      </c>
      <c r="E28" s="2">
        <f t="shared" si="0"/>
        <v>0.5</v>
      </c>
      <c r="F28" s="2">
        <f t="shared" si="1"/>
        <v>0.5</v>
      </c>
      <c r="G28" s="2">
        <f t="shared" si="2"/>
        <v>0.25</v>
      </c>
      <c r="H28" s="1">
        <f t="shared" si="3"/>
        <v>3.9745627980922101E-4</v>
      </c>
    </row>
    <row r="29" spans="1:8" ht="16" x14ac:dyDescent="0.2">
      <c r="A29" s="41"/>
      <c r="B29" s="11" t="s">
        <v>10</v>
      </c>
      <c r="C29" s="29">
        <v>1259</v>
      </c>
      <c r="D29" s="2">
        <f t="shared" si="4"/>
        <v>1258</v>
      </c>
      <c r="E29" s="2">
        <f t="shared" si="0"/>
        <v>1</v>
      </c>
      <c r="F29" s="2">
        <f t="shared" si="1"/>
        <v>1</v>
      </c>
      <c r="G29" s="2">
        <f t="shared" si="2"/>
        <v>1</v>
      </c>
      <c r="H29" s="1">
        <f t="shared" si="3"/>
        <v>7.9428117553613975E-4</v>
      </c>
    </row>
    <row r="30" spans="1:8" ht="16" x14ac:dyDescent="0.2">
      <c r="A30" s="41"/>
      <c r="B30" s="11" t="s">
        <v>9</v>
      </c>
      <c r="C30" s="29">
        <v>1262</v>
      </c>
      <c r="D30" s="2">
        <f t="shared" si="4"/>
        <v>1258.5</v>
      </c>
      <c r="E30" s="2">
        <f t="shared" si="0"/>
        <v>3.5</v>
      </c>
      <c r="F30" s="2">
        <f t="shared" si="1"/>
        <v>3.5</v>
      </c>
      <c r="G30" s="2">
        <f t="shared" si="2"/>
        <v>12.25</v>
      </c>
      <c r="H30" s="1">
        <f t="shared" si="3"/>
        <v>2.7733755942947703E-3</v>
      </c>
    </row>
    <row r="31" spans="1:8" ht="16" x14ac:dyDescent="0.2">
      <c r="A31" s="41"/>
      <c r="B31" s="11" t="s">
        <v>8</v>
      </c>
      <c r="C31" s="29">
        <v>1258</v>
      </c>
      <c r="D31" s="2">
        <f t="shared" si="4"/>
        <v>1260.5</v>
      </c>
      <c r="E31" s="2">
        <f t="shared" si="0"/>
        <v>-2.5</v>
      </c>
      <c r="F31" s="2">
        <f t="shared" si="1"/>
        <v>2.5</v>
      </c>
      <c r="G31" s="2">
        <f t="shared" si="2"/>
        <v>6.25</v>
      </c>
      <c r="H31" s="1">
        <f t="shared" si="3"/>
        <v>1.9872813990461048E-3</v>
      </c>
    </row>
    <row r="32" spans="1:8" ht="16" x14ac:dyDescent="0.2">
      <c r="A32" s="41"/>
      <c r="B32" s="11" t="s">
        <v>7</v>
      </c>
      <c r="C32" s="29">
        <v>1262</v>
      </c>
      <c r="D32" s="2">
        <f t="shared" si="4"/>
        <v>1260</v>
      </c>
      <c r="E32" s="2">
        <f t="shared" si="0"/>
        <v>2</v>
      </c>
      <c r="F32" s="2">
        <f t="shared" si="1"/>
        <v>2</v>
      </c>
      <c r="G32" s="2">
        <f t="shared" si="2"/>
        <v>4</v>
      </c>
      <c r="H32" s="1">
        <f t="shared" si="3"/>
        <v>1.5847860538827259E-3</v>
      </c>
    </row>
    <row r="33" spans="1:8" ht="16" x14ac:dyDescent="0.2">
      <c r="A33" s="41"/>
      <c r="B33" s="11" t="s">
        <v>6</v>
      </c>
      <c r="C33" s="29">
        <v>1261</v>
      </c>
      <c r="D33" s="2">
        <f t="shared" si="4"/>
        <v>1260</v>
      </c>
      <c r="E33" s="2">
        <f t="shared" si="0"/>
        <v>1</v>
      </c>
      <c r="F33" s="2">
        <f t="shared" si="1"/>
        <v>1</v>
      </c>
      <c r="G33" s="2">
        <f t="shared" si="2"/>
        <v>1</v>
      </c>
      <c r="H33" s="1">
        <f t="shared" si="3"/>
        <v>7.9302141157811261E-4</v>
      </c>
    </row>
    <row r="34" spans="1:8" ht="16" x14ac:dyDescent="0.2">
      <c r="A34" s="41"/>
      <c r="B34" s="11" t="s">
        <v>5</v>
      </c>
      <c r="C34" s="29">
        <v>1260</v>
      </c>
      <c r="D34" s="2">
        <f t="shared" si="4"/>
        <v>1261.5</v>
      </c>
      <c r="E34" s="2">
        <f t="shared" si="0"/>
        <v>-1.5</v>
      </c>
      <c r="F34" s="2">
        <f t="shared" si="1"/>
        <v>1.5</v>
      </c>
      <c r="G34" s="2">
        <f t="shared" si="2"/>
        <v>2.25</v>
      </c>
      <c r="H34" s="1">
        <f t="shared" si="3"/>
        <v>1.1904761904761906E-3</v>
      </c>
    </row>
    <row r="35" spans="1:8" ht="16" x14ac:dyDescent="0.2">
      <c r="A35" s="41"/>
      <c r="B35" s="11" t="s">
        <v>4</v>
      </c>
      <c r="C35" s="29">
        <v>1259</v>
      </c>
      <c r="D35" s="2">
        <f t="shared" si="4"/>
        <v>1260.5</v>
      </c>
      <c r="E35" s="2">
        <f t="shared" si="0"/>
        <v>-1.5</v>
      </c>
      <c r="F35" s="2">
        <f t="shared" si="1"/>
        <v>1.5</v>
      </c>
      <c r="G35" s="2">
        <f t="shared" si="2"/>
        <v>2.25</v>
      </c>
      <c r="H35" s="1">
        <f t="shared" si="3"/>
        <v>1.1914217633042098E-3</v>
      </c>
    </row>
    <row r="36" spans="1:8" ht="16" x14ac:dyDescent="0.2">
      <c r="A36" s="41"/>
      <c r="B36" s="11" t="s">
        <v>3</v>
      </c>
      <c r="C36" s="29">
        <v>1263</v>
      </c>
      <c r="D36" s="2">
        <f t="shared" si="4"/>
        <v>1259.5</v>
      </c>
      <c r="E36" s="2">
        <f t="shared" si="0"/>
        <v>3.5</v>
      </c>
      <c r="F36" s="2">
        <f t="shared" si="1"/>
        <v>3.5</v>
      </c>
      <c r="G36" s="2">
        <f t="shared" si="2"/>
        <v>12.25</v>
      </c>
      <c r="H36" s="1">
        <f t="shared" si="3"/>
        <v>2.7711797307996833E-3</v>
      </c>
    </row>
    <row r="37" spans="1:8" ht="16" x14ac:dyDescent="0.2">
      <c r="A37" s="41"/>
      <c r="B37" s="11" t="s">
        <v>2</v>
      </c>
      <c r="C37" s="29">
        <v>1262</v>
      </c>
      <c r="D37" s="2">
        <f t="shared" si="4"/>
        <v>1261</v>
      </c>
      <c r="E37" s="2">
        <f t="shared" si="0"/>
        <v>1</v>
      </c>
      <c r="F37" s="2">
        <f t="shared" si="1"/>
        <v>1</v>
      </c>
      <c r="G37" s="2">
        <f t="shared" si="2"/>
        <v>1</v>
      </c>
      <c r="H37" s="1">
        <f t="shared" si="3"/>
        <v>7.9239302694136295E-4</v>
      </c>
    </row>
    <row r="38" spans="1:8" ht="16" x14ac:dyDescent="0.2">
      <c r="A38" s="41"/>
      <c r="B38" s="11" t="s">
        <v>1</v>
      </c>
      <c r="C38" s="29">
        <v>1264</v>
      </c>
      <c r="D38" s="2">
        <f t="shared" si="4"/>
        <v>1262.5</v>
      </c>
      <c r="E38" s="2">
        <f t="shared" si="0"/>
        <v>1.5</v>
      </c>
      <c r="F38" s="2">
        <f t="shared" si="1"/>
        <v>1.5</v>
      </c>
      <c r="G38" s="2">
        <f t="shared" si="2"/>
        <v>2.25</v>
      </c>
      <c r="H38" s="1">
        <f t="shared" si="3"/>
        <v>1.1867088607594937E-3</v>
      </c>
    </row>
    <row r="39" spans="1:8" ht="16" x14ac:dyDescent="0.2">
      <c r="A39" s="41"/>
      <c r="B39" s="11" t="s">
        <v>0</v>
      </c>
      <c r="C39" s="29">
        <v>1263</v>
      </c>
      <c r="D39" s="2">
        <f t="shared" si="4"/>
        <v>1263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1">
        <f t="shared" si="3"/>
        <v>0</v>
      </c>
    </row>
    <row r="40" spans="1:8" x14ac:dyDescent="0.15">
      <c r="A40" s="2"/>
      <c r="B40" s="2"/>
      <c r="C40" s="2"/>
      <c r="D40" s="2">
        <f t="shared" si="4"/>
        <v>1263.5</v>
      </c>
      <c r="E40" s="2">
        <f t="shared" si="0"/>
        <v>-1263.5</v>
      </c>
      <c r="F40" s="2">
        <f t="shared" si="1"/>
        <v>1263.5</v>
      </c>
      <c r="G40" s="2">
        <f t="shared" si="2"/>
        <v>1596432.25</v>
      </c>
      <c r="H40" s="1"/>
    </row>
  </sheetData>
  <mergeCells count="4">
    <mergeCell ref="A4:A15"/>
    <mergeCell ref="A16:A27"/>
    <mergeCell ref="A28:A39"/>
    <mergeCell ref="B1:I1"/>
  </mergeCells>
  <pageMargins left="0.7" right="0.7" top="0.75" bottom="0.75" header="0.3" footer="0.3"/>
  <ignoredErrors>
    <ignoredError sqref="D6:D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6AC-A871-D14E-BE52-51DE016F562E}">
  <dimension ref="A1:K40"/>
  <sheetViews>
    <sheetView zoomScale="75" workbookViewId="0">
      <selection activeCell="M37" sqref="M3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45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6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</row>
    <row r="5" spans="1:11" ht="16" x14ac:dyDescent="0.2">
      <c r="A5" s="39"/>
      <c r="B5" s="9" t="s">
        <v>10</v>
      </c>
      <c r="C5" s="29">
        <v>1248</v>
      </c>
      <c r="D5" s="2"/>
      <c r="E5" s="2">
        <f t="shared" ref="E5:E40" si="0">C5-D5</f>
        <v>1248</v>
      </c>
      <c r="F5" s="2">
        <f t="shared" ref="F5:F40" si="1">ABS(E5)</f>
        <v>1248</v>
      </c>
      <c r="G5" s="2">
        <f t="shared" ref="G5:G40" si="2">(E5)^2</f>
        <v>1557504</v>
      </c>
      <c r="H5" s="1">
        <f t="shared" ref="H5:H39" si="3">(F5/C5)</f>
        <v>1</v>
      </c>
    </row>
    <row r="6" spans="1:11" ht="16" x14ac:dyDescent="0.2">
      <c r="A6" s="39"/>
      <c r="B6" s="9" t="s">
        <v>9</v>
      </c>
      <c r="C6" s="29">
        <v>1246</v>
      </c>
      <c r="D6" s="2"/>
      <c r="E6" s="2">
        <f t="shared" si="0"/>
        <v>1246</v>
      </c>
      <c r="F6" s="2">
        <f t="shared" si="1"/>
        <v>1246</v>
      </c>
      <c r="G6" s="2">
        <f t="shared" si="2"/>
        <v>1552516</v>
      </c>
      <c r="H6" s="1">
        <f t="shared" si="3"/>
        <v>1</v>
      </c>
    </row>
    <row r="7" spans="1:11" ht="16" x14ac:dyDescent="0.2">
      <c r="A7" s="39"/>
      <c r="B7" s="9" t="s">
        <v>8</v>
      </c>
      <c r="C7" s="29">
        <v>1245</v>
      </c>
      <c r="D7" s="2"/>
      <c r="E7" s="2">
        <f t="shared" si="0"/>
        <v>1245</v>
      </c>
      <c r="F7" s="2">
        <f t="shared" si="1"/>
        <v>1245</v>
      </c>
      <c r="G7" s="2">
        <f t="shared" si="2"/>
        <v>1550025</v>
      </c>
      <c r="H7" s="1">
        <f t="shared" si="3"/>
        <v>1</v>
      </c>
    </row>
    <row r="8" spans="1:11" ht="16" x14ac:dyDescent="0.2">
      <c r="A8" s="39"/>
      <c r="B8" s="9" t="s">
        <v>7</v>
      </c>
      <c r="C8" s="29">
        <v>1246</v>
      </c>
      <c r="D8" s="2"/>
      <c r="E8" s="2">
        <f t="shared" si="0"/>
        <v>1246</v>
      </c>
      <c r="F8" s="2">
        <f t="shared" si="1"/>
        <v>1246</v>
      </c>
      <c r="G8" s="2">
        <f t="shared" si="2"/>
        <v>1552516</v>
      </c>
      <c r="H8" s="1">
        <f t="shared" si="3"/>
        <v>1</v>
      </c>
    </row>
    <row r="9" spans="1:11" ht="16" x14ac:dyDescent="0.2">
      <c r="A9" s="39"/>
      <c r="B9" s="9" t="s">
        <v>6</v>
      </c>
      <c r="C9" s="29">
        <v>1247</v>
      </c>
      <c r="D9" s="2">
        <f t="shared" ref="D9:D40" si="4">AVERAGE(C4:C8)</f>
        <v>1245</v>
      </c>
      <c r="E9" s="2">
        <f t="shared" si="0"/>
        <v>2</v>
      </c>
      <c r="F9" s="2">
        <f t="shared" si="1"/>
        <v>2</v>
      </c>
      <c r="G9" s="2">
        <f t="shared" si="2"/>
        <v>4</v>
      </c>
      <c r="H9" s="1">
        <f t="shared" si="3"/>
        <v>1.6038492381716118E-3</v>
      </c>
      <c r="J9" s="18" t="s">
        <v>14</v>
      </c>
      <c r="K9" s="19">
        <f>AVERAGE(F5:F39)</f>
        <v>144.6</v>
      </c>
    </row>
    <row r="10" spans="1:11" ht="16" x14ac:dyDescent="0.2">
      <c r="A10" s="39"/>
      <c r="B10" s="9" t="s">
        <v>5</v>
      </c>
      <c r="C10" s="29">
        <v>1248</v>
      </c>
      <c r="D10" s="2">
        <f t="shared" si="4"/>
        <v>1246.4000000000001</v>
      </c>
      <c r="E10" s="2">
        <f t="shared" si="0"/>
        <v>1.5999999999999091</v>
      </c>
      <c r="F10" s="2">
        <f t="shared" si="1"/>
        <v>1.5999999999999091</v>
      </c>
      <c r="G10" s="2">
        <f t="shared" si="2"/>
        <v>2.5599999999997092</v>
      </c>
      <c r="H10" s="1">
        <f t="shared" si="3"/>
        <v>1.2820512820512092E-3</v>
      </c>
      <c r="J10" s="13" t="s">
        <v>13</v>
      </c>
      <c r="K10" s="20">
        <f>AVERAGE(G5:G39)</f>
        <v>177509.80685714286</v>
      </c>
    </row>
    <row r="11" spans="1:11" ht="16" x14ac:dyDescent="0.2">
      <c r="A11" s="39"/>
      <c r="B11" s="9" t="s">
        <v>4</v>
      </c>
      <c r="C11" s="29">
        <v>1245</v>
      </c>
      <c r="D11" s="2">
        <f t="shared" si="4"/>
        <v>1246.4000000000001</v>
      </c>
      <c r="E11" s="2">
        <f t="shared" si="0"/>
        <v>-1.4000000000000909</v>
      </c>
      <c r="F11" s="2">
        <f t="shared" si="1"/>
        <v>1.4000000000000909</v>
      </c>
      <c r="G11" s="2">
        <f t="shared" si="2"/>
        <v>1.9600000000002546</v>
      </c>
      <c r="H11" s="1">
        <f t="shared" si="3"/>
        <v>1.1244979919679445E-3</v>
      </c>
      <c r="J11" s="16" t="s">
        <v>12</v>
      </c>
      <c r="K11" s="17">
        <f>AVERAGE(H5:H39)</f>
        <v>0.11601729701737779</v>
      </c>
    </row>
    <row r="12" spans="1:11" ht="16" x14ac:dyDescent="0.2">
      <c r="A12" s="39"/>
      <c r="B12" s="9" t="s">
        <v>3</v>
      </c>
      <c r="C12" s="29">
        <v>1249</v>
      </c>
      <c r="D12" s="2">
        <f t="shared" si="4"/>
        <v>1246.2</v>
      </c>
      <c r="E12" s="2">
        <f t="shared" si="0"/>
        <v>2.7999999999999545</v>
      </c>
      <c r="F12" s="2">
        <f t="shared" si="1"/>
        <v>2.7999999999999545</v>
      </c>
      <c r="G12" s="2">
        <f t="shared" si="2"/>
        <v>7.839999999999745</v>
      </c>
      <c r="H12" s="1">
        <f t="shared" si="3"/>
        <v>2.2417934347477618E-3</v>
      </c>
    </row>
    <row r="13" spans="1:11" ht="16" x14ac:dyDescent="0.2">
      <c r="A13" s="39"/>
      <c r="B13" s="9" t="s">
        <v>2</v>
      </c>
      <c r="C13" s="29">
        <v>1240</v>
      </c>
      <c r="D13" s="2">
        <f t="shared" si="4"/>
        <v>1247</v>
      </c>
      <c r="E13" s="2">
        <f t="shared" si="0"/>
        <v>-7</v>
      </c>
      <c r="F13" s="2">
        <f t="shared" si="1"/>
        <v>7</v>
      </c>
      <c r="G13" s="2">
        <f t="shared" si="2"/>
        <v>49</v>
      </c>
      <c r="H13" s="1">
        <f t="shared" si="3"/>
        <v>5.6451612903225803E-3</v>
      </c>
    </row>
    <row r="14" spans="1:11" ht="16" x14ac:dyDescent="0.2">
      <c r="A14" s="39"/>
      <c r="B14" s="9" t="s">
        <v>1</v>
      </c>
      <c r="C14" s="29">
        <v>1248</v>
      </c>
      <c r="D14" s="2">
        <f t="shared" si="4"/>
        <v>1245.8</v>
      </c>
      <c r="E14" s="2">
        <f t="shared" si="0"/>
        <v>2.2000000000000455</v>
      </c>
      <c r="F14" s="2">
        <f t="shared" si="1"/>
        <v>2.2000000000000455</v>
      </c>
      <c r="G14" s="2">
        <f t="shared" si="2"/>
        <v>4.8400000000001997</v>
      </c>
      <c r="H14" s="1">
        <f t="shared" si="3"/>
        <v>1.7628205128205493E-3</v>
      </c>
    </row>
    <row r="15" spans="1:11" ht="16" x14ac:dyDescent="0.2">
      <c r="A15" s="39"/>
      <c r="B15" s="9" t="s">
        <v>0</v>
      </c>
      <c r="C15" s="29">
        <v>1245</v>
      </c>
      <c r="D15" s="2">
        <f t="shared" si="4"/>
        <v>1246</v>
      </c>
      <c r="E15" s="2">
        <f t="shared" si="0"/>
        <v>-1</v>
      </c>
      <c r="F15" s="2">
        <f t="shared" si="1"/>
        <v>1</v>
      </c>
      <c r="G15" s="2">
        <f t="shared" si="2"/>
        <v>1</v>
      </c>
      <c r="H15" s="1">
        <f t="shared" si="3"/>
        <v>8.0321285140562252E-4</v>
      </c>
    </row>
    <row r="16" spans="1:11" ht="16" x14ac:dyDescent="0.2">
      <c r="A16" s="40">
        <v>2021</v>
      </c>
      <c r="B16" s="10" t="s">
        <v>11</v>
      </c>
      <c r="C16" s="29">
        <v>1251</v>
      </c>
      <c r="D16" s="2">
        <f t="shared" si="4"/>
        <v>1245.4000000000001</v>
      </c>
      <c r="E16" s="2">
        <f t="shared" si="0"/>
        <v>5.5999999999999091</v>
      </c>
      <c r="F16" s="2">
        <f t="shared" si="1"/>
        <v>5.5999999999999091</v>
      </c>
      <c r="G16" s="2">
        <f t="shared" si="2"/>
        <v>31.35999999999898</v>
      </c>
      <c r="H16" s="1">
        <f t="shared" si="3"/>
        <v>4.4764188649080005E-3</v>
      </c>
    </row>
    <row r="17" spans="1:8" ht="16" x14ac:dyDescent="0.2">
      <c r="A17" s="40"/>
      <c r="B17" s="10" t="s">
        <v>10</v>
      </c>
      <c r="C17" s="29">
        <v>1252</v>
      </c>
      <c r="D17" s="2">
        <f t="shared" si="4"/>
        <v>1246.5999999999999</v>
      </c>
      <c r="E17" s="2">
        <f t="shared" si="0"/>
        <v>5.4000000000000909</v>
      </c>
      <c r="F17" s="2">
        <f t="shared" si="1"/>
        <v>5.4000000000000909</v>
      </c>
      <c r="G17" s="2">
        <f t="shared" si="2"/>
        <v>29.160000000000981</v>
      </c>
      <c r="H17" s="1">
        <f t="shared" si="3"/>
        <v>4.3130990415336194E-3</v>
      </c>
    </row>
    <row r="18" spans="1:8" ht="16" x14ac:dyDescent="0.2">
      <c r="A18" s="40"/>
      <c r="B18" s="10" t="s">
        <v>9</v>
      </c>
      <c r="C18" s="29">
        <v>1252</v>
      </c>
      <c r="D18" s="2">
        <f t="shared" si="4"/>
        <v>1247.2</v>
      </c>
      <c r="E18" s="2">
        <f t="shared" si="0"/>
        <v>4.7999999999999545</v>
      </c>
      <c r="F18" s="2">
        <f t="shared" si="1"/>
        <v>4.7999999999999545</v>
      </c>
      <c r="G18" s="2">
        <f t="shared" si="2"/>
        <v>23.039999999999562</v>
      </c>
      <c r="H18" s="1">
        <f t="shared" si="3"/>
        <v>3.8338658146964493E-3</v>
      </c>
    </row>
    <row r="19" spans="1:8" ht="16" x14ac:dyDescent="0.2">
      <c r="A19" s="40"/>
      <c r="B19" s="10" t="s">
        <v>8</v>
      </c>
      <c r="C19" s="29">
        <v>1254</v>
      </c>
      <c r="D19" s="2">
        <f t="shared" si="4"/>
        <v>1249.5999999999999</v>
      </c>
      <c r="E19" s="2">
        <f t="shared" si="0"/>
        <v>4.4000000000000909</v>
      </c>
      <c r="F19" s="2">
        <f t="shared" si="1"/>
        <v>4.4000000000000909</v>
      </c>
      <c r="G19" s="2">
        <f t="shared" si="2"/>
        <v>19.360000000000799</v>
      </c>
      <c r="H19" s="1">
        <f t="shared" si="3"/>
        <v>3.5087719298246339E-3</v>
      </c>
    </row>
    <row r="20" spans="1:8" ht="16" x14ac:dyDescent="0.2">
      <c r="A20" s="40"/>
      <c r="B20" s="10" t="s">
        <v>7</v>
      </c>
      <c r="C20" s="29">
        <v>1256</v>
      </c>
      <c r="D20" s="2">
        <f t="shared" si="4"/>
        <v>1250.8</v>
      </c>
      <c r="E20" s="2">
        <f t="shared" si="0"/>
        <v>5.2000000000000455</v>
      </c>
      <c r="F20" s="2">
        <f t="shared" si="1"/>
        <v>5.2000000000000455</v>
      </c>
      <c r="G20" s="2">
        <f t="shared" si="2"/>
        <v>27.040000000000472</v>
      </c>
      <c r="H20" s="1">
        <f t="shared" si="3"/>
        <v>4.1401273885350682E-3</v>
      </c>
    </row>
    <row r="21" spans="1:8" ht="16" x14ac:dyDescent="0.2">
      <c r="A21" s="40"/>
      <c r="B21" s="10" t="s">
        <v>6</v>
      </c>
      <c r="C21" s="29">
        <v>1257</v>
      </c>
      <c r="D21" s="2">
        <f t="shared" si="4"/>
        <v>1253</v>
      </c>
      <c r="E21" s="2">
        <f t="shared" si="0"/>
        <v>4</v>
      </c>
      <c r="F21" s="2">
        <f t="shared" si="1"/>
        <v>4</v>
      </c>
      <c r="G21" s="2">
        <f t="shared" si="2"/>
        <v>16</v>
      </c>
      <c r="H21" s="1">
        <f t="shared" si="3"/>
        <v>3.1821797931583136E-3</v>
      </c>
    </row>
    <row r="22" spans="1:8" ht="16" x14ac:dyDescent="0.2">
      <c r="A22" s="40"/>
      <c r="B22" s="10" t="s">
        <v>5</v>
      </c>
      <c r="C22" s="29">
        <v>1256</v>
      </c>
      <c r="D22" s="2">
        <f t="shared" si="4"/>
        <v>1254.2</v>
      </c>
      <c r="E22" s="2">
        <f t="shared" si="0"/>
        <v>1.7999999999999545</v>
      </c>
      <c r="F22" s="2">
        <f t="shared" si="1"/>
        <v>1.7999999999999545</v>
      </c>
      <c r="G22" s="2">
        <f t="shared" si="2"/>
        <v>3.2399999999998363</v>
      </c>
      <c r="H22" s="1">
        <f t="shared" si="3"/>
        <v>1.4331210191082439E-3</v>
      </c>
    </row>
    <row r="23" spans="1:8" ht="16" x14ac:dyDescent="0.2">
      <c r="A23" s="40"/>
      <c r="B23" s="10" t="s">
        <v>4</v>
      </c>
      <c r="C23" s="29">
        <v>1255</v>
      </c>
      <c r="D23" s="2">
        <f t="shared" si="4"/>
        <v>1255</v>
      </c>
      <c r="E23" s="2">
        <f t="shared" si="0"/>
        <v>0</v>
      </c>
      <c r="F23" s="2">
        <f t="shared" si="1"/>
        <v>0</v>
      </c>
      <c r="G23" s="2">
        <f t="shared" si="2"/>
        <v>0</v>
      </c>
      <c r="H23" s="1">
        <f t="shared" si="3"/>
        <v>0</v>
      </c>
    </row>
    <row r="24" spans="1:8" ht="16" x14ac:dyDescent="0.2">
      <c r="A24" s="40"/>
      <c r="B24" s="10" t="s">
        <v>3</v>
      </c>
      <c r="C24" s="29">
        <v>1256</v>
      </c>
      <c r="D24" s="2">
        <f t="shared" si="4"/>
        <v>1255.5999999999999</v>
      </c>
      <c r="E24" s="2">
        <f t="shared" si="0"/>
        <v>0.40000000000009095</v>
      </c>
      <c r="F24" s="2">
        <f t="shared" si="1"/>
        <v>0.40000000000009095</v>
      </c>
      <c r="G24" s="2">
        <f t="shared" si="2"/>
        <v>0.16000000000007275</v>
      </c>
      <c r="H24" s="1">
        <f t="shared" si="3"/>
        <v>3.1847133757969024E-4</v>
      </c>
    </row>
    <row r="25" spans="1:8" ht="16" x14ac:dyDescent="0.2">
      <c r="A25" s="40"/>
      <c r="B25" s="10" t="s">
        <v>2</v>
      </c>
      <c r="C25" s="29">
        <v>1258</v>
      </c>
      <c r="D25" s="2">
        <f t="shared" si="4"/>
        <v>1256</v>
      </c>
      <c r="E25" s="2">
        <f t="shared" si="0"/>
        <v>2</v>
      </c>
      <c r="F25" s="2">
        <f t="shared" si="1"/>
        <v>2</v>
      </c>
      <c r="G25" s="2">
        <f t="shared" si="2"/>
        <v>4</v>
      </c>
      <c r="H25" s="1">
        <f t="shared" si="3"/>
        <v>1.589825119236884E-3</v>
      </c>
    </row>
    <row r="26" spans="1:8" ht="16" x14ac:dyDescent="0.2">
      <c r="A26" s="40"/>
      <c r="B26" s="10" t="s">
        <v>1</v>
      </c>
      <c r="C26" s="29">
        <v>1257</v>
      </c>
      <c r="D26" s="2">
        <f t="shared" si="4"/>
        <v>1256.4000000000001</v>
      </c>
      <c r="E26" s="2">
        <f t="shared" si="0"/>
        <v>0.59999999999990905</v>
      </c>
      <c r="F26" s="2">
        <f t="shared" si="1"/>
        <v>0.59999999999990905</v>
      </c>
      <c r="G26" s="2">
        <f t="shared" si="2"/>
        <v>0.35999999999989085</v>
      </c>
      <c r="H26" s="1">
        <f t="shared" si="3"/>
        <v>4.7732696897367466E-4</v>
      </c>
    </row>
    <row r="27" spans="1:8" ht="16" x14ac:dyDescent="0.2">
      <c r="A27" s="40"/>
      <c r="B27" s="10" t="s">
        <v>0</v>
      </c>
      <c r="C27" s="29">
        <v>1258</v>
      </c>
      <c r="D27" s="2">
        <f t="shared" si="4"/>
        <v>1256.4000000000001</v>
      </c>
      <c r="E27" s="2">
        <f t="shared" si="0"/>
        <v>1.5999999999999091</v>
      </c>
      <c r="F27" s="2">
        <f t="shared" si="1"/>
        <v>1.5999999999999091</v>
      </c>
      <c r="G27" s="2">
        <f t="shared" si="2"/>
        <v>2.5599999999997092</v>
      </c>
      <c r="H27" s="1">
        <f t="shared" si="3"/>
        <v>1.2718600953894349E-3</v>
      </c>
    </row>
    <row r="28" spans="1:8" ht="16" x14ac:dyDescent="0.2">
      <c r="A28" s="41">
        <v>2022</v>
      </c>
      <c r="B28" s="11" t="s">
        <v>11</v>
      </c>
      <c r="C28" s="29">
        <v>1258</v>
      </c>
      <c r="D28" s="2">
        <f t="shared" si="4"/>
        <v>1256.8</v>
      </c>
      <c r="E28" s="2">
        <f t="shared" si="0"/>
        <v>1.2000000000000455</v>
      </c>
      <c r="F28" s="2">
        <f t="shared" si="1"/>
        <v>1.2000000000000455</v>
      </c>
      <c r="G28" s="2">
        <f t="shared" si="2"/>
        <v>1.4400000000001092</v>
      </c>
      <c r="H28" s="1">
        <f t="shared" si="3"/>
        <v>9.5389507154216647E-4</v>
      </c>
    </row>
    <row r="29" spans="1:8" ht="16" x14ac:dyDescent="0.2">
      <c r="A29" s="41"/>
      <c r="B29" s="11" t="s">
        <v>10</v>
      </c>
      <c r="C29" s="29">
        <v>1259</v>
      </c>
      <c r="D29" s="2">
        <f t="shared" si="4"/>
        <v>1257.4000000000001</v>
      </c>
      <c r="E29" s="2">
        <f t="shared" si="0"/>
        <v>1.5999999999999091</v>
      </c>
      <c r="F29" s="2">
        <f t="shared" si="1"/>
        <v>1.5999999999999091</v>
      </c>
      <c r="G29" s="2">
        <f t="shared" si="2"/>
        <v>2.5599999999997092</v>
      </c>
      <c r="H29" s="1">
        <f t="shared" si="3"/>
        <v>1.2708498808577514E-3</v>
      </c>
    </row>
    <row r="30" spans="1:8" ht="16" x14ac:dyDescent="0.2">
      <c r="A30" s="41"/>
      <c r="B30" s="11" t="s">
        <v>9</v>
      </c>
      <c r="C30" s="29">
        <v>1262</v>
      </c>
      <c r="D30" s="2">
        <f t="shared" si="4"/>
        <v>1258</v>
      </c>
      <c r="E30" s="2">
        <f t="shared" si="0"/>
        <v>4</v>
      </c>
      <c r="F30" s="2">
        <f t="shared" si="1"/>
        <v>4</v>
      </c>
      <c r="G30" s="2">
        <f t="shared" si="2"/>
        <v>16</v>
      </c>
      <c r="H30" s="1">
        <f t="shared" si="3"/>
        <v>3.1695721077654518E-3</v>
      </c>
    </row>
    <row r="31" spans="1:8" ht="16" x14ac:dyDescent="0.2">
      <c r="A31" s="41"/>
      <c r="B31" s="11" t="s">
        <v>8</v>
      </c>
      <c r="C31" s="29">
        <v>1258</v>
      </c>
      <c r="D31" s="2">
        <f t="shared" si="4"/>
        <v>1258.8</v>
      </c>
      <c r="E31" s="2">
        <f t="shared" si="0"/>
        <v>-0.79999999999995453</v>
      </c>
      <c r="F31" s="2">
        <f t="shared" si="1"/>
        <v>0.79999999999995453</v>
      </c>
      <c r="G31" s="2">
        <f t="shared" si="2"/>
        <v>0.63999999999992729</v>
      </c>
      <c r="H31" s="1">
        <f t="shared" si="3"/>
        <v>6.3593004769471747E-4</v>
      </c>
    </row>
    <row r="32" spans="1:8" ht="16" x14ac:dyDescent="0.2">
      <c r="A32" s="41"/>
      <c r="B32" s="11" t="s">
        <v>7</v>
      </c>
      <c r="C32" s="29">
        <v>1262</v>
      </c>
      <c r="D32" s="2">
        <f t="shared" si="4"/>
        <v>1259</v>
      </c>
      <c r="E32" s="2">
        <f t="shared" si="0"/>
        <v>3</v>
      </c>
      <c r="F32" s="2">
        <f t="shared" si="1"/>
        <v>3</v>
      </c>
      <c r="G32" s="2">
        <f t="shared" si="2"/>
        <v>9</v>
      </c>
      <c r="H32" s="1">
        <f t="shared" si="3"/>
        <v>2.3771790808240888E-3</v>
      </c>
    </row>
    <row r="33" spans="1:8" ht="16" x14ac:dyDescent="0.2">
      <c r="A33" s="41"/>
      <c r="B33" s="11" t="s">
        <v>6</v>
      </c>
      <c r="C33" s="29">
        <v>1261</v>
      </c>
      <c r="D33" s="2">
        <f t="shared" si="4"/>
        <v>1259.8</v>
      </c>
      <c r="E33" s="2">
        <f t="shared" si="0"/>
        <v>1.2000000000000455</v>
      </c>
      <c r="F33" s="2">
        <f t="shared" si="1"/>
        <v>1.2000000000000455</v>
      </c>
      <c r="G33" s="2">
        <f t="shared" si="2"/>
        <v>1.4400000000001092</v>
      </c>
      <c r="H33" s="1">
        <f t="shared" si="3"/>
        <v>9.5162569389377121E-4</v>
      </c>
    </row>
    <row r="34" spans="1:8" ht="16" x14ac:dyDescent="0.2">
      <c r="A34" s="41"/>
      <c r="B34" s="11" t="s">
        <v>5</v>
      </c>
      <c r="C34" s="29">
        <v>1260</v>
      </c>
      <c r="D34" s="2">
        <f t="shared" si="4"/>
        <v>1260.4000000000001</v>
      </c>
      <c r="E34" s="2">
        <f t="shared" si="0"/>
        <v>-0.40000000000009095</v>
      </c>
      <c r="F34" s="2">
        <f t="shared" si="1"/>
        <v>0.40000000000009095</v>
      </c>
      <c r="G34" s="2">
        <f t="shared" si="2"/>
        <v>0.16000000000007275</v>
      </c>
      <c r="H34" s="1">
        <f t="shared" si="3"/>
        <v>3.1746031746038967E-4</v>
      </c>
    </row>
    <row r="35" spans="1:8" ht="16" x14ac:dyDescent="0.2">
      <c r="A35" s="41"/>
      <c r="B35" s="11" t="s">
        <v>4</v>
      </c>
      <c r="C35" s="29">
        <v>1259</v>
      </c>
      <c r="D35" s="2">
        <f t="shared" si="4"/>
        <v>1260.5999999999999</v>
      </c>
      <c r="E35" s="2">
        <f t="shared" si="0"/>
        <v>-1.5999999999999091</v>
      </c>
      <c r="F35" s="2">
        <f t="shared" si="1"/>
        <v>1.5999999999999091</v>
      </c>
      <c r="G35" s="2">
        <f t="shared" si="2"/>
        <v>2.5599999999997092</v>
      </c>
      <c r="H35" s="1">
        <f t="shared" si="3"/>
        <v>1.2708498808577514E-3</v>
      </c>
    </row>
    <row r="36" spans="1:8" ht="16" x14ac:dyDescent="0.2">
      <c r="A36" s="41"/>
      <c r="B36" s="11" t="s">
        <v>3</v>
      </c>
      <c r="C36" s="29">
        <v>1263</v>
      </c>
      <c r="D36" s="2">
        <f t="shared" si="4"/>
        <v>1260</v>
      </c>
      <c r="E36" s="2">
        <f t="shared" si="0"/>
        <v>3</v>
      </c>
      <c r="F36" s="2">
        <f t="shared" si="1"/>
        <v>3</v>
      </c>
      <c r="G36" s="2">
        <f t="shared" si="2"/>
        <v>9</v>
      </c>
      <c r="H36" s="1">
        <f t="shared" si="3"/>
        <v>2.3752969121140144E-3</v>
      </c>
    </row>
    <row r="37" spans="1:8" ht="16" x14ac:dyDescent="0.2">
      <c r="A37" s="41"/>
      <c r="B37" s="11" t="s">
        <v>2</v>
      </c>
      <c r="C37" s="29">
        <v>1262</v>
      </c>
      <c r="D37" s="2">
        <f t="shared" si="4"/>
        <v>1261</v>
      </c>
      <c r="E37" s="2">
        <f t="shared" si="0"/>
        <v>1</v>
      </c>
      <c r="F37" s="2">
        <f t="shared" si="1"/>
        <v>1</v>
      </c>
      <c r="G37" s="2">
        <f t="shared" si="2"/>
        <v>1</v>
      </c>
      <c r="H37" s="1">
        <f t="shared" si="3"/>
        <v>7.9239302694136295E-4</v>
      </c>
    </row>
    <row r="38" spans="1:8" ht="16" x14ac:dyDescent="0.2">
      <c r="A38" s="41"/>
      <c r="B38" s="11" t="s">
        <v>1</v>
      </c>
      <c r="C38" s="29">
        <v>1264</v>
      </c>
      <c r="D38" s="2">
        <f t="shared" si="4"/>
        <v>1261</v>
      </c>
      <c r="E38" s="2">
        <f t="shared" si="0"/>
        <v>3</v>
      </c>
      <c r="F38" s="2">
        <f t="shared" si="1"/>
        <v>3</v>
      </c>
      <c r="G38" s="2">
        <f t="shared" si="2"/>
        <v>9</v>
      </c>
      <c r="H38" s="1">
        <f t="shared" si="3"/>
        <v>2.3734177215189874E-3</v>
      </c>
    </row>
    <row r="39" spans="1:8" ht="16" x14ac:dyDescent="0.2">
      <c r="A39" s="41"/>
      <c r="B39" s="11" t="s">
        <v>0</v>
      </c>
      <c r="C39" s="29">
        <v>1263</v>
      </c>
      <c r="D39" s="2">
        <f t="shared" si="4"/>
        <v>1261.5999999999999</v>
      </c>
      <c r="E39" s="2">
        <f t="shared" si="0"/>
        <v>1.4000000000000909</v>
      </c>
      <c r="F39" s="2">
        <f t="shared" si="1"/>
        <v>1.4000000000000909</v>
      </c>
      <c r="G39" s="2">
        <f t="shared" si="2"/>
        <v>1.9600000000002546</v>
      </c>
      <c r="H39" s="1">
        <f t="shared" si="3"/>
        <v>1.1084718923199453E-3</v>
      </c>
    </row>
    <row r="40" spans="1:8" x14ac:dyDescent="0.15">
      <c r="A40" s="2"/>
      <c r="B40" s="2"/>
      <c r="C40" s="2"/>
      <c r="D40" s="2">
        <f t="shared" si="4"/>
        <v>1262.2</v>
      </c>
      <c r="E40" s="2">
        <f t="shared" si="0"/>
        <v>-1262.2</v>
      </c>
      <c r="F40" s="2">
        <f t="shared" si="1"/>
        <v>1262.2</v>
      </c>
      <c r="G40" s="2">
        <f t="shared" si="2"/>
        <v>1593148.84</v>
      </c>
      <c r="H40" s="1"/>
    </row>
  </sheetData>
  <mergeCells count="4">
    <mergeCell ref="A4:A15"/>
    <mergeCell ref="A16:A27"/>
    <mergeCell ref="A28:A39"/>
    <mergeCell ref="B1:I1"/>
  </mergeCells>
  <pageMargins left="0.7" right="0.7" top="0.75" bottom="0.75" header="0.3" footer="0.3"/>
  <ignoredErrors>
    <ignoredError sqref="D9:D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0228-0E95-A241-A7CA-174871589196}">
  <dimension ref="A1:Q40"/>
  <sheetViews>
    <sheetView zoomScale="81" workbookViewId="0">
      <selection activeCell="K17" sqref="K1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9.1640625" customWidth="1"/>
    <col min="10" max="10" width="7" customWidth="1"/>
    <col min="13" max="13" width="14" customWidth="1"/>
  </cols>
  <sheetData>
    <row r="1" spans="1:17" ht="4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7" ht="38" customHeight="1" x14ac:dyDescent="0.15">
      <c r="A3" s="5" t="s">
        <v>21</v>
      </c>
      <c r="B3" s="5" t="s">
        <v>20</v>
      </c>
      <c r="C3" s="4" t="s">
        <v>35</v>
      </c>
      <c r="D3" s="4" t="s">
        <v>22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7" ht="19" customHeight="1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  <c r="M4" s="3" t="s">
        <v>23</v>
      </c>
      <c r="N4" s="6">
        <v>1</v>
      </c>
      <c r="O4" s="6">
        <v>2</v>
      </c>
      <c r="P4" s="6">
        <v>3</v>
      </c>
      <c r="Q4" s="6" t="s">
        <v>25</v>
      </c>
    </row>
    <row r="5" spans="1:17" ht="16" customHeight="1" x14ac:dyDescent="0.2">
      <c r="A5" s="39"/>
      <c r="B5" s="9" t="s">
        <v>10</v>
      </c>
      <c r="C5" s="29">
        <v>1248</v>
      </c>
      <c r="D5" s="2"/>
      <c r="E5" s="2">
        <f t="shared" ref="E5:E40" si="0">C5-D5</f>
        <v>1248</v>
      </c>
      <c r="F5" s="2">
        <f t="shared" ref="F5:F40" si="1">ABS(E5)</f>
        <v>1248</v>
      </c>
      <c r="G5" s="2">
        <f t="shared" ref="G5:G40" si="2">(E5)^2</f>
        <v>1557504</v>
      </c>
      <c r="H5" s="1">
        <f t="shared" ref="H5:H39" si="3">(F5/C5)</f>
        <v>1</v>
      </c>
      <c r="M5" s="7" t="s">
        <v>24</v>
      </c>
      <c r="N5" s="8">
        <v>0.2</v>
      </c>
      <c r="O5" s="8">
        <v>0.3</v>
      </c>
      <c r="P5" s="8">
        <v>0.5</v>
      </c>
      <c r="Q5" s="8">
        <v>1</v>
      </c>
    </row>
    <row r="6" spans="1:17" ht="16" x14ac:dyDescent="0.2">
      <c r="A6" s="39"/>
      <c r="B6" s="9" t="s">
        <v>9</v>
      </c>
      <c r="C6" s="29">
        <v>1246</v>
      </c>
      <c r="D6" s="2"/>
      <c r="E6" s="2">
        <f t="shared" si="0"/>
        <v>1246</v>
      </c>
      <c r="F6" s="2">
        <f t="shared" si="1"/>
        <v>1246</v>
      </c>
      <c r="G6" s="2">
        <f t="shared" si="2"/>
        <v>1552516</v>
      </c>
      <c r="H6" s="1">
        <f t="shared" si="3"/>
        <v>1</v>
      </c>
    </row>
    <row r="7" spans="1:17" ht="16" x14ac:dyDescent="0.2">
      <c r="A7" s="39"/>
      <c r="B7" s="9" t="s">
        <v>8</v>
      </c>
      <c r="C7" s="29">
        <v>1245</v>
      </c>
      <c r="D7" s="2">
        <f>(C6*0.5)+(C5*0.3)+(C4*0.2)</f>
        <v>1245.4000000000001</v>
      </c>
      <c r="E7" s="2">
        <f t="shared" si="0"/>
        <v>-0.40000000000009095</v>
      </c>
      <c r="F7" s="2">
        <f t="shared" si="1"/>
        <v>0.40000000000009095</v>
      </c>
      <c r="G7" s="2">
        <f t="shared" si="2"/>
        <v>0.16000000000007275</v>
      </c>
      <c r="H7" s="1">
        <f t="shared" si="3"/>
        <v>3.2128514056232207E-4</v>
      </c>
    </row>
    <row r="8" spans="1:17" ht="16" x14ac:dyDescent="0.2">
      <c r="A8" s="39"/>
      <c r="B8" s="9" t="s">
        <v>7</v>
      </c>
      <c r="C8" s="29">
        <v>1246</v>
      </c>
      <c r="D8" s="2">
        <f t="shared" ref="D8:D40" si="4">(C7*0.5)+(C6*0.3)+(C5*0.2)</f>
        <v>1245.9000000000001</v>
      </c>
      <c r="E8" s="2">
        <f t="shared" si="0"/>
        <v>9.9999999999909051E-2</v>
      </c>
      <c r="F8" s="2">
        <f t="shared" si="1"/>
        <v>9.9999999999909051E-2</v>
      </c>
      <c r="G8" s="2">
        <f t="shared" si="2"/>
        <v>9.9999999999818099E-3</v>
      </c>
      <c r="H8" s="1">
        <f t="shared" si="3"/>
        <v>8.0256821829782543E-5</v>
      </c>
    </row>
    <row r="9" spans="1:17" ht="16" x14ac:dyDescent="0.2">
      <c r="A9" s="39"/>
      <c r="B9" s="9" t="s">
        <v>6</v>
      </c>
      <c r="C9" s="29">
        <v>1247</v>
      </c>
      <c r="D9" s="2">
        <f t="shared" si="4"/>
        <v>1245.7</v>
      </c>
      <c r="E9" s="2">
        <f t="shared" si="0"/>
        <v>1.2999999999999545</v>
      </c>
      <c r="F9" s="2">
        <f t="shared" si="1"/>
        <v>1.2999999999999545</v>
      </c>
      <c r="G9" s="2">
        <f t="shared" si="2"/>
        <v>1.6899999999998818</v>
      </c>
      <c r="H9" s="1">
        <f t="shared" si="3"/>
        <v>1.0425020048115113E-3</v>
      </c>
      <c r="J9" s="18" t="s">
        <v>14</v>
      </c>
      <c r="K9" s="19">
        <f>AVERAGE(F5:F39)</f>
        <v>73.091428571428565</v>
      </c>
    </row>
    <row r="10" spans="1:17" ht="16" x14ac:dyDescent="0.2">
      <c r="A10" s="39"/>
      <c r="B10" s="9" t="s">
        <v>5</v>
      </c>
      <c r="C10" s="29">
        <v>1248</v>
      </c>
      <c r="D10" s="2">
        <f t="shared" si="4"/>
        <v>1246.3</v>
      </c>
      <c r="E10" s="2">
        <f t="shared" si="0"/>
        <v>1.7000000000000455</v>
      </c>
      <c r="F10" s="2">
        <f t="shared" si="1"/>
        <v>1.7000000000000455</v>
      </c>
      <c r="G10" s="2">
        <f t="shared" si="2"/>
        <v>2.8900000000001547</v>
      </c>
      <c r="H10" s="1">
        <f t="shared" si="3"/>
        <v>1.3621794871795235E-3</v>
      </c>
      <c r="J10" s="13" t="s">
        <v>13</v>
      </c>
      <c r="K10" s="20">
        <f>AVERAGE(G5:G39)</f>
        <v>88863.986285714287</v>
      </c>
    </row>
    <row r="11" spans="1:17" ht="16" x14ac:dyDescent="0.2">
      <c r="A11" s="39"/>
      <c r="B11" s="9" t="s">
        <v>4</v>
      </c>
      <c r="C11" s="29">
        <v>1245</v>
      </c>
      <c r="D11" s="2">
        <f t="shared" si="4"/>
        <v>1247.3</v>
      </c>
      <c r="E11" s="2">
        <f t="shared" si="0"/>
        <v>-2.2999999999999545</v>
      </c>
      <c r="F11" s="2">
        <f t="shared" si="1"/>
        <v>2.2999999999999545</v>
      </c>
      <c r="G11" s="2">
        <f t="shared" si="2"/>
        <v>5.2899999999997904</v>
      </c>
      <c r="H11" s="1">
        <f t="shared" si="3"/>
        <v>1.8473895582328953E-3</v>
      </c>
      <c r="J11" s="16" t="s">
        <v>12</v>
      </c>
      <c r="K11" s="17">
        <f>AVERAGE(H5:H39)</f>
        <v>5.8606688144023242E-2</v>
      </c>
    </row>
    <row r="12" spans="1:17" ht="16" x14ac:dyDescent="0.2">
      <c r="A12" s="39"/>
      <c r="B12" s="9" t="s">
        <v>3</v>
      </c>
      <c r="C12" s="29">
        <v>1249</v>
      </c>
      <c r="D12" s="2">
        <f t="shared" si="4"/>
        <v>1246.3</v>
      </c>
      <c r="E12" s="2">
        <f t="shared" si="0"/>
        <v>2.7000000000000455</v>
      </c>
      <c r="F12" s="2">
        <f t="shared" si="1"/>
        <v>2.7000000000000455</v>
      </c>
      <c r="G12" s="2">
        <f t="shared" si="2"/>
        <v>7.2900000000002452</v>
      </c>
      <c r="H12" s="1">
        <f t="shared" si="3"/>
        <v>2.161729383506842E-3</v>
      </c>
    </row>
    <row r="13" spans="1:17" ht="16" x14ac:dyDescent="0.2">
      <c r="A13" s="39"/>
      <c r="B13" s="9" t="s">
        <v>2</v>
      </c>
      <c r="C13" s="29">
        <v>1240</v>
      </c>
      <c r="D13" s="2">
        <f t="shared" si="4"/>
        <v>1247.5999999999999</v>
      </c>
      <c r="E13" s="2">
        <f t="shared" si="0"/>
        <v>-7.5999999999999091</v>
      </c>
      <c r="F13" s="2">
        <f t="shared" si="1"/>
        <v>7.5999999999999091</v>
      </c>
      <c r="G13" s="2">
        <f t="shared" si="2"/>
        <v>57.75999999999862</v>
      </c>
      <c r="H13" s="1">
        <f t="shared" si="3"/>
        <v>6.1290322580644426E-3</v>
      </c>
    </row>
    <row r="14" spans="1:17" ht="16" x14ac:dyDescent="0.2">
      <c r="A14" s="39"/>
      <c r="B14" s="9" t="s">
        <v>1</v>
      </c>
      <c r="C14" s="29">
        <v>1248</v>
      </c>
      <c r="D14" s="2">
        <f t="shared" si="4"/>
        <v>1243.7</v>
      </c>
      <c r="E14" s="2">
        <f t="shared" si="0"/>
        <v>4.2999999999999545</v>
      </c>
      <c r="F14" s="2">
        <f t="shared" si="1"/>
        <v>4.2999999999999545</v>
      </c>
      <c r="G14" s="2">
        <f t="shared" si="2"/>
        <v>18.489999999999608</v>
      </c>
      <c r="H14" s="1">
        <f t="shared" si="3"/>
        <v>3.445512820512784E-3</v>
      </c>
    </row>
    <row r="15" spans="1:17" ht="16" x14ac:dyDescent="0.2">
      <c r="A15" s="39"/>
      <c r="B15" s="9" t="s">
        <v>0</v>
      </c>
      <c r="C15" s="29">
        <v>1245</v>
      </c>
      <c r="D15" s="2">
        <f t="shared" si="4"/>
        <v>1245.8</v>
      </c>
      <c r="E15" s="2">
        <f t="shared" si="0"/>
        <v>-0.79999999999995453</v>
      </c>
      <c r="F15" s="2">
        <f t="shared" si="1"/>
        <v>0.79999999999995453</v>
      </c>
      <c r="G15" s="2">
        <f t="shared" si="2"/>
        <v>0.63999999999992729</v>
      </c>
      <c r="H15" s="1">
        <f t="shared" si="3"/>
        <v>6.4257028112446146E-4</v>
      </c>
    </row>
    <row r="16" spans="1:17" ht="16" x14ac:dyDescent="0.2">
      <c r="A16" s="40">
        <v>2021</v>
      </c>
      <c r="B16" s="10" t="s">
        <v>11</v>
      </c>
      <c r="C16" s="29">
        <v>1251</v>
      </c>
      <c r="D16" s="2">
        <f t="shared" si="4"/>
        <v>1244.9000000000001</v>
      </c>
      <c r="E16" s="2">
        <f t="shared" si="0"/>
        <v>6.0999999999999091</v>
      </c>
      <c r="F16" s="2">
        <f t="shared" si="1"/>
        <v>6.0999999999999091</v>
      </c>
      <c r="G16" s="2">
        <f t="shared" si="2"/>
        <v>37.209999999998892</v>
      </c>
      <c r="H16" s="1">
        <f t="shared" si="3"/>
        <v>4.8760991207033649E-3</v>
      </c>
    </row>
    <row r="17" spans="1:8" ht="16" x14ac:dyDescent="0.2">
      <c r="A17" s="40"/>
      <c r="B17" s="10" t="s">
        <v>10</v>
      </c>
      <c r="C17" s="29">
        <v>1252</v>
      </c>
      <c r="D17" s="2">
        <f t="shared" si="4"/>
        <v>1248.5999999999999</v>
      </c>
      <c r="E17" s="2">
        <f t="shared" si="0"/>
        <v>3.4000000000000909</v>
      </c>
      <c r="F17" s="2">
        <f t="shared" si="1"/>
        <v>3.4000000000000909</v>
      </c>
      <c r="G17" s="2">
        <f t="shared" si="2"/>
        <v>11.560000000000619</v>
      </c>
      <c r="H17" s="1">
        <f t="shared" si="3"/>
        <v>2.71565495207675E-3</v>
      </c>
    </row>
    <row r="18" spans="1:8" ht="16" x14ac:dyDescent="0.2">
      <c r="A18" s="40"/>
      <c r="B18" s="10" t="s">
        <v>9</v>
      </c>
      <c r="C18" s="29">
        <v>1252</v>
      </c>
      <c r="D18" s="2">
        <f t="shared" si="4"/>
        <v>1250.3</v>
      </c>
      <c r="E18" s="2">
        <f t="shared" si="0"/>
        <v>1.7000000000000455</v>
      </c>
      <c r="F18" s="2">
        <f t="shared" si="1"/>
        <v>1.7000000000000455</v>
      </c>
      <c r="G18" s="2">
        <f t="shared" si="2"/>
        <v>2.8900000000001547</v>
      </c>
      <c r="H18" s="1">
        <f t="shared" si="3"/>
        <v>1.357827476038375E-3</v>
      </c>
    </row>
    <row r="19" spans="1:8" ht="16" x14ac:dyDescent="0.2">
      <c r="A19" s="40"/>
      <c r="B19" s="10" t="s">
        <v>8</v>
      </c>
      <c r="C19" s="29">
        <v>1254</v>
      </c>
      <c r="D19" s="2">
        <f t="shared" si="4"/>
        <v>1251.8</v>
      </c>
      <c r="E19" s="2">
        <f t="shared" si="0"/>
        <v>2.2000000000000455</v>
      </c>
      <c r="F19" s="2">
        <f t="shared" si="1"/>
        <v>2.2000000000000455</v>
      </c>
      <c r="G19" s="2">
        <f t="shared" si="2"/>
        <v>4.8400000000001997</v>
      </c>
      <c r="H19" s="1">
        <f t="shared" si="3"/>
        <v>1.7543859649123169E-3</v>
      </c>
    </row>
    <row r="20" spans="1:8" ht="16" x14ac:dyDescent="0.2">
      <c r="A20" s="40"/>
      <c r="B20" s="10" t="s">
        <v>7</v>
      </c>
      <c r="C20" s="29">
        <v>1256</v>
      </c>
      <c r="D20" s="2">
        <f t="shared" si="4"/>
        <v>1253</v>
      </c>
      <c r="E20" s="2">
        <f t="shared" si="0"/>
        <v>3</v>
      </c>
      <c r="F20" s="2">
        <f t="shared" si="1"/>
        <v>3</v>
      </c>
      <c r="G20" s="2">
        <f t="shared" si="2"/>
        <v>9</v>
      </c>
      <c r="H20" s="1">
        <f t="shared" si="3"/>
        <v>2.3885350318471337E-3</v>
      </c>
    </row>
    <row r="21" spans="1:8" ht="16" x14ac:dyDescent="0.2">
      <c r="A21" s="40"/>
      <c r="B21" s="10" t="s">
        <v>6</v>
      </c>
      <c r="C21" s="29">
        <v>1257</v>
      </c>
      <c r="D21" s="2">
        <f t="shared" si="4"/>
        <v>1254.6000000000001</v>
      </c>
      <c r="E21" s="2">
        <f t="shared" si="0"/>
        <v>2.3999999999998636</v>
      </c>
      <c r="F21" s="2">
        <f t="shared" si="1"/>
        <v>2.3999999999998636</v>
      </c>
      <c r="G21" s="2">
        <f t="shared" si="2"/>
        <v>5.7599999999993452</v>
      </c>
      <c r="H21" s="1">
        <f t="shared" si="3"/>
        <v>1.9093078758948795E-3</v>
      </c>
    </row>
    <row r="22" spans="1:8" ht="16" x14ac:dyDescent="0.2">
      <c r="A22" s="40"/>
      <c r="B22" s="10" t="s">
        <v>5</v>
      </c>
      <c r="C22" s="29">
        <v>1256</v>
      </c>
      <c r="D22" s="2">
        <f t="shared" si="4"/>
        <v>1256.0999999999999</v>
      </c>
      <c r="E22" s="2">
        <f t="shared" si="0"/>
        <v>-9.9999999999909051E-2</v>
      </c>
      <c r="F22" s="2">
        <f t="shared" si="1"/>
        <v>9.9999999999909051E-2</v>
      </c>
      <c r="G22" s="2">
        <f t="shared" si="2"/>
        <v>9.9999999999818099E-3</v>
      </c>
      <c r="H22" s="1">
        <f t="shared" si="3"/>
        <v>7.9617834394832043E-5</v>
      </c>
    </row>
    <row r="23" spans="1:8" ht="16" x14ac:dyDescent="0.2">
      <c r="A23" s="40"/>
      <c r="B23" s="10" t="s">
        <v>4</v>
      </c>
      <c r="C23" s="29">
        <v>1255</v>
      </c>
      <c r="D23" s="2">
        <f t="shared" si="4"/>
        <v>1256.3</v>
      </c>
      <c r="E23" s="2">
        <f t="shared" si="0"/>
        <v>-1.2999999999999545</v>
      </c>
      <c r="F23" s="2">
        <f t="shared" si="1"/>
        <v>1.2999999999999545</v>
      </c>
      <c r="G23" s="2">
        <f t="shared" si="2"/>
        <v>1.6899999999998818</v>
      </c>
      <c r="H23" s="1">
        <f t="shared" si="3"/>
        <v>1.035856573705143E-3</v>
      </c>
    </row>
    <row r="24" spans="1:8" ht="16" x14ac:dyDescent="0.2">
      <c r="A24" s="40"/>
      <c r="B24" s="10" t="s">
        <v>3</v>
      </c>
      <c r="C24" s="29">
        <v>1256</v>
      </c>
      <c r="D24" s="2">
        <f t="shared" si="4"/>
        <v>1255.7</v>
      </c>
      <c r="E24" s="2">
        <f t="shared" si="0"/>
        <v>0.29999999999995453</v>
      </c>
      <c r="F24" s="2">
        <f t="shared" si="1"/>
        <v>0.29999999999995453</v>
      </c>
      <c r="G24" s="2">
        <f t="shared" si="2"/>
        <v>8.9999999999972713E-2</v>
      </c>
      <c r="H24" s="1">
        <f t="shared" si="3"/>
        <v>2.3885350318467716E-4</v>
      </c>
    </row>
    <row r="25" spans="1:8" ht="16" x14ac:dyDescent="0.2">
      <c r="A25" s="40"/>
      <c r="B25" s="10" t="s">
        <v>2</v>
      </c>
      <c r="C25" s="29">
        <v>1258</v>
      </c>
      <c r="D25" s="2">
        <f t="shared" si="4"/>
        <v>1255.7</v>
      </c>
      <c r="E25" s="2">
        <f t="shared" si="0"/>
        <v>2.2999999999999545</v>
      </c>
      <c r="F25" s="2">
        <f t="shared" si="1"/>
        <v>2.2999999999999545</v>
      </c>
      <c r="G25" s="2">
        <f t="shared" si="2"/>
        <v>5.2899999999997904</v>
      </c>
      <c r="H25" s="1">
        <f t="shared" si="3"/>
        <v>1.8282988871223804E-3</v>
      </c>
    </row>
    <row r="26" spans="1:8" ht="16" x14ac:dyDescent="0.2">
      <c r="A26" s="40"/>
      <c r="B26" s="10" t="s">
        <v>1</v>
      </c>
      <c r="C26" s="29">
        <v>1257</v>
      </c>
      <c r="D26" s="2">
        <f t="shared" si="4"/>
        <v>1256.8</v>
      </c>
      <c r="E26" s="2">
        <f t="shared" si="0"/>
        <v>0.20000000000004547</v>
      </c>
      <c r="F26" s="2">
        <f t="shared" si="1"/>
        <v>0.20000000000004547</v>
      </c>
      <c r="G26" s="2">
        <f t="shared" si="2"/>
        <v>4.0000000000018188E-2</v>
      </c>
      <c r="H26" s="1">
        <f t="shared" si="3"/>
        <v>1.5910898965795184E-4</v>
      </c>
    </row>
    <row r="27" spans="1:8" ht="16" x14ac:dyDescent="0.2">
      <c r="A27" s="40"/>
      <c r="B27" s="10" t="s">
        <v>0</v>
      </c>
      <c r="C27" s="29">
        <v>1258</v>
      </c>
      <c r="D27" s="2">
        <f t="shared" si="4"/>
        <v>1257.0999999999999</v>
      </c>
      <c r="E27" s="2">
        <f t="shared" si="0"/>
        <v>0.90000000000009095</v>
      </c>
      <c r="F27" s="2">
        <f t="shared" si="1"/>
        <v>0.90000000000009095</v>
      </c>
      <c r="G27" s="2">
        <f t="shared" si="2"/>
        <v>0.8100000000001637</v>
      </c>
      <c r="H27" s="1">
        <f t="shared" si="3"/>
        <v>7.1542130365667006E-4</v>
      </c>
    </row>
    <row r="28" spans="1:8" ht="16" x14ac:dyDescent="0.2">
      <c r="A28" s="41">
        <v>2022</v>
      </c>
      <c r="B28" s="11" t="s">
        <v>11</v>
      </c>
      <c r="C28" s="29">
        <v>1258</v>
      </c>
      <c r="D28" s="2">
        <f t="shared" si="4"/>
        <v>1257.6999999999998</v>
      </c>
      <c r="E28" s="2">
        <f t="shared" si="0"/>
        <v>0.3000000000001819</v>
      </c>
      <c r="F28" s="2">
        <f t="shared" si="1"/>
        <v>0.3000000000001819</v>
      </c>
      <c r="G28" s="2">
        <f t="shared" si="2"/>
        <v>9.0000000000109145E-2</v>
      </c>
      <c r="H28" s="1">
        <f t="shared" si="3"/>
        <v>2.384737678856772E-4</v>
      </c>
    </row>
    <row r="29" spans="1:8" ht="16" x14ac:dyDescent="0.2">
      <c r="A29" s="41"/>
      <c r="B29" s="11" t="s">
        <v>10</v>
      </c>
      <c r="C29" s="29">
        <v>1259</v>
      </c>
      <c r="D29" s="2">
        <f t="shared" si="4"/>
        <v>1257.8</v>
      </c>
      <c r="E29" s="2">
        <f t="shared" si="0"/>
        <v>1.2000000000000455</v>
      </c>
      <c r="F29" s="2">
        <f t="shared" si="1"/>
        <v>1.2000000000000455</v>
      </c>
      <c r="G29" s="2">
        <f t="shared" si="2"/>
        <v>1.4400000000001092</v>
      </c>
      <c r="H29" s="1">
        <f t="shared" si="3"/>
        <v>9.5313741064340389E-4</v>
      </c>
    </row>
    <row r="30" spans="1:8" ht="16" x14ac:dyDescent="0.2">
      <c r="A30" s="41"/>
      <c r="B30" s="11" t="s">
        <v>9</v>
      </c>
      <c r="C30" s="29">
        <v>1262</v>
      </c>
      <c r="D30" s="2">
        <f t="shared" si="4"/>
        <v>1258.5</v>
      </c>
      <c r="E30" s="2">
        <f t="shared" si="0"/>
        <v>3.5</v>
      </c>
      <c r="F30" s="2">
        <f t="shared" si="1"/>
        <v>3.5</v>
      </c>
      <c r="G30" s="2">
        <f t="shared" si="2"/>
        <v>12.25</v>
      </c>
      <c r="H30" s="1">
        <f t="shared" si="3"/>
        <v>2.7733755942947703E-3</v>
      </c>
    </row>
    <row r="31" spans="1:8" ht="16" x14ac:dyDescent="0.2">
      <c r="A31" s="41"/>
      <c r="B31" s="11" t="s">
        <v>8</v>
      </c>
      <c r="C31" s="29">
        <v>1258</v>
      </c>
      <c r="D31" s="2">
        <f t="shared" si="4"/>
        <v>1260.3000000000002</v>
      </c>
      <c r="E31" s="2">
        <f t="shared" si="0"/>
        <v>-2.3000000000001819</v>
      </c>
      <c r="F31" s="2">
        <f t="shared" si="1"/>
        <v>2.3000000000001819</v>
      </c>
      <c r="G31" s="2">
        <f t="shared" si="2"/>
        <v>5.2900000000008367</v>
      </c>
      <c r="H31" s="1">
        <f t="shared" si="3"/>
        <v>1.8282988871225611E-3</v>
      </c>
    </row>
    <row r="32" spans="1:8" ht="16" x14ac:dyDescent="0.2">
      <c r="A32" s="41"/>
      <c r="B32" s="11" t="s">
        <v>7</v>
      </c>
      <c r="C32" s="29">
        <v>1262</v>
      </c>
      <c r="D32" s="2">
        <f t="shared" si="4"/>
        <v>1259.3999999999999</v>
      </c>
      <c r="E32" s="2">
        <f t="shared" si="0"/>
        <v>2.6000000000001364</v>
      </c>
      <c r="F32" s="2">
        <f t="shared" si="1"/>
        <v>2.6000000000001364</v>
      </c>
      <c r="G32" s="2">
        <f t="shared" si="2"/>
        <v>6.7600000000007094</v>
      </c>
      <c r="H32" s="1">
        <f t="shared" si="3"/>
        <v>2.0602218700476516E-3</v>
      </c>
    </row>
    <row r="33" spans="1:8" ht="16" x14ac:dyDescent="0.2">
      <c r="A33" s="41"/>
      <c r="B33" s="11" t="s">
        <v>6</v>
      </c>
      <c r="C33" s="29">
        <v>1261</v>
      </c>
      <c r="D33" s="2">
        <f t="shared" si="4"/>
        <v>1260.8</v>
      </c>
      <c r="E33" s="2">
        <f t="shared" si="0"/>
        <v>0.20000000000004547</v>
      </c>
      <c r="F33" s="2">
        <f t="shared" si="1"/>
        <v>0.20000000000004547</v>
      </c>
      <c r="G33" s="2">
        <f t="shared" si="2"/>
        <v>4.0000000000018188E-2</v>
      </c>
      <c r="H33" s="1">
        <f t="shared" si="3"/>
        <v>1.5860428231565858E-4</v>
      </c>
    </row>
    <row r="34" spans="1:8" ht="16" x14ac:dyDescent="0.2">
      <c r="A34" s="41"/>
      <c r="B34" s="11" t="s">
        <v>5</v>
      </c>
      <c r="C34" s="29">
        <v>1260</v>
      </c>
      <c r="D34" s="2">
        <f t="shared" si="4"/>
        <v>1260.6999999999998</v>
      </c>
      <c r="E34" s="2">
        <f t="shared" si="0"/>
        <v>-0.6999999999998181</v>
      </c>
      <c r="F34" s="2">
        <f t="shared" si="1"/>
        <v>0.6999999999998181</v>
      </c>
      <c r="G34" s="2">
        <f t="shared" si="2"/>
        <v>0.48999999999974536</v>
      </c>
      <c r="H34" s="1">
        <f t="shared" si="3"/>
        <v>5.5555555555541114E-4</v>
      </c>
    </row>
    <row r="35" spans="1:8" ht="16" x14ac:dyDescent="0.2">
      <c r="A35" s="41"/>
      <c r="B35" s="11" t="s">
        <v>4</v>
      </c>
      <c r="C35" s="29">
        <v>1259</v>
      </c>
      <c r="D35" s="2">
        <f t="shared" si="4"/>
        <v>1260.7</v>
      </c>
      <c r="E35" s="2">
        <f t="shared" si="0"/>
        <v>-1.7000000000000455</v>
      </c>
      <c r="F35" s="2">
        <f t="shared" si="1"/>
        <v>1.7000000000000455</v>
      </c>
      <c r="G35" s="2">
        <f t="shared" si="2"/>
        <v>2.8900000000001547</v>
      </c>
      <c r="H35" s="1">
        <f t="shared" si="3"/>
        <v>1.3502779984114737E-3</v>
      </c>
    </row>
    <row r="36" spans="1:8" ht="16" x14ac:dyDescent="0.2">
      <c r="A36" s="41"/>
      <c r="B36" s="11" t="s">
        <v>3</v>
      </c>
      <c r="C36" s="29">
        <v>1263</v>
      </c>
      <c r="D36" s="2">
        <f t="shared" si="4"/>
        <v>1259.7</v>
      </c>
      <c r="E36" s="2">
        <f t="shared" si="0"/>
        <v>3.2999999999999545</v>
      </c>
      <c r="F36" s="2">
        <f t="shared" si="1"/>
        <v>3.2999999999999545</v>
      </c>
      <c r="G36" s="2">
        <f t="shared" si="2"/>
        <v>10.8899999999997</v>
      </c>
      <c r="H36" s="1">
        <f t="shared" si="3"/>
        <v>2.6128266033253796E-3</v>
      </c>
    </row>
    <row r="37" spans="1:8" ht="16" x14ac:dyDescent="0.2">
      <c r="A37" s="41"/>
      <c r="B37" s="11" t="s">
        <v>2</v>
      </c>
      <c r="C37" s="29">
        <v>1262</v>
      </c>
      <c r="D37" s="2">
        <f t="shared" si="4"/>
        <v>1261.2</v>
      </c>
      <c r="E37" s="2">
        <f t="shared" si="0"/>
        <v>0.79999999999995453</v>
      </c>
      <c r="F37" s="2">
        <f t="shared" si="1"/>
        <v>0.79999999999995453</v>
      </c>
      <c r="G37" s="2">
        <f t="shared" si="2"/>
        <v>0.63999999999992729</v>
      </c>
      <c r="H37" s="1">
        <f t="shared" si="3"/>
        <v>6.3391442155305425E-4</v>
      </c>
    </row>
    <row r="38" spans="1:8" ht="16" x14ac:dyDescent="0.2">
      <c r="A38" s="41"/>
      <c r="B38" s="11" t="s">
        <v>1</v>
      </c>
      <c r="C38" s="29">
        <v>1264</v>
      </c>
      <c r="D38" s="2">
        <f t="shared" si="4"/>
        <v>1261.7</v>
      </c>
      <c r="E38" s="2">
        <f t="shared" si="0"/>
        <v>2.2999999999999545</v>
      </c>
      <c r="F38" s="2">
        <f t="shared" si="1"/>
        <v>2.2999999999999545</v>
      </c>
      <c r="G38" s="2">
        <f t="shared" si="2"/>
        <v>5.2899999999997904</v>
      </c>
      <c r="H38" s="1">
        <f t="shared" si="3"/>
        <v>1.8196202531645209E-3</v>
      </c>
    </row>
    <row r="39" spans="1:8" ht="16" x14ac:dyDescent="0.2">
      <c r="A39" s="41"/>
      <c r="B39" s="11" t="s">
        <v>0</v>
      </c>
      <c r="C39" s="29">
        <v>1263</v>
      </c>
      <c r="D39" s="2">
        <f t="shared" si="4"/>
        <v>1263.1999999999998</v>
      </c>
      <c r="E39" s="2">
        <f t="shared" si="0"/>
        <v>-0.1999999999998181</v>
      </c>
      <c r="F39" s="2">
        <f t="shared" si="1"/>
        <v>0.1999999999998181</v>
      </c>
      <c r="G39" s="2">
        <f t="shared" si="2"/>
        <v>3.999999999992724E-2</v>
      </c>
      <c r="H39" s="1">
        <f t="shared" si="3"/>
        <v>1.5835312747412359E-4</v>
      </c>
    </row>
    <row r="40" spans="1:8" ht="23" customHeight="1" x14ac:dyDescent="0.15">
      <c r="A40" s="43" t="s">
        <v>26</v>
      </c>
      <c r="B40" s="44"/>
      <c r="C40" s="2"/>
      <c r="D40" s="2">
        <f t="shared" si="4"/>
        <v>1263.1000000000001</v>
      </c>
      <c r="E40" s="2">
        <f t="shared" si="0"/>
        <v>-1263.1000000000001</v>
      </c>
      <c r="F40" s="2">
        <f t="shared" si="1"/>
        <v>1263.1000000000001</v>
      </c>
      <c r="G40" s="2">
        <f t="shared" si="2"/>
        <v>1595421.6100000003</v>
      </c>
      <c r="H40" s="1"/>
    </row>
  </sheetData>
  <mergeCells count="5">
    <mergeCell ref="A40:B40"/>
    <mergeCell ref="A4:A15"/>
    <mergeCell ref="A16:A27"/>
    <mergeCell ref="A28:A39"/>
    <mergeCell ref="B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8389-BD1E-9E4E-8D0C-C70B67D8D3ED}">
  <dimension ref="A1:K40"/>
  <sheetViews>
    <sheetView zoomScale="75" workbookViewId="0">
      <selection activeCell="J24" sqref="J24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28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  <c r="J4" s="14" t="s">
        <v>29</v>
      </c>
      <c r="K4" s="15">
        <v>0.1</v>
      </c>
    </row>
    <row r="5" spans="1:11" ht="16" customHeight="1" x14ac:dyDescent="0.2">
      <c r="A5" s="39"/>
      <c r="B5" s="9" t="s">
        <v>10</v>
      </c>
      <c r="C5" s="29">
        <v>1248</v>
      </c>
      <c r="D5" s="2">
        <v>1240</v>
      </c>
      <c r="E5" s="21">
        <f t="shared" ref="E5:E40" si="0">C5-D5</f>
        <v>8</v>
      </c>
      <c r="F5" s="21">
        <f t="shared" ref="F5:F40" si="1">ABS(E5)</f>
        <v>8</v>
      </c>
      <c r="G5" s="21">
        <f t="shared" ref="G5:G40" si="2">(E5)^2</f>
        <v>64</v>
      </c>
      <c r="H5" s="1">
        <f t="shared" ref="H5:H39" si="3">(F5/C5)</f>
        <v>6.41025641025641E-3</v>
      </c>
    </row>
    <row r="6" spans="1:11" ht="16" x14ac:dyDescent="0.2">
      <c r="A6" s="39"/>
      <c r="B6" s="9" t="s">
        <v>9</v>
      </c>
      <c r="C6" s="29">
        <v>1246</v>
      </c>
      <c r="D6" s="12">
        <f>0.1*C5+(1-0.1)*D5</f>
        <v>1240.8</v>
      </c>
      <c r="E6" s="21">
        <f t="shared" si="0"/>
        <v>5.2000000000000455</v>
      </c>
      <c r="F6" s="21">
        <f t="shared" si="1"/>
        <v>5.2000000000000455</v>
      </c>
      <c r="G6" s="21">
        <f t="shared" si="2"/>
        <v>27.040000000000472</v>
      </c>
      <c r="H6" s="1">
        <f t="shared" si="3"/>
        <v>4.1733547351525246E-3</v>
      </c>
    </row>
    <row r="7" spans="1:11" ht="16" x14ac:dyDescent="0.2">
      <c r="A7" s="39"/>
      <c r="B7" s="9" t="s">
        <v>8</v>
      </c>
      <c r="C7" s="29">
        <v>1245</v>
      </c>
      <c r="D7" s="12">
        <f t="shared" ref="D7:D40" si="4">0.1*C6+(1-0.1)*D6</f>
        <v>1241.32</v>
      </c>
      <c r="E7" s="21">
        <f t="shared" si="0"/>
        <v>3.6800000000000637</v>
      </c>
      <c r="F7" s="21">
        <f t="shared" si="1"/>
        <v>3.6800000000000637</v>
      </c>
      <c r="G7" s="21">
        <f t="shared" si="2"/>
        <v>13.542400000000468</v>
      </c>
      <c r="H7" s="1">
        <f t="shared" si="3"/>
        <v>2.9558232931727419E-3</v>
      </c>
    </row>
    <row r="8" spans="1:11" ht="16" x14ac:dyDescent="0.2">
      <c r="A8" s="39"/>
      <c r="B8" s="9" t="s">
        <v>7</v>
      </c>
      <c r="C8" s="29">
        <v>1246</v>
      </c>
      <c r="D8" s="12">
        <f t="shared" si="4"/>
        <v>1241.6879999999999</v>
      </c>
      <c r="E8" s="21">
        <f t="shared" si="0"/>
        <v>4.3120000000001255</v>
      </c>
      <c r="F8" s="21">
        <f t="shared" si="1"/>
        <v>4.3120000000001255</v>
      </c>
      <c r="G8" s="21">
        <f t="shared" si="2"/>
        <v>18.593344000001082</v>
      </c>
      <c r="H8" s="1">
        <f t="shared" si="3"/>
        <v>3.4606741573034714E-3</v>
      </c>
    </row>
    <row r="9" spans="1:11" ht="16" x14ac:dyDescent="0.2">
      <c r="A9" s="39"/>
      <c r="B9" s="9" t="s">
        <v>6</v>
      </c>
      <c r="C9" s="29">
        <v>1247</v>
      </c>
      <c r="D9" s="12">
        <f t="shared" si="4"/>
        <v>1242.1191999999999</v>
      </c>
      <c r="E9" s="21">
        <f t="shared" si="0"/>
        <v>4.8808000000001357</v>
      </c>
      <c r="F9" s="21">
        <f t="shared" si="1"/>
        <v>4.8808000000001357</v>
      </c>
      <c r="G9" s="21">
        <f t="shared" si="2"/>
        <v>23.822208640001325</v>
      </c>
      <c r="H9" s="1">
        <f t="shared" si="3"/>
        <v>3.9140336808341104E-3</v>
      </c>
      <c r="J9" s="18" t="s">
        <v>14</v>
      </c>
      <c r="K9" s="19">
        <f>AVERAGE(F5:F39)</f>
        <v>5.6250820498645941</v>
      </c>
    </row>
    <row r="10" spans="1:11" ht="16" x14ac:dyDescent="0.2">
      <c r="A10" s="39"/>
      <c r="B10" s="9" t="s">
        <v>5</v>
      </c>
      <c r="C10" s="29">
        <v>1248</v>
      </c>
      <c r="D10" s="12">
        <f t="shared" si="4"/>
        <v>1242.6072799999999</v>
      </c>
      <c r="E10" s="21">
        <f t="shared" si="0"/>
        <v>5.3927200000000539</v>
      </c>
      <c r="F10" s="21">
        <f t="shared" si="1"/>
        <v>5.3927200000000539</v>
      </c>
      <c r="G10" s="21">
        <f t="shared" si="2"/>
        <v>29.081428998400582</v>
      </c>
      <c r="H10" s="1">
        <f t="shared" si="3"/>
        <v>4.3210897435897871E-3</v>
      </c>
      <c r="J10" s="13" t="s">
        <v>13</v>
      </c>
      <c r="K10" s="20">
        <f>AVERAGE(G5:G39)</f>
        <v>35.131299101036213</v>
      </c>
    </row>
    <row r="11" spans="1:11" ht="16" x14ac:dyDescent="0.2">
      <c r="A11" s="39"/>
      <c r="B11" s="9" t="s">
        <v>4</v>
      </c>
      <c r="C11" s="29">
        <v>1245</v>
      </c>
      <c r="D11" s="12">
        <f t="shared" si="4"/>
        <v>1243.1465519999999</v>
      </c>
      <c r="E11" s="21">
        <f t="shared" si="0"/>
        <v>1.8534480000000713</v>
      </c>
      <c r="F11" s="21">
        <f t="shared" si="1"/>
        <v>1.8534480000000713</v>
      </c>
      <c r="G11" s="21">
        <f t="shared" si="2"/>
        <v>3.4352694887042641</v>
      </c>
      <c r="H11" s="1">
        <f t="shared" si="3"/>
        <v>1.4887132530121054E-3</v>
      </c>
      <c r="J11" s="16" t="s">
        <v>12</v>
      </c>
      <c r="K11" s="17">
        <f>AVERAGE(H5:H39)</f>
        <v>4.4821902896272211E-3</v>
      </c>
    </row>
    <row r="12" spans="1:11" ht="16" x14ac:dyDescent="0.2">
      <c r="A12" s="39"/>
      <c r="B12" s="9" t="s">
        <v>3</v>
      </c>
      <c r="C12" s="29">
        <v>1249</v>
      </c>
      <c r="D12" s="12">
        <f t="shared" si="4"/>
        <v>1243.3318967999999</v>
      </c>
      <c r="E12" s="21">
        <f t="shared" si="0"/>
        <v>5.6681032000001323</v>
      </c>
      <c r="F12" s="21">
        <f t="shared" si="1"/>
        <v>5.6681032000001323</v>
      </c>
      <c r="G12" s="21">
        <f t="shared" si="2"/>
        <v>32.127393885851738</v>
      </c>
      <c r="H12" s="1">
        <f t="shared" si="3"/>
        <v>4.5381130504404581E-3</v>
      </c>
    </row>
    <row r="13" spans="1:11" ht="16" x14ac:dyDescent="0.2">
      <c r="A13" s="39"/>
      <c r="B13" s="9" t="s">
        <v>2</v>
      </c>
      <c r="C13" s="29">
        <v>1240</v>
      </c>
      <c r="D13" s="12">
        <f t="shared" si="4"/>
        <v>1243.8987071199999</v>
      </c>
      <c r="E13" s="21">
        <f t="shared" si="0"/>
        <v>-3.8987071199999264</v>
      </c>
      <c r="F13" s="21">
        <f t="shared" si="1"/>
        <v>3.8987071199999264</v>
      </c>
      <c r="G13" s="21">
        <f t="shared" si="2"/>
        <v>15.199917207538121</v>
      </c>
      <c r="H13" s="1">
        <f t="shared" si="3"/>
        <v>3.1441186451612309E-3</v>
      </c>
    </row>
    <row r="14" spans="1:11" ht="16" x14ac:dyDescent="0.2">
      <c r="A14" s="39"/>
      <c r="B14" s="9" t="s">
        <v>1</v>
      </c>
      <c r="C14" s="29">
        <v>1248</v>
      </c>
      <c r="D14" s="12">
        <f t="shared" si="4"/>
        <v>1243.508836408</v>
      </c>
      <c r="E14" s="21">
        <f t="shared" si="0"/>
        <v>4.4911635920000208</v>
      </c>
      <c r="F14" s="21">
        <f t="shared" si="1"/>
        <v>4.4911635920000208</v>
      </c>
      <c r="G14" s="21">
        <f t="shared" si="2"/>
        <v>20.170550410106529</v>
      </c>
      <c r="H14" s="1">
        <f t="shared" si="3"/>
        <v>3.5986887756410423E-3</v>
      </c>
    </row>
    <row r="15" spans="1:11" ht="16" x14ac:dyDescent="0.2">
      <c r="A15" s="39"/>
      <c r="B15" s="9" t="s">
        <v>0</v>
      </c>
      <c r="C15" s="29">
        <v>1245</v>
      </c>
      <c r="D15" s="12">
        <f t="shared" si="4"/>
        <v>1243.9579527671999</v>
      </c>
      <c r="E15" s="21">
        <f t="shared" si="0"/>
        <v>1.0420472328000869</v>
      </c>
      <c r="F15" s="21">
        <f t="shared" si="1"/>
        <v>1.0420472328000869</v>
      </c>
      <c r="G15" s="21">
        <f t="shared" si="2"/>
        <v>1.0858624353863187</v>
      </c>
      <c r="H15" s="1">
        <f t="shared" si="3"/>
        <v>8.3698572915669634E-4</v>
      </c>
    </row>
    <row r="16" spans="1:11" ht="16" x14ac:dyDescent="0.2">
      <c r="A16" s="40">
        <v>2021</v>
      </c>
      <c r="B16" s="10" t="s">
        <v>11</v>
      </c>
      <c r="C16" s="29">
        <v>1251</v>
      </c>
      <c r="D16" s="12">
        <f t="shared" si="4"/>
        <v>1244.0621574904799</v>
      </c>
      <c r="E16" s="21">
        <f t="shared" si="0"/>
        <v>6.9378425095201237</v>
      </c>
      <c r="F16" s="21">
        <f t="shared" si="1"/>
        <v>6.9378425095201237</v>
      </c>
      <c r="G16" s="21">
        <f t="shared" si="2"/>
        <v>48.133658686904489</v>
      </c>
      <c r="H16" s="1">
        <f t="shared" si="3"/>
        <v>5.5458373377459021E-3</v>
      </c>
    </row>
    <row r="17" spans="1:8" ht="16" x14ac:dyDescent="0.2">
      <c r="A17" s="40"/>
      <c r="B17" s="10" t="s">
        <v>10</v>
      </c>
      <c r="C17" s="29">
        <v>1252</v>
      </c>
      <c r="D17" s="12">
        <f t="shared" si="4"/>
        <v>1244.7559417414318</v>
      </c>
      <c r="E17" s="21">
        <f t="shared" si="0"/>
        <v>7.2440582585682023</v>
      </c>
      <c r="F17" s="21">
        <f t="shared" si="1"/>
        <v>7.2440582585682023</v>
      </c>
      <c r="G17" s="21">
        <f t="shared" si="2"/>
        <v>52.476380053530178</v>
      </c>
      <c r="H17" s="1">
        <f t="shared" si="3"/>
        <v>5.7859890244154975E-3</v>
      </c>
    </row>
    <row r="18" spans="1:8" ht="16" x14ac:dyDescent="0.2">
      <c r="A18" s="40"/>
      <c r="B18" s="10" t="s">
        <v>9</v>
      </c>
      <c r="C18" s="29">
        <v>1252</v>
      </c>
      <c r="D18" s="12">
        <f t="shared" si="4"/>
        <v>1245.4803475672886</v>
      </c>
      <c r="E18" s="21">
        <f t="shared" si="0"/>
        <v>6.5196524327113821</v>
      </c>
      <c r="F18" s="21">
        <f t="shared" si="1"/>
        <v>6.5196524327113821</v>
      </c>
      <c r="G18" s="21">
        <f t="shared" si="2"/>
        <v>42.505867843359439</v>
      </c>
      <c r="H18" s="1">
        <f t="shared" si="3"/>
        <v>5.2073901219739475E-3</v>
      </c>
    </row>
    <row r="19" spans="1:8" ht="16" x14ac:dyDescent="0.2">
      <c r="A19" s="40"/>
      <c r="B19" s="10" t="s">
        <v>8</v>
      </c>
      <c r="C19" s="29">
        <v>1254</v>
      </c>
      <c r="D19" s="12">
        <f t="shared" si="4"/>
        <v>1246.1323128105598</v>
      </c>
      <c r="E19" s="21">
        <f t="shared" si="0"/>
        <v>7.8676871894401756</v>
      </c>
      <c r="F19" s="21">
        <f t="shared" si="1"/>
        <v>7.8676871894401756</v>
      </c>
      <c r="G19" s="21">
        <f t="shared" si="2"/>
        <v>61.900501710881052</v>
      </c>
      <c r="H19" s="1">
        <f t="shared" si="3"/>
        <v>6.2740727188518143E-3</v>
      </c>
    </row>
    <row r="20" spans="1:8" ht="16" x14ac:dyDescent="0.2">
      <c r="A20" s="40"/>
      <c r="B20" s="10" t="s">
        <v>7</v>
      </c>
      <c r="C20" s="29">
        <v>1256</v>
      </c>
      <c r="D20" s="12">
        <f t="shared" si="4"/>
        <v>1246.919081529504</v>
      </c>
      <c r="E20" s="21">
        <f t="shared" si="0"/>
        <v>9.0809184704960444</v>
      </c>
      <c r="F20" s="21">
        <f t="shared" si="1"/>
        <v>9.0809184704960444</v>
      </c>
      <c r="G20" s="21">
        <f t="shared" si="2"/>
        <v>82.463080267796215</v>
      </c>
      <c r="H20" s="1">
        <f t="shared" si="3"/>
        <v>7.2300306293758311E-3</v>
      </c>
    </row>
    <row r="21" spans="1:8" ht="16" x14ac:dyDescent="0.2">
      <c r="A21" s="40"/>
      <c r="B21" s="10" t="s">
        <v>6</v>
      </c>
      <c r="C21" s="29">
        <v>1257</v>
      </c>
      <c r="D21" s="12">
        <f t="shared" si="4"/>
        <v>1247.8271733765534</v>
      </c>
      <c r="E21" s="21">
        <f t="shared" si="0"/>
        <v>9.1728266234465536</v>
      </c>
      <c r="F21" s="21">
        <f t="shared" si="1"/>
        <v>9.1728266234465536</v>
      </c>
      <c r="G21" s="21">
        <f t="shared" si="2"/>
        <v>84.140748263809897</v>
      </c>
      <c r="H21" s="1">
        <f t="shared" si="3"/>
        <v>7.2973958818190561E-3</v>
      </c>
    </row>
    <row r="22" spans="1:8" ht="16" x14ac:dyDescent="0.2">
      <c r="A22" s="40"/>
      <c r="B22" s="10" t="s">
        <v>5</v>
      </c>
      <c r="C22" s="29">
        <v>1256</v>
      </c>
      <c r="D22" s="12">
        <f t="shared" si="4"/>
        <v>1248.7444560388981</v>
      </c>
      <c r="E22" s="21">
        <f t="shared" si="0"/>
        <v>7.255543961101921</v>
      </c>
      <c r="F22" s="21">
        <f t="shared" si="1"/>
        <v>7.255543961101921</v>
      </c>
      <c r="G22" s="21">
        <f t="shared" si="2"/>
        <v>52.642918171482556</v>
      </c>
      <c r="H22" s="1">
        <f t="shared" si="3"/>
        <v>5.7767069753996182E-3</v>
      </c>
    </row>
    <row r="23" spans="1:8" ht="16" x14ac:dyDescent="0.2">
      <c r="A23" s="40"/>
      <c r="B23" s="10" t="s">
        <v>4</v>
      </c>
      <c r="C23" s="29">
        <v>1255</v>
      </c>
      <c r="D23" s="12">
        <f t="shared" si="4"/>
        <v>1249.4700104350081</v>
      </c>
      <c r="E23" s="21">
        <f t="shared" si="0"/>
        <v>5.5299895649918653</v>
      </c>
      <c r="F23" s="21">
        <f t="shared" si="1"/>
        <v>5.5299895649918653</v>
      </c>
      <c r="G23" s="21">
        <f t="shared" si="2"/>
        <v>30.58078458891892</v>
      </c>
      <c r="H23" s="1">
        <f t="shared" si="3"/>
        <v>4.4063661872445143E-3</v>
      </c>
    </row>
    <row r="24" spans="1:8" ht="16" x14ac:dyDescent="0.2">
      <c r="A24" s="40"/>
      <c r="B24" s="10" t="s">
        <v>3</v>
      </c>
      <c r="C24" s="29">
        <v>1256</v>
      </c>
      <c r="D24" s="12">
        <f t="shared" si="4"/>
        <v>1250.0230093915075</v>
      </c>
      <c r="E24" s="21">
        <f t="shared" si="0"/>
        <v>5.9769906084925424</v>
      </c>
      <c r="F24" s="21">
        <f t="shared" si="1"/>
        <v>5.9769906084925424</v>
      </c>
      <c r="G24" s="21">
        <f t="shared" si="2"/>
        <v>35.724416734008052</v>
      </c>
      <c r="H24" s="1">
        <f t="shared" si="3"/>
        <v>4.758750484468585E-3</v>
      </c>
    </row>
    <row r="25" spans="1:8" ht="16" x14ac:dyDescent="0.2">
      <c r="A25" s="40"/>
      <c r="B25" s="10" t="s">
        <v>2</v>
      </c>
      <c r="C25" s="29">
        <v>1258</v>
      </c>
      <c r="D25" s="12">
        <f t="shared" si="4"/>
        <v>1250.6207084523567</v>
      </c>
      <c r="E25" s="21">
        <f t="shared" si="0"/>
        <v>7.3792915476433336</v>
      </c>
      <c r="F25" s="21">
        <f t="shared" si="1"/>
        <v>7.3792915476433336</v>
      </c>
      <c r="G25" s="21">
        <f t="shared" si="2"/>
        <v>54.453943745120348</v>
      </c>
      <c r="H25" s="1">
        <f t="shared" si="3"/>
        <v>5.8658915323078964E-3</v>
      </c>
    </row>
    <row r="26" spans="1:8" ht="16" x14ac:dyDescent="0.2">
      <c r="A26" s="40"/>
      <c r="B26" s="10" t="s">
        <v>1</v>
      </c>
      <c r="C26" s="29">
        <v>1257</v>
      </c>
      <c r="D26" s="12">
        <f t="shared" si="4"/>
        <v>1251.358637607121</v>
      </c>
      <c r="E26" s="21">
        <f t="shared" si="0"/>
        <v>5.6413623928790457</v>
      </c>
      <c r="F26" s="21">
        <f t="shared" si="1"/>
        <v>5.6413623928790457</v>
      </c>
      <c r="G26" s="21">
        <f t="shared" si="2"/>
        <v>31.824969647789992</v>
      </c>
      <c r="H26" s="1">
        <f t="shared" si="3"/>
        <v>4.4879573531257325E-3</v>
      </c>
    </row>
    <row r="27" spans="1:8" ht="16" x14ac:dyDescent="0.2">
      <c r="A27" s="40"/>
      <c r="B27" s="10" t="s">
        <v>0</v>
      </c>
      <c r="C27" s="29">
        <v>1258</v>
      </c>
      <c r="D27" s="12">
        <f t="shared" si="4"/>
        <v>1251.922773846409</v>
      </c>
      <c r="E27" s="21">
        <f t="shared" si="0"/>
        <v>6.0772261535910275</v>
      </c>
      <c r="F27" s="21">
        <f t="shared" si="1"/>
        <v>6.0772261535910275</v>
      </c>
      <c r="G27" s="21">
        <f t="shared" si="2"/>
        <v>36.932677721890798</v>
      </c>
      <c r="H27" s="1">
        <f t="shared" si="3"/>
        <v>4.8308633971311825E-3</v>
      </c>
    </row>
    <row r="28" spans="1:8" ht="16" x14ac:dyDescent="0.2">
      <c r="A28" s="41">
        <v>2022</v>
      </c>
      <c r="B28" s="11" t="s">
        <v>11</v>
      </c>
      <c r="C28" s="29">
        <v>1258</v>
      </c>
      <c r="D28" s="12">
        <f t="shared" si="4"/>
        <v>1252.5304964617681</v>
      </c>
      <c r="E28" s="21">
        <f t="shared" si="0"/>
        <v>5.4695035382319475</v>
      </c>
      <c r="F28" s="21">
        <f t="shared" si="1"/>
        <v>5.4695035382319475</v>
      </c>
      <c r="G28" s="21">
        <f t="shared" si="2"/>
        <v>29.915468954731793</v>
      </c>
      <c r="H28" s="1">
        <f t="shared" si="3"/>
        <v>4.3477770574180822E-3</v>
      </c>
    </row>
    <row r="29" spans="1:8" ht="16" x14ac:dyDescent="0.2">
      <c r="A29" s="41"/>
      <c r="B29" s="11" t="s">
        <v>10</v>
      </c>
      <c r="C29" s="29">
        <v>1259</v>
      </c>
      <c r="D29" s="12">
        <f t="shared" si="4"/>
        <v>1253.0774468155912</v>
      </c>
      <c r="E29" s="21">
        <f t="shared" si="0"/>
        <v>5.9225531844087982</v>
      </c>
      <c r="F29" s="21">
        <f t="shared" si="1"/>
        <v>5.9225531844087982</v>
      </c>
      <c r="G29" s="21">
        <f t="shared" si="2"/>
        <v>35.076636222150796</v>
      </c>
      <c r="H29" s="1">
        <f t="shared" si="3"/>
        <v>4.7041725054875281E-3</v>
      </c>
    </row>
    <row r="30" spans="1:8" ht="16" x14ac:dyDescent="0.2">
      <c r="A30" s="41"/>
      <c r="B30" s="11" t="s">
        <v>9</v>
      </c>
      <c r="C30" s="29">
        <v>1262</v>
      </c>
      <c r="D30" s="12">
        <f t="shared" si="4"/>
        <v>1253.6697021340321</v>
      </c>
      <c r="E30" s="21">
        <f t="shared" si="0"/>
        <v>8.3302978659678502</v>
      </c>
      <c r="F30" s="21">
        <f t="shared" si="1"/>
        <v>8.3302978659678502</v>
      </c>
      <c r="G30" s="21">
        <f t="shared" si="2"/>
        <v>69.393862535748525</v>
      </c>
      <c r="H30" s="1">
        <f t="shared" si="3"/>
        <v>6.6008699413374408E-3</v>
      </c>
    </row>
    <row r="31" spans="1:8" ht="16" x14ac:dyDescent="0.2">
      <c r="A31" s="41"/>
      <c r="B31" s="11" t="s">
        <v>8</v>
      </c>
      <c r="C31" s="29">
        <v>1258</v>
      </c>
      <c r="D31" s="12">
        <f t="shared" si="4"/>
        <v>1254.502731920629</v>
      </c>
      <c r="E31" s="21">
        <f t="shared" si="0"/>
        <v>3.4972680793709969</v>
      </c>
      <c r="F31" s="21">
        <f t="shared" si="1"/>
        <v>3.4972680793709969</v>
      </c>
      <c r="G31" s="21">
        <f t="shared" si="2"/>
        <v>12.230884018987302</v>
      </c>
      <c r="H31" s="1">
        <f t="shared" si="3"/>
        <v>2.7800223206446715E-3</v>
      </c>
    </row>
    <row r="32" spans="1:8" ht="16" x14ac:dyDescent="0.2">
      <c r="A32" s="41"/>
      <c r="B32" s="11" t="s">
        <v>7</v>
      </c>
      <c r="C32" s="29">
        <v>1262</v>
      </c>
      <c r="D32" s="12">
        <f t="shared" si="4"/>
        <v>1254.852458728566</v>
      </c>
      <c r="E32" s="21">
        <f t="shared" si="0"/>
        <v>7.1475412714339654</v>
      </c>
      <c r="F32" s="21">
        <f t="shared" si="1"/>
        <v>7.1475412714339654</v>
      </c>
      <c r="G32" s="21">
        <f t="shared" si="2"/>
        <v>51.087346226851871</v>
      </c>
      <c r="H32" s="1">
        <f t="shared" si="3"/>
        <v>5.6636618632598772E-3</v>
      </c>
    </row>
    <row r="33" spans="1:8" ht="16" x14ac:dyDescent="0.2">
      <c r="A33" s="41"/>
      <c r="B33" s="11" t="s">
        <v>6</v>
      </c>
      <c r="C33" s="29">
        <v>1261</v>
      </c>
      <c r="D33" s="12">
        <f t="shared" si="4"/>
        <v>1255.5672128557096</v>
      </c>
      <c r="E33" s="21">
        <f t="shared" si="0"/>
        <v>5.432787144290387</v>
      </c>
      <c r="F33" s="21">
        <f t="shared" si="1"/>
        <v>5.432787144290387</v>
      </c>
      <c r="G33" s="21">
        <f t="shared" si="2"/>
        <v>29.515176155166898</v>
      </c>
      <c r="H33" s="1">
        <f t="shared" si="3"/>
        <v>4.3083165299685859E-3</v>
      </c>
    </row>
    <row r="34" spans="1:8" ht="16" x14ac:dyDescent="0.2">
      <c r="A34" s="41"/>
      <c r="B34" s="11" t="s">
        <v>5</v>
      </c>
      <c r="C34" s="29">
        <v>1260</v>
      </c>
      <c r="D34" s="12">
        <f t="shared" si="4"/>
        <v>1256.1104915701385</v>
      </c>
      <c r="E34" s="21">
        <f t="shared" si="0"/>
        <v>3.8895084298615075</v>
      </c>
      <c r="F34" s="21">
        <f t="shared" si="1"/>
        <v>3.8895084298615075</v>
      </c>
      <c r="G34" s="21">
        <f t="shared" si="2"/>
        <v>15.12827582596373</v>
      </c>
      <c r="H34" s="1">
        <f t="shared" si="3"/>
        <v>3.0869114522710378E-3</v>
      </c>
    </row>
    <row r="35" spans="1:8" ht="16" x14ac:dyDescent="0.2">
      <c r="A35" s="41"/>
      <c r="B35" s="11" t="s">
        <v>4</v>
      </c>
      <c r="C35" s="29">
        <v>1259</v>
      </c>
      <c r="D35" s="12">
        <f t="shared" si="4"/>
        <v>1256.4994424131246</v>
      </c>
      <c r="E35" s="21">
        <f t="shared" si="0"/>
        <v>2.5005575868754022</v>
      </c>
      <c r="F35" s="21">
        <f t="shared" si="1"/>
        <v>2.5005575868754022</v>
      </c>
      <c r="G35" s="21">
        <f t="shared" si="2"/>
        <v>6.2527882452801347</v>
      </c>
      <c r="H35" s="1">
        <f t="shared" si="3"/>
        <v>1.9861458195992074E-3</v>
      </c>
    </row>
    <row r="36" spans="1:8" ht="16" x14ac:dyDescent="0.2">
      <c r="A36" s="41"/>
      <c r="B36" s="11" t="s">
        <v>3</v>
      </c>
      <c r="C36" s="29">
        <v>1263</v>
      </c>
      <c r="D36" s="12">
        <f t="shared" si="4"/>
        <v>1256.7494981718123</v>
      </c>
      <c r="E36" s="21">
        <f t="shared" si="0"/>
        <v>6.2505018281876801</v>
      </c>
      <c r="F36" s="21">
        <f t="shared" si="1"/>
        <v>6.2505018281876801</v>
      </c>
      <c r="G36" s="21">
        <f t="shared" si="2"/>
        <v>39.068773104177531</v>
      </c>
      <c r="H36" s="1">
        <f t="shared" si="3"/>
        <v>4.948932563885732E-3</v>
      </c>
    </row>
    <row r="37" spans="1:8" ht="16" x14ac:dyDescent="0.2">
      <c r="A37" s="41"/>
      <c r="B37" s="11" t="s">
        <v>2</v>
      </c>
      <c r="C37" s="29">
        <v>1262</v>
      </c>
      <c r="D37" s="12">
        <f t="shared" si="4"/>
        <v>1257.3745483546311</v>
      </c>
      <c r="E37" s="21">
        <f t="shared" si="0"/>
        <v>4.6254516453689121</v>
      </c>
      <c r="F37" s="21">
        <f t="shared" si="1"/>
        <v>4.6254516453689121</v>
      </c>
      <c r="G37" s="21">
        <f t="shared" si="2"/>
        <v>21.394802923645976</v>
      </c>
      <c r="H37" s="1">
        <f t="shared" si="3"/>
        <v>3.6651756302447797E-3</v>
      </c>
    </row>
    <row r="38" spans="1:8" ht="16" x14ac:dyDescent="0.2">
      <c r="A38" s="41"/>
      <c r="B38" s="11" t="s">
        <v>1</v>
      </c>
      <c r="C38" s="29">
        <v>1264</v>
      </c>
      <c r="D38" s="12">
        <f t="shared" si="4"/>
        <v>1257.8370935191681</v>
      </c>
      <c r="E38" s="21">
        <f t="shared" si="0"/>
        <v>6.1629064808319072</v>
      </c>
      <c r="F38" s="21">
        <f t="shared" si="1"/>
        <v>6.1629064808319072</v>
      </c>
      <c r="G38" s="21">
        <f t="shared" si="2"/>
        <v>37.981416291479924</v>
      </c>
      <c r="H38" s="1">
        <f t="shared" si="3"/>
        <v>4.8757171525568889E-3</v>
      </c>
    </row>
    <row r="39" spans="1:8" ht="16" x14ac:dyDescent="0.2">
      <c r="A39" s="41"/>
      <c r="B39" s="11" t="s">
        <v>0</v>
      </c>
      <c r="C39" s="29">
        <v>1263</v>
      </c>
      <c r="D39" s="12">
        <f t="shared" si="4"/>
        <v>1258.4533841672514</v>
      </c>
      <c r="E39" s="21">
        <f t="shared" si="0"/>
        <v>4.5466158327485573</v>
      </c>
      <c r="F39" s="21">
        <f t="shared" si="1"/>
        <v>4.5466158327485573</v>
      </c>
      <c r="G39" s="21">
        <f t="shared" si="2"/>
        <v>20.671715530599858</v>
      </c>
      <c r="H39" s="1">
        <f t="shared" si="3"/>
        <v>3.5998541826987784E-3</v>
      </c>
    </row>
    <row r="40" spans="1:8" ht="23" customHeight="1" x14ac:dyDescent="0.15">
      <c r="A40" s="43" t="s">
        <v>26</v>
      </c>
      <c r="B40" s="44"/>
      <c r="C40" s="2"/>
      <c r="D40" s="12">
        <f t="shared" si="4"/>
        <v>1258.9080457505263</v>
      </c>
      <c r="E40" s="2">
        <f t="shared" si="0"/>
        <v>-1258.9080457505263</v>
      </c>
      <c r="F40" s="2">
        <f t="shared" si="1"/>
        <v>1258.9080457505263</v>
      </c>
      <c r="G40" s="2">
        <f t="shared" si="2"/>
        <v>1584849.4676554091</v>
      </c>
      <c r="H40" s="1"/>
    </row>
  </sheetData>
  <mergeCells count="5">
    <mergeCell ref="A40:B40"/>
    <mergeCell ref="A4:A15"/>
    <mergeCell ref="A16:A27"/>
    <mergeCell ref="A28:A39"/>
    <mergeCell ref="B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F08-BD54-884C-BC59-863B0725AD9D}">
  <dimension ref="A1:K40"/>
  <sheetViews>
    <sheetView zoomScale="75" workbookViewId="0">
      <selection activeCell="T30" sqref="T30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30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2">
      <c r="A4" s="39">
        <v>2020</v>
      </c>
      <c r="B4" s="9" t="s">
        <v>11</v>
      </c>
      <c r="C4" s="29">
        <v>1240</v>
      </c>
      <c r="D4" s="2"/>
      <c r="E4" s="2"/>
      <c r="F4" s="2"/>
      <c r="G4" s="2"/>
      <c r="H4" s="2"/>
      <c r="J4" s="14" t="s">
        <v>29</v>
      </c>
      <c r="K4" s="15">
        <v>0.5</v>
      </c>
    </row>
    <row r="5" spans="1:11" ht="16" customHeight="1" x14ac:dyDescent="0.2">
      <c r="A5" s="39"/>
      <c r="B5" s="9" t="s">
        <v>10</v>
      </c>
      <c r="C5" s="29">
        <v>1248</v>
      </c>
      <c r="D5" s="2">
        <v>1240</v>
      </c>
      <c r="E5" s="21">
        <f t="shared" ref="E5:E40" si="0">C5-D5</f>
        <v>8</v>
      </c>
      <c r="F5" s="21">
        <f t="shared" ref="F5:F40" si="1">ABS(E5)</f>
        <v>8</v>
      </c>
      <c r="G5" s="21">
        <f t="shared" ref="G5:G40" si="2">(E5)^2</f>
        <v>64</v>
      </c>
      <c r="H5" s="1">
        <f t="shared" ref="H5:H39" si="3">(F5/C5)</f>
        <v>6.41025641025641E-3</v>
      </c>
    </row>
    <row r="6" spans="1:11" ht="16" x14ac:dyDescent="0.2">
      <c r="A6" s="39"/>
      <c r="B6" s="9" t="s">
        <v>9</v>
      </c>
      <c r="C6" s="29">
        <v>1246</v>
      </c>
      <c r="D6" s="12">
        <f>C5*0.5+(1-0.5)*D5</f>
        <v>1244</v>
      </c>
      <c r="E6" s="21">
        <f t="shared" si="0"/>
        <v>2</v>
      </c>
      <c r="F6" s="21">
        <f t="shared" si="1"/>
        <v>2</v>
      </c>
      <c r="G6" s="21">
        <f t="shared" si="2"/>
        <v>4</v>
      </c>
      <c r="H6" s="1">
        <f t="shared" si="3"/>
        <v>1.6051364365971107E-3</v>
      </c>
    </row>
    <row r="7" spans="1:11" ht="16" x14ac:dyDescent="0.2">
      <c r="A7" s="39"/>
      <c r="B7" s="9" t="s">
        <v>8</v>
      </c>
      <c r="C7" s="29">
        <v>1245</v>
      </c>
      <c r="D7" s="12">
        <f t="shared" ref="D7:D40" si="4">C6*0.5+(1-0.5)*D6</f>
        <v>1245</v>
      </c>
      <c r="E7" s="21">
        <f t="shared" si="0"/>
        <v>0</v>
      </c>
      <c r="F7" s="21">
        <f t="shared" si="1"/>
        <v>0</v>
      </c>
      <c r="G7" s="21">
        <f t="shared" si="2"/>
        <v>0</v>
      </c>
      <c r="H7" s="1">
        <f t="shared" si="3"/>
        <v>0</v>
      </c>
    </row>
    <row r="8" spans="1:11" ht="16" x14ac:dyDescent="0.2">
      <c r="A8" s="39"/>
      <c r="B8" s="9" t="s">
        <v>7</v>
      </c>
      <c r="C8" s="29">
        <v>1246</v>
      </c>
      <c r="D8" s="12">
        <f t="shared" si="4"/>
        <v>1245</v>
      </c>
      <c r="E8" s="21">
        <f t="shared" si="0"/>
        <v>1</v>
      </c>
      <c r="F8" s="21">
        <f t="shared" si="1"/>
        <v>1</v>
      </c>
      <c r="G8" s="21">
        <f t="shared" si="2"/>
        <v>1</v>
      </c>
      <c r="H8" s="1">
        <f t="shared" si="3"/>
        <v>8.0256821829855537E-4</v>
      </c>
    </row>
    <row r="9" spans="1:11" ht="16" x14ac:dyDescent="0.2">
      <c r="A9" s="39"/>
      <c r="B9" s="9" t="s">
        <v>6</v>
      </c>
      <c r="C9" s="29">
        <v>1247</v>
      </c>
      <c r="D9" s="12">
        <f t="shared" si="4"/>
        <v>1245.5</v>
      </c>
      <c r="E9" s="21">
        <f t="shared" si="0"/>
        <v>1.5</v>
      </c>
      <c r="F9" s="21">
        <f t="shared" si="1"/>
        <v>1.5</v>
      </c>
      <c r="G9" s="21">
        <f t="shared" si="2"/>
        <v>2.25</v>
      </c>
      <c r="H9" s="1">
        <f t="shared" si="3"/>
        <v>1.2028869286287089E-3</v>
      </c>
      <c r="J9" s="18" t="s">
        <v>14</v>
      </c>
      <c r="K9" s="19">
        <f>AVERAGE(F5:F39)</f>
        <v>2.2066000421265408</v>
      </c>
    </row>
    <row r="10" spans="1:11" ht="16" x14ac:dyDescent="0.2">
      <c r="A10" s="39"/>
      <c r="B10" s="9" t="s">
        <v>5</v>
      </c>
      <c r="C10" s="29">
        <v>1248</v>
      </c>
      <c r="D10" s="12">
        <f t="shared" si="4"/>
        <v>1246.25</v>
      </c>
      <c r="E10" s="21">
        <f t="shared" si="0"/>
        <v>1.75</v>
      </c>
      <c r="F10" s="21">
        <f t="shared" si="1"/>
        <v>1.75</v>
      </c>
      <c r="G10" s="21">
        <f t="shared" si="2"/>
        <v>3.0625</v>
      </c>
      <c r="H10" s="1">
        <f t="shared" si="3"/>
        <v>1.4022435897435897E-3</v>
      </c>
      <c r="J10" s="13" t="s">
        <v>13</v>
      </c>
      <c r="K10" s="20">
        <f>AVERAGE(G5:G39)</f>
        <v>8.4374541600776372</v>
      </c>
    </row>
    <row r="11" spans="1:11" ht="16" x14ac:dyDescent="0.2">
      <c r="A11" s="39"/>
      <c r="B11" s="9" t="s">
        <v>4</v>
      </c>
      <c r="C11" s="29">
        <v>1245</v>
      </c>
      <c r="D11" s="12">
        <f t="shared" si="4"/>
        <v>1247.125</v>
      </c>
      <c r="E11" s="21">
        <f t="shared" si="0"/>
        <v>-2.125</v>
      </c>
      <c r="F11" s="21">
        <f t="shared" si="1"/>
        <v>2.125</v>
      </c>
      <c r="G11" s="21">
        <f t="shared" si="2"/>
        <v>4.515625</v>
      </c>
      <c r="H11" s="1">
        <f t="shared" si="3"/>
        <v>1.7068273092369479E-3</v>
      </c>
      <c r="J11" s="16" t="s">
        <v>12</v>
      </c>
      <c r="K11" s="17">
        <f>AVERAGE(H5:H39)</f>
        <v>1.7618450685460019E-3</v>
      </c>
    </row>
    <row r="12" spans="1:11" ht="16" x14ac:dyDescent="0.2">
      <c r="A12" s="39"/>
      <c r="B12" s="9" t="s">
        <v>3</v>
      </c>
      <c r="C12" s="29">
        <v>1249</v>
      </c>
      <c r="D12" s="12">
        <f t="shared" si="4"/>
        <v>1246.0625</v>
      </c>
      <c r="E12" s="21">
        <f t="shared" si="0"/>
        <v>2.9375</v>
      </c>
      <c r="F12" s="21">
        <f t="shared" si="1"/>
        <v>2.9375</v>
      </c>
      <c r="G12" s="21">
        <f t="shared" si="2"/>
        <v>8.62890625</v>
      </c>
      <c r="H12" s="1">
        <f t="shared" si="3"/>
        <v>2.3518815052041633E-3</v>
      </c>
    </row>
    <row r="13" spans="1:11" ht="16" x14ac:dyDescent="0.2">
      <c r="A13" s="39"/>
      <c r="B13" s="9" t="s">
        <v>2</v>
      </c>
      <c r="C13" s="29">
        <v>1240</v>
      </c>
      <c r="D13" s="12">
        <f t="shared" si="4"/>
        <v>1247.53125</v>
      </c>
      <c r="E13" s="21">
        <f t="shared" si="0"/>
        <v>-7.53125</v>
      </c>
      <c r="F13" s="21">
        <f t="shared" si="1"/>
        <v>7.53125</v>
      </c>
      <c r="G13" s="21">
        <f t="shared" si="2"/>
        <v>56.7197265625</v>
      </c>
      <c r="H13" s="1">
        <f t="shared" si="3"/>
        <v>6.0735887096774197E-3</v>
      </c>
    </row>
    <row r="14" spans="1:11" ht="16" x14ac:dyDescent="0.2">
      <c r="A14" s="39"/>
      <c r="B14" s="9" t="s">
        <v>1</v>
      </c>
      <c r="C14" s="29">
        <v>1248</v>
      </c>
      <c r="D14" s="12">
        <f t="shared" si="4"/>
        <v>1243.765625</v>
      </c>
      <c r="E14" s="21">
        <f t="shared" si="0"/>
        <v>4.234375</v>
      </c>
      <c r="F14" s="21">
        <f t="shared" si="1"/>
        <v>4.234375</v>
      </c>
      <c r="G14" s="21">
        <f t="shared" si="2"/>
        <v>17.929931640625</v>
      </c>
      <c r="H14" s="1">
        <f t="shared" si="3"/>
        <v>3.392928685897436E-3</v>
      </c>
    </row>
    <row r="15" spans="1:11" ht="16" x14ac:dyDescent="0.2">
      <c r="A15" s="39"/>
      <c r="B15" s="9" t="s">
        <v>0</v>
      </c>
      <c r="C15" s="29">
        <v>1245</v>
      </c>
      <c r="D15" s="12">
        <f t="shared" si="4"/>
        <v>1245.8828125</v>
      </c>
      <c r="E15" s="21">
        <f t="shared" si="0"/>
        <v>-0.8828125</v>
      </c>
      <c r="F15" s="21">
        <f t="shared" si="1"/>
        <v>0.8828125</v>
      </c>
      <c r="G15" s="21">
        <f t="shared" si="2"/>
        <v>0.77935791015625</v>
      </c>
      <c r="H15" s="1">
        <f t="shared" si="3"/>
        <v>7.0908634538152605E-4</v>
      </c>
    </row>
    <row r="16" spans="1:11" ht="16" x14ac:dyDescent="0.2">
      <c r="A16" s="40">
        <v>2021</v>
      </c>
      <c r="B16" s="10" t="s">
        <v>11</v>
      </c>
      <c r="C16" s="29">
        <v>1251</v>
      </c>
      <c r="D16" s="12">
        <f t="shared" si="4"/>
        <v>1245.44140625</v>
      </c>
      <c r="E16" s="21">
        <f t="shared" si="0"/>
        <v>5.55859375</v>
      </c>
      <c r="F16" s="21">
        <f t="shared" si="1"/>
        <v>5.55859375</v>
      </c>
      <c r="G16" s="21">
        <f t="shared" si="2"/>
        <v>30.897964477539062</v>
      </c>
      <c r="H16" s="1">
        <f t="shared" si="3"/>
        <v>4.4433203437250204E-3</v>
      </c>
    </row>
    <row r="17" spans="1:8" ht="16" x14ac:dyDescent="0.2">
      <c r="A17" s="40"/>
      <c r="B17" s="10" t="s">
        <v>10</v>
      </c>
      <c r="C17" s="29">
        <v>1252</v>
      </c>
      <c r="D17" s="12">
        <f t="shared" si="4"/>
        <v>1248.220703125</v>
      </c>
      <c r="E17" s="21">
        <f t="shared" si="0"/>
        <v>3.779296875</v>
      </c>
      <c r="F17" s="21">
        <f t="shared" si="1"/>
        <v>3.779296875</v>
      </c>
      <c r="G17" s="21">
        <f t="shared" si="2"/>
        <v>14.283084869384766</v>
      </c>
      <c r="H17" s="1">
        <f t="shared" si="3"/>
        <v>3.0186077276357828E-3</v>
      </c>
    </row>
    <row r="18" spans="1:8" ht="16" x14ac:dyDescent="0.2">
      <c r="A18" s="40"/>
      <c r="B18" s="10" t="s">
        <v>9</v>
      </c>
      <c r="C18" s="29">
        <v>1252</v>
      </c>
      <c r="D18" s="12">
        <f t="shared" si="4"/>
        <v>1250.1103515625</v>
      </c>
      <c r="E18" s="21">
        <f t="shared" si="0"/>
        <v>1.8896484375</v>
      </c>
      <c r="F18" s="21">
        <f t="shared" si="1"/>
        <v>1.8896484375</v>
      </c>
      <c r="G18" s="21">
        <f t="shared" si="2"/>
        <v>3.5707712173461914</v>
      </c>
      <c r="H18" s="1">
        <f t="shared" si="3"/>
        <v>1.5093038638178914E-3</v>
      </c>
    </row>
    <row r="19" spans="1:8" ht="16" x14ac:dyDescent="0.2">
      <c r="A19" s="40"/>
      <c r="B19" s="10" t="s">
        <v>8</v>
      </c>
      <c r="C19" s="29">
        <v>1254</v>
      </c>
      <c r="D19" s="12">
        <f t="shared" si="4"/>
        <v>1251.05517578125</v>
      </c>
      <c r="E19" s="21">
        <f t="shared" si="0"/>
        <v>2.94482421875</v>
      </c>
      <c r="F19" s="21">
        <f t="shared" si="1"/>
        <v>2.94482421875</v>
      </c>
      <c r="G19" s="21">
        <f t="shared" si="2"/>
        <v>8.6719896793365479</v>
      </c>
      <c r="H19" s="1">
        <f t="shared" si="3"/>
        <v>2.3483446720494417E-3</v>
      </c>
    </row>
    <row r="20" spans="1:8" ht="16" x14ac:dyDescent="0.2">
      <c r="A20" s="40"/>
      <c r="B20" s="10" t="s">
        <v>7</v>
      </c>
      <c r="C20" s="29">
        <v>1256</v>
      </c>
      <c r="D20" s="12">
        <f t="shared" si="4"/>
        <v>1252.527587890625</v>
      </c>
      <c r="E20" s="21">
        <f t="shared" si="0"/>
        <v>3.472412109375</v>
      </c>
      <c r="F20" s="21">
        <f t="shared" si="1"/>
        <v>3.472412109375</v>
      </c>
      <c r="G20" s="21">
        <f t="shared" si="2"/>
        <v>12.057645857334137</v>
      </c>
      <c r="H20" s="1">
        <f t="shared" si="3"/>
        <v>2.7646593227507962E-3</v>
      </c>
    </row>
    <row r="21" spans="1:8" ht="16" x14ac:dyDescent="0.2">
      <c r="A21" s="40"/>
      <c r="B21" s="10" t="s">
        <v>6</v>
      </c>
      <c r="C21" s="29">
        <v>1257</v>
      </c>
      <c r="D21" s="12">
        <f t="shared" si="4"/>
        <v>1254.2637939453125</v>
      </c>
      <c r="E21" s="21">
        <f t="shared" si="0"/>
        <v>2.7362060546875</v>
      </c>
      <c r="F21" s="21">
        <f t="shared" si="1"/>
        <v>2.7362060546875</v>
      </c>
      <c r="G21" s="21">
        <f t="shared" si="2"/>
        <v>7.4868235737085342</v>
      </c>
      <c r="H21" s="1">
        <f t="shared" si="3"/>
        <v>2.1767749042859983E-3</v>
      </c>
    </row>
    <row r="22" spans="1:8" ht="16" x14ac:dyDescent="0.2">
      <c r="A22" s="40"/>
      <c r="B22" s="10" t="s">
        <v>5</v>
      </c>
      <c r="C22" s="29">
        <v>1256</v>
      </c>
      <c r="D22" s="12">
        <f t="shared" si="4"/>
        <v>1255.6318969726562</v>
      </c>
      <c r="E22" s="21">
        <f t="shared" si="0"/>
        <v>0.36810302734375</v>
      </c>
      <c r="F22" s="21">
        <f t="shared" si="1"/>
        <v>0.36810302734375</v>
      </c>
      <c r="G22" s="21">
        <f t="shared" si="2"/>
        <v>0.13549983873963356</v>
      </c>
      <c r="H22" s="1">
        <f t="shared" si="3"/>
        <v>2.9307565871317673E-4</v>
      </c>
    </row>
    <row r="23" spans="1:8" ht="16" x14ac:dyDescent="0.2">
      <c r="A23" s="40"/>
      <c r="B23" s="10" t="s">
        <v>4</v>
      </c>
      <c r="C23" s="29">
        <v>1255</v>
      </c>
      <c r="D23" s="12">
        <f t="shared" si="4"/>
        <v>1255.8159484863281</v>
      </c>
      <c r="E23" s="21">
        <f t="shared" si="0"/>
        <v>-0.815948486328125</v>
      </c>
      <c r="F23" s="21">
        <f t="shared" si="1"/>
        <v>0.815948486328125</v>
      </c>
      <c r="G23" s="21">
        <f t="shared" si="2"/>
        <v>0.66577193234115839</v>
      </c>
      <c r="H23" s="1">
        <f t="shared" si="3"/>
        <v>6.5015815643675295E-4</v>
      </c>
    </row>
    <row r="24" spans="1:8" ht="16" x14ac:dyDescent="0.2">
      <c r="A24" s="40"/>
      <c r="B24" s="10" t="s">
        <v>3</v>
      </c>
      <c r="C24" s="29">
        <v>1256</v>
      </c>
      <c r="D24" s="12">
        <f t="shared" si="4"/>
        <v>1255.4079742431641</v>
      </c>
      <c r="E24" s="21">
        <f t="shared" si="0"/>
        <v>0.5920257568359375</v>
      </c>
      <c r="F24" s="21">
        <f t="shared" si="1"/>
        <v>0.5920257568359375</v>
      </c>
      <c r="G24" s="21">
        <f t="shared" si="2"/>
        <v>0.3504944967571646</v>
      </c>
      <c r="H24" s="1">
        <f t="shared" si="3"/>
        <v>4.713580866528165E-4</v>
      </c>
    </row>
    <row r="25" spans="1:8" ht="16" x14ac:dyDescent="0.2">
      <c r="A25" s="40"/>
      <c r="B25" s="10" t="s">
        <v>2</v>
      </c>
      <c r="C25" s="29">
        <v>1258</v>
      </c>
      <c r="D25" s="12">
        <f t="shared" si="4"/>
        <v>1255.703987121582</v>
      </c>
      <c r="E25" s="21">
        <f t="shared" si="0"/>
        <v>2.2960128784179688</v>
      </c>
      <c r="F25" s="21">
        <f t="shared" si="1"/>
        <v>2.2960128784179688</v>
      </c>
      <c r="G25" s="21">
        <f t="shared" si="2"/>
        <v>5.2716751378611661</v>
      </c>
      <c r="H25" s="1">
        <f t="shared" si="3"/>
        <v>1.8251294741001341E-3</v>
      </c>
    </row>
    <row r="26" spans="1:8" ht="16" x14ac:dyDescent="0.2">
      <c r="A26" s="40"/>
      <c r="B26" s="10" t="s">
        <v>1</v>
      </c>
      <c r="C26" s="29">
        <v>1257</v>
      </c>
      <c r="D26" s="12">
        <f t="shared" si="4"/>
        <v>1256.851993560791</v>
      </c>
      <c r="E26" s="21">
        <f t="shared" si="0"/>
        <v>0.14800643920898438</v>
      </c>
      <c r="F26" s="21">
        <f t="shared" si="1"/>
        <v>0.14800643920898438</v>
      </c>
      <c r="G26" s="21">
        <f t="shared" si="2"/>
        <v>2.1905906047322787E-2</v>
      </c>
      <c r="H26" s="1">
        <f t="shared" si="3"/>
        <v>1.177457750270361E-4</v>
      </c>
    </row>
    <row r="27" spans="1:8" ht="16" x14ac:dyDescent="0.2">
      <c r="A27" s="40"/>
      <c r="B27" s="10" t="s">
        <v>0</v>
      </c>
      <c r="C27" s="29">
        <v>1258</v>
      </c>
      <c r="D27" s="12">
        <f t="shared" si="4"/>
        <v>1256.9259967803955</v>
      </c>
      <c r="E27" s="21">
        <f t="shared" si="0"/>
        <v>1.0740032196044922</v>
      </c>
      <c r="F27" s="21">
        <f t="shared" si="1"/>
        <v>1.0740032196044922</v>
      </c>
      <c r="G27" s="21">
        <f t="shared" si="2"/>
        <v>1.1534829157208151</v>
      </c>
      <c r="H27" s="1">
        <f t="shared" si="3"/>
        <v>8.5373864833425449E-4</v>
      </c>
    </row>
    <row r="28" spans="1:8" ht="16" x14ac:dyDescent="0.2">
      <c r="A28" s="41">
        <v>2022</v>
      </c>
      <c r="B28" s="11" t="s">
        <v>11</v>
      </c>
      <c r="C28" s="29">
        <v>1258</v>
      </c>
      <c r="D28" s="12">
        <f t="shared" si="4"/>
        <v>1257.4629983901978</v>
      </c>
      <c r="E28" s="21">
        <f t="shared" si="0"/>
        <v>0.53700160980224609</v>
      </c>
      <c r="F28" s="21">
        <f t="shared" si="1"/>
        <v>0.53700160980224609</v>
      </c>
      <c r="G28" s="21">
        <f t="shared" si="2"/>
        <v>0.28837072893020377</v>
      </c>
      <c r="H28" s="1">
        <f t="shared" si="3"/>
        <v>4.2686932416712725E-4</v>
      </c>
    </row>
    <row r="29" spans="1:8" ht="16" x14ac:dyDescent="0.2">
      <c r="A29" s="41"/>
      <c r="B29" s="11" t="s">
        <v>10</v>
      </c>
      <c r="C29" s="29">
        <v>1259</v>
      </c>
      <c r="D29" s="12">
        <f t="shared" si="4"/>
        <v>1257.7314991950989</v>
      </c>
      <c r="E29" s="21">
        <f t="shared" si="0"/>
        <v>1.268500804901123</v>
      </c>
      <c r="F29" s="21">
        <f t="shared" si="1"/>
        <v>1.268500804901123</v>
      </c>
      <c r="G29" s="21">
        <f t="shared" si="2"/>
        <v>1.609094292034797</v>
      </c>
      <c r="H29" s="1">
        <f t="shared" si="3"/>
        <v>1.0075463104854035E-3</v>
      </c>
    </row>
    <row r="30" spans="1:8" ht="16" x14ac:dyDescent="0.2">
      <c r="A30" s="41"/>
      <c r="B30" s="11" t="s">
        <v>9</v>
      </c>
      <c r="C30" s="29">
        <v>1262</v>
      </c>
      <c r="D30" s="12">
        <f t="shared" si="4"/>
        <v>1258.3657495975494</v>
      </c>
      <c r="E30" s="21">
        <f t="shared" si="0"/>
        <v>3.6342504024505615</v>
      </c>
      <c r="F30" s="21">
        <f t="shared" si="1"/>
        <v>3.6342504024505615</v>
      </c>
      <c r="G30" s="21">
        <f t="shared" si="2"/>
        <v>13.207775987712068</v>
      </c>
      <c r="H30" s="1">
        <f t="shared" si="3"/>
        <v>2.8797546770606666E-3</v>
      </c>
    </row>
    <row r="31" spans="1:8" ht="16" x14ac:dyDescent="0.2">
      <c r="A31" s="41"/>
      <c r="B31" s="11" t="s">
        <v>8</v>
      </c>
      <c r="C31" s="29">
        <v>1258</v>
      </c>
      <c r="D31" s="12">
        <f t="shared" si="4"/>
        <v>1260.1828747987747</v>
      </c>
      <c r="E31" s="21">
        <f t="shared" si="0"/>
        <v>-2.1828747987747192</v>
      </c>
      <c r="F31" s="21">
        <f t="shared" si="1"/>
        <v>2.1828747987747192</v>
      </c>
      <c r="G31" s="21">
        <f t="shared" si="2"/>
        <v>4.764942387125771</v>
      </c>
      <c r="H31" s="1">
        <f t="shared" si="3"/>
        <v>1.7351945936206034E-3</v>
      </c>
    </row>
    <row r="32" spans="1:8" ht="16" x14ac:dyDescent="0.2">
      <c r="A32" s="41"/>
      <c r="B32" s="11" t="s">
        <v>7</v>
      </c>
      <c r="C32" s="29">
        <v>1262</v>
      </c>
      <c r="D32" s="12">
        <f t="shared" si="4"/>
        <v>1259.0914373993874</v>
      </c>
      <c r="E32" s="21">
        <f t="shared" si="0"/>
        <v>2.9085626006126404</v>
      </c>
      <c r="F32" s="21">
        <f t="shared" si="1"/>
        <v>2.9085626006126404</v>
      </c>
      <c r="G32" s="21">
        <f t="shared" si="2"/>
        <v>8.4597364016825658</v>
      </c>
      <c r="H32" s="1">
        <f t="shared" si="3"/>
        <v>2.3047247231478924E-3</v>
      </c>
    </row>
    <row r="33" spans="1:8" ht="16" x14ac:dyDescent="0.2">
      <c r="A33" s="41"/>
      <c r="B33" s="11" t="s">
        <v>6</v>
      </c>
      <c r="C33" s="29">
        <v>1261</v>
      </c>
      <c r="D33" s="12">
        <f t="shared" si="4"/>
        <v>1260.5457186996937</v>
      </c>
      <c r="E33" s="21">
        <f t="shared" si="0"/>
        <v>0.45428130030632019</v>
      </c>
      <c r="F33" s="21">
        <f t="shared" si="1"/>
        <v>0.45428130030632019</v>
      </c>
      <c r="G33" s="21">
        <f t="shared" si="2"/>
        <v>0.20637149980800107</v>
      </c>
      <c r="H33" s="1">
        <f t="shared" si="3"/>
        <v>3.6025479802245851E-4</v>
      </c>
    </row>
    <row r="34" spans="1:8" ht="16" x14ac:dyDescent="0.2">
      <c r="A34" s="41"/>
      <c r="B34" s="11" t="s">
        <v>5</v>
      </c>
      <c r="C34" s="29">
        <v>1260</v>
      </c>
      <c r="D34" s="12">
        <f t="shared" si="4"/>
        <v>1260.7728593498468</v>
      </c>
      <c r="E34" s="21">
        <f t="shared" si="0"/>
        <v>-0.7728593498468399</v>
      </c>
      <c r="F34" s="21">
        <f t="shared" si="1"/>
        <v>0.7728593498468399</v>
      </c>
      <c r="G34" s="21">
        <f t="shared" si="2"/>
        <v>0.59731157464568008</v>
      </c>
      <c r="H34" s="1">
        <f t="shared" si="3"/>
        <v>6.1338043638638087E-4</v>
      </c>
    </row>
    <row r="35" spans="1:8" ht="16" x14ac:dyDescent="0.2">
      <c r="A35" s="41"/>
      <c r="B35" s="11" t="s">
        <v>4</v>
      </c>
      <c r="C35" s="29">
        <v>1259</v>
      </c>
      <c r="D35" s="12">
        <f t="shared" si="4"/>
        <v>1260.3864296749234</v>
      </c>
      <c r="E35" s="21">
        <f t="shared" si="0"/>
        <v>-1.38642967492342</v>
      </c>
      <c r="F35" s="21">
        <f t="shared" si="1"/>
        <v>1.38642967492342</v>
      </c>
      <c r="G35" s="21">
        <f t="shared" si="2"/>
        <v>1.9221872435082599</v>
      </c>
      <c r="H35" s="1">
        <f t="shared" si="3"/>
        <v>1.1012149919963621E-3</v>
      </c>
    </row>
    <row r="36" spans="1:8" ht="16" x14ac:dyDescent="0.2">
      <c r="A36" s="41"/>
      <c r="B36" s="11" t="s">
        <v>3</v>
      </c>
      <c r="C36" s="29">
        <v>1263</v>
      </c>
      <c r="D36" s="12">
        <f t="shared" si="4"/>
        <v>1259.6932148374617</v>
      </c>
      <c r="E36" s="21">
        <f t="shared" si="0"/>
        <v>3.30678516253829</v>
      </c>
      <c r="F36" s="21">
        <f t="shared" si="1"/>
        <v>3.30678516253829</v>
      </c>
      <c r="G36" s="21">
        <f t="shared" si="2"/>
        <v>10.934828111183386</v>
      </c>
      <c r="H36" s="1">
        <f t="shared" si="3"/>
        <v>2.618198861867213E-3</v>
      </c>
    </row>
    <row r="37" spans="1:8" ht="16" x14ac:dyDescent="0.2">
      <c r="A37" s="41"/>
      <c r="B37" s="11" t="s">
        <v>2</v>
      </c>
      <c r="C37" s="29">
        <v>1262</v>
      </c>
      <c r="D37" s="12">
        <f t="shared" si="4"/>
        <v>1261.3466074187309</v>
      </c>
      <c r="E37" s="21">
        <f t="shared" si="0"/>
        <v>0.65339258126914501</v>
      </c>
      <c r="F37" s="21">
        <f t="shared" si="1"/>
        <v>0.65339258126914501</v>
      </c>
      <c r="G37" s="21">
        <f t="shared" si="2"/>
        <v>0.42692186525755627</v>
      </c>
      <c r="H37" s="1">
        <f t="shared" si="3"/>
        <v>5.1774372525288832E-4</v>
      </c>
    </row>
    <row r="38" spans="1:8" ht="16" x14ac:dyDescent="0.2">
      <c r="A38" s="41"/>
      <c r="B38" s="11" t="s">
        <v>1</v>
      </c>
      <c r="C38" s="29">
        <v>1264</v>
      </c>
      <c r="D38" s="12">
        <f t="shared" si="4"/>
        <v>1261.6733037093654</v>
      </c>
      <c r="E38" s="21">
        <f t="shared" si="0"/>
        <v>2.3266962906345725</v>
      </c>
      <c r="F38" s="21">
        <f t="shared" si="1"/>
        <v>2.3266962906345725</v>
      </c>
      <c r="G38" s="21">
        <f t="shared" si="2"/>
        <v>5.4135156288526787</v>
      </c>
      <c r="H38" s="1">
        <f t="shared" si="3"/>
        <v>1.840740736261529E-3</v>
      </c>
    </row>
    <row r="39" spans="1:8" ht="16" x14ac:dyDescent="0.2">
      <c r="A39" s="41"/>
      <c r="B39" s="11" t="s">
        <v>0</v>
      </c>
      <c r="C39" s="29">
        <v>1263</v>
      </c>
      <c r="D39" s="12">
        <f t="shared" si="4"/>
        <v>1262.8366518546827</v>
      </c>
      <c r="E39" s="21">
        <f t="shared" si="0"/>
        <v>0.16334814531728625</v>
      </c>
      <c r="F39" s="21">
        <f t="shared" si="1"/>
        <v>0.16334814531728625</v>
      </c>
      <c r="G39" s="21">
        <f t="shared" si="2"/>
        <v>2.6682616578597267E-2</v>
      </c>
      <c r="H39" s="1">
        <f t="shared" si="3"/>
        <v>1.2933344839056711E-4</v>
      </c>
    </row>
    <row r="40" spans="1:8" ht="23" customHeight="1" x14ac:dyDescent="0.15">
      <c r="A40" s="43" t="s">
        <v>26</v>
      </c>
      <c r="B40" s="44"/>
      <c r="C40" s="2"/>
      <c r="D40" s="12">
        <f t="shared" si="4"/>
        <v>1262.9183259273414</v>
      </c>
      <c r="E40" s="2">
        <f t="shared" si="0"/>
        <v>-1262.9183259273414</v>
      </c>
      <c r="F40" s="2">
        <f t="shared" si="1"/>
        <v>1262.9183259273414</v>
      </c>
      <c r="G40" s="2">
        <f t="shared" si="2"/>
        <v>1594962.6979631183</v>
      </c>
      <c r="H40" s="1"/>
    </row>
  </sheetData>
  <mergeCells count="5">
    <mergeCell ref="A40:B40"/>
    <mergeCell ref="A4:A15"/>
    <mergeCell ref="A16:A27"/>
    <mergeCell ref="A28:A39"/>
    <mergeCell ref="B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FCF-8769-B345-865C-5BEC7BF722C7}">
  <dimension ref="A1:M40"/>
  <sheetViews>
    <sheetView zoomScale="75" workbookViewId="0">
      <selection activeCell="O3" sqref="O3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  <c r="J1" s="42"/>
      <c r="K1" s="42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46</v>
      </c>
      <c r="E3" s="4" t="s">
        <v>31</v>
      </c>
      <c r="F3" s="22" t="s">
        <v>33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45">
        <v>2020</v>
      </c>
      <c r="B4" s="26" t="s">
        <v>11</v>
      </c>
      <c r="C4" s="29">
        <v>1240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0.3</v>
      </c>
    </row>
    <row r="5" spans="1:13" ht="16" customHeight="1" x14ac:dyDescent="0.2">
      <c r="A5" s="46"/>
      <c r="B5" s="26" t="s">
        <v>10</v>
      </c>
      <c r="C5" s="29">
        <v>1248</v>
      </c>
      <c r="D5" s="2">
        <v>1240</v>
      </c>
      <c r="E5" s="2"/>
      <c r="F5" s="2"/>
      <c r="G5" s="21">
        <f>C5-F5</f>
        <v>1248</v>
      </c>
      <c r="H5" s="21">
        <f t="shared" ref="H5:H40" si="0">ABS(G5)</f>
        <v>1248</v>
      </c>
      <c r="I5" s="21">
        <f t="shared" ref="I5:I40" si="1">(G5)^2</f>
        <v>1557504</v>
      </c>
      <c r="J5" s="1">
        <f t="shared" ref="J5:J39" si="2">(H5/C5)</f>
        <v>1</v>
      </c>
      <c r="L5" s="14" t="s">
        <v>32</v>
      </c>
      <c r="M5" s="15">
        <v>0.3</v>
      </c>
    </row>
    <row r="6" spans="1:13" ht="16" x14ac:dyDescent="0.2">
      <c r="A6" s="46"/>
      <c r="B6" s="26" t="s">
        <v>9</v>
      </c>
      <c r="C6" s="29">
        <v>1246</v>
      </c>
      <c r="D6" s="12">
        <f>C5*0.3+(1-0.3)*D5</f>
        <v>1242.4000000000001</v>
      </c>
      <c r="E6" s="12">
        <f>0.3*(D6-D5)+(1-0.3)*1</f>
        <v>1.4200000000000272</v>
      </c>
      <c r="F6" s="12">
        <f>D6+E6</f>
        <v>1243.8200000000002</v>
      </c>
      <c r="G6" s="21">
        <f t="shared" ref="G6:G40" si="3">C6-F6</f>
        <v>2.1799999999998363</v>
      </c>
      <c r="H6" s="21">
        <f t="shared" si="0"/>
        <v>2.1799999999998363</v>
      </c>
      <c r="I6" s="21">
        <f t="shared" si="1"/>
        <v>4.7523999999992865</v>
      </c>
      <c r="J6" s="1">
        <f t="shared" si="2"/>
        <v>1.7495987158907193E-3</v>
      </c>
    </row>
    <row r="7" spans="1:13" ht="16" x14ac:dyDescent="0.2">
      <c r="A7" s="46"/>
      <c r="B7" s="26" t="s">
        <v>8</v>
      </c>
      <c r="C7" s="29">
        <v>1245</v>
      </c>
      <c r="D7" s="12">
        <f t="shared" ref="D7:D40" si="4">C6*0.3+(1-0.3)*D6</f>
        <v>1243.48</v>
      </c>
      <c r="E7" s="12">
        <f t="shared" ref="E7:E40" si="5">0.3*(D7-D6)+(1-0.3)*1</f>
        <v>1.023999999999978</v>
      </c>
      <c r="F7" s="12">
        <f t="shared" ref="F7:F39" si="6">D7+E7</f>
        <v>1244.5039999999999</v>
      </c>
      <c r="G7" s="21">
        <f t="shared" si="3"/>
        <v>0.49600000000009459</v>
      </c>
      <c r="H7" s="21">
        <f t="shared" si="0"/>
        <v>0.49600000000009459</v>
      </c>
      <c r="I7" s="21">
        <f t="shared" si="1"/>
        <v>0.24601600000009383</v>
      </c>
      <c r="J7" s="1">
        <f t="shared" si="2"/>
        <v>3.9839357429726472E-4</v>
      </c>
    </row>
    <row r="8" spans="1:13" ht="16" x14ac:dyDescent="0.2">
      <c r="A8" s="46"/>
      <c r="B8" s="26" t="s">
        <v>7</v>
      </c>
      <c r="C8" s="29">
        <v>1246</v>
      </c>
      <c r="D8" s="12">
        <f t="shared" si="4"/>
        <v>1243.9359999999999</v>
      </c>
      <c r="E8" s="12">
        <f t="shared" si="5"/>
        <v>0.83679999999997101</v>
      </c>
      <c r="F8" s="12">
        <f t="shared" si="6"/>
        <v>1244.7728</v>
      </c>
      <c r="G8" s="21">
        <f t="shared" si="3"/>
        <v>1.2272000000000389</v>
      </c>
      <c r="H8" s="21">
        <f t="shared" si="0"/>
        <v>1.2272000000000389</v>
      </c>
      <c r="I8" s="21">
        <f t="shared" si="1"/>
        <v>1.5060198400000955</v>
      </c>
      <c r="J8" s="1">
        <f t="shared" si="2"/>
        <v>9.8491171749601832E-4</v>
      </c>
    </row>
    <row r="9" spans="1:13" ht="16" x14ac:dyDescent="0.2">
      <c r="A9" s="46"/>
      <c r="B9" s="26" t="s">
        <v>6</v>
      </c>
      <c r="C9" s="29">
        <v>1247</v>
      </c>
      <c r="D9" s="12">
        <f t="shared" si="4"/>
        <v>1244.5552</v>
      </c>
      <c r="E9" s="12">
        <f t="shared" si="5"/>
        <v>0.88576000000002741</v>
      </c>
      <c r="F9" s="12">
        <f t="shared" si="6"/>
        <v>1245.4409600000001</v>
      </c>
      <c r="G9" s="21">
        <f t="shared" si="3"/>
        <v>1.5590399999998681</v>
      </c>
      <c r="H9" s="21">
        <f t="shared" si="0"/>
        <v>1.5590399999998681</v>
      </c>
      <c r="I9" s="21">
        <f t="shared" si="1"/>
        <v>2.4306057215995889</v>
      </c>
      <c r="J9" s="1">
        <f t="shared" si="2"/>
        <v>1.2502325581394292E-3</v>
      </c>
      <c r="L9" s="18" t="s">
        <v>14</v>
      </c>
      <c r="M9" s="19">
        <f>AVERAGE(H5:H39)</f>
        <v>37.628830183560204</v>
      </c>
    </row>
    <row r="10" spans="1:13" ht="16" x14ac:dyDescent="0.2">
      <c r="A10" s="46"/>
      <c r="B10" s="26" t="s">
        <v>5</v>
      </c>
      <c r="C10" s="29">
        <v>1248</v>
      </c>
      <c r="D10" s="12">
        <f t="shared" si="4"/>
        <v>1245.28864</v>
      </c>
      <c r="E10" s="12">
        <f t="shared" si="5"/>
        <v>0.92003199999999197</v>
      </c>
      <c r="F10" s="12">
        <f t="shared" si="6"/>
        <v>1246.208672</v>
      </c>
      <c r="G10" s="21">
        <f t="shared" si="3"/>
        <v>1.7913280000000213</v>
      </c>
      <c r="H10" s="21">
        <f t="shared" si="0"/>
        <v>1.7913280000000213</v>
      </c>
      <c r="I10" s="21">
        <f t="shared" si="1"/>
        <v>3.2088560035840765</v>
      </c>
      <c r="J10" s="1">
        <f t="shared" si="2"/>
        <v>1.4353589743589916E-3</v>
      </c>
      <c r="L10" s="13" t="s">
        <v>13</v>
      </c>
      <c r="M10" s="20">
        <f>AVERAGE(I5:I39)</f>
        <v>44506.517988390144</v>
      </c>
    </row>
    <row r="11" spans="1:13" ht="16" x14ac:dyDescent="0.2">
      <c r="A11" s="46"/>
      <c r="B11" s="26" t="s">
        <v>4</v>
      </c>
      <c r="C11" s="29">
        <v>1245</v>
      </c>
      <c r="D11" s="12">
        <f t="shared" si="4"/>
        <v>1246.102048</v>
      </c>
      <c r="E11" s="12">
        <f t="shared" si="5"/>
        <v>0.94402239999999438</v>
      </c>
      <c r="F11" s="12">
        <f t="shared" si="6"/>
        <v>1247.0460704</v>
      </c>
      <c r="G11" s="21">
        <f t="shared" si="3"/>
        <v>-2.0460703999999623</v>
      </c>
      <c r="H11" s="21">
        <f t="shared" si="0"/>
        <v>2.0460703999999623</v>
      </c>
      <c r="I11" s="21">
        <f t="shared" si="1"/>
        <v>4.186404081756006</v>
      </c>
      <c r="J11" s="1">
        <f t="shared" si="2"/>
        <v>1.6434300401606122E-3</v>
      </c>
      <c r="L11" s="16" t="s">
        <v>12</v>
      </c>
      <c r="M11" s="17">
        <f>AVERAGE(J5:J39)</f>
        <v>3.0145460460184192E-2</v>
      </c>
    </row>
    <row r="12" spans="1:13" ht="16" x14ac:dyDescent="0.2">
      <c r="A12" s="46"/>
      <c r="B12" s="26" t="s">
        <v>3</v>
      </c>
      <c r="C12" s="29">
        <v>1249</v>
      </c>
      <c r="D12" s="12">
        <f t="shared" si="4"/>
        <v>1245.7714335999999</v>
      </c>
      <c r="E12" s="12">
        <f t="shared" si="5"/>
        <v>0.60081567999998242</v>
      </c>
      <c r="F12" s="12">
        <f t="shared" si="6"/>
        <v>1246.3722492799998</v>
      </c>
      <c r="G12" s="21">
        <f t="shared" si="3"/>
        <v>2.6277507200002219</v>
      </c>
      <c r="H12" s="21">
        <f t="shared" si="0"/>
        <v>2.6277507200002219</v>
      </c>
      <c r="I12" s="21">
        <f t="shared" si="1"/>
        <v>6.9050738464616845</v>
      </c>
      <c r="J12" s="1">
        <f t="shared" si="2"/>
        <v>2.1038836829465348E-3</v>
      </c>
    </row>
    <row r="13" spans="1:13" ht="16" x14ac:dyDescent="0.2">
      <c r="A13" s="46"/>
      <c r="B13" s="26" t="s">
        <v>2</v>
      </c>
      <c r="C13" s="29">
        <v>1240</v>
      </c>
      <c r="D13" s="12">
        <f t="shared" si="4"/>
        <v>1246.7400035199998</v>
      </c>
      <c r="E13" s="12">
        <f t="shared" si="5"/>
        <v>0.99057097599998079</v>
      </c>
      <c r="F13" s="12">
        <f t="shared" si="6"/>
        <v>1247.7305744959999</v>
      </c>
      <c r="G13" s="21">
        <f t="shared" si="3"/>
        <v>-7.7305744959999174</v>
      </c>
      <c r="H13" s="21">
        <f t="shared" si="0"/>
        <v>7.7305744959999174</v>
      </c>
      <c r="I13" s="21">
        <f t="shared" si="1"/>
        <v>59.76178203820438</v>
      </c>
      <c r="J13" s="1">
        <f t="shared" si="2"/>
        <v>6.2343342709676756E-3</v>
      </c>
    </row>
    <row r="14" spans="1:13" ht="16" x14ac:dyDescent="0.2">
      <c r="A14" s="46"/>
      <c r="B14" s="26" t="s">
        <v>1</v>
      </c>
      <c r="C14" s="29">
        <v>1248</v>
      </c>
      <c r="D14" s="12">
        <f t="shared" si="4"/>
        <v>1244.7180024639997</v>
      </c>
      <c r="E14" s="12">
        <f t="shared" si="5"/>
        <v>9.3399683199959282E-2</v>
      </c>
      <c r="F14" s="12">
        <f t="shared" si="6"/>
        <v>1244.8114021471997</v>
      </c>
      <c r="G14" s="21">
        <f t="shared" si="3"/>
        <v>3.1885978528002852</v>
      </c>
      <c r="H14" s="21">
        <f t="shared" si="0"/>
        <v>3.1885978528002852</v>
      </c>
      <c r="I14" s="21">
        <f t="shared" si="1"/>
        <v>10.167156266882589</v>
      </c>
      <c r="J14" s="1">
        <f t="shared" si="2"/>
        <v>2.5549662282053566E-3</v>
      </c>
    </row>
    <row r="15" spans="1:13" ht="16" x14ac:dyDescent="0.2">
      <c r="A15" s="47"/>
      <c r="B15" s="26" t="s">
        <v>0</v>
      </c>
      <c r="C15" s="29">
        <v>1245</v>
      </c>
      <c r="D15" s="12">
        <f t="shared" si="4"/>
        <v>1245.7026017247997</v>
      </c>
      <c r="E15" s="12">
        <f t="shared" si="5"/>
        <v>0.99537977823999868</v>
      </c>
      <c r="F15" s="12">
        <f t="shared" si="6"/>
        <v>1246.6979815030397</v>
      </c>
      <c r="G15" s="21">
        <f t="shared" si="3"/>
        <v>-1.6979815030397276</v>
      </c>
      <c r="H15" s="21">
        <f t="shared" si="0"/>
        <v>1.6979815030397276</v>
      </c>
      <c r="I15" s="21">
        <f t="shared" si="1"/>
        <v>2.8831411846650523</v>
      </c>
      <c r="J15" s="1">
        <f t="shared" si="2"/>
        <v>1.3638405646905442E-3</v>
      </c>
    </row>
    <row r="16" spans="1:13" ht="16" x14ac:dyDescent="0.2">
      <c r="A16" s="48">
        <v>2021</v>
      </c>
      <c r="B16" s="27" t="s">
        <v>11</v>
      </c>
      <c r="C16" s="29">
        <v>1251</v>
      </c>
      <c r="D16" s="12">
        <f t="shared" si="4"/>
        <v>1245.4918212073599</v>
      </c>
      <c r="E16" s="12">
        <f t="shared" si="5"/>
        <v>0.63676584476804687</v>
      </c>
      <c r="F16" s="12">
        <f t="shared" si="6"/>
        <v>1246.1285870521278</v>
      </c>
      <c r="G16" s="21">
        <f t="shared" si="3"/>
        <v>4.8714129478721588</v>
      </c>
      <c r="H16" s="21">
        <f t="shared" si="0"/>
        <v>4.8714129478721588</v>
      </c>
      <c r="I16" s="21">
        <f t="shared" si="1"/>
        <v>23.730664108696516</v>
      </c>
      <c r="J16" s="1">
        <f t="shared" si="2"/>
        <v>3.8940151461807826E-3</v>
      </c>
    </row>
    <row r="17" spans="1:10" ht="16" x14ac:dyDescent="0.2">
      <c r="A17" s="49"/>
      <c r="B17" s="27" t="s">
        <v>10</v>
      </c>
      <c r="C17" s="29">
        <v>1252</v>
      </c>
      <c r="D17" s="12">
        <f t="shared" si="4"/>
        <v>1247.1442748451518</v>
      </c>
      <c r="E17" s="12">
        <f t="shared" si="5"/>
        <v>1.195736091337585</v>
      </c>
      <c r="F17" s="12">
        <f t="shared" si="6"/>
        <v>1248.3400109364893</v>
      </c>
      <c r="G17" s="21">
        <f t="shared" si="3"/>
        <v>3.6599890635106931</v>
      </c>
      <c r="H17" s="21">
        <f t="shared" si="0"/>
        <v>3.6599890635106931</v>
      </c>
      <c r="I17" s="21">
        <f t="shared" si="1"/>
        <v>13.395519945017881</v>
      </c>
      <c r="J17" s="1">
        <f t="shared" si="2"/>
        <v>2.9233139484909688E-3</v>
      </c>
    </row>
    <row r="18" spans="1:10" ht="16" x14ac:dyDescent="0.2">
      <c r="A18" s="49"/>
      <c r="B18" s="27" t="s">
        <v>9</v>
      </c>
      <c r="C18" s="29">
        <v>1252</v>
      </c>
      <c r="D18" s="12">
        <f t="shared" si="4"/>
        <v>1248.6009923916063</v>
      </c>
      <c r="E18" s="12">
        <f t="shared" si="5"/>
        <v>1.1370152639363367</v>
      </c>
      <c r="F18" s="12">
        <f t="shared" si="6"/>
        <v>1249.7380076555426</v>
      </c>
      <c r="G18" s="21">
        <f t="shared" si="3"/>
        <v>2.2619923444574397</v>
      </c>
      <c r="H18" s="21">
        <f t="shared" si="0"/>
        <v>2.2619923444574397</v>
      </c>
      <c r="I18" s="21">
        <f t="shared" si="1"/>
        <v>5.1166093663840648</v>
      </c>
      <c r="J18" s="1">
        <f t="shared" si="2"/>
        <v>1.8067031505251115E-3</v>
      </c>
    </row>
    <row r="19" spans="1:10" ht="16" x14ac:dyDescent="0.2">
      <c r="A19" s="49"/>
      <c r="B19" s="27" t="s">
        <v>8</v>
      </c>
      <c r="C19" s="29">
        <v>1254</v>
      </c>
      <c r="D19" s="12">
        <f t="shared" si="4"/>
        <v>1249.6206946741243</v>
      </c>
      <c r="E19" s="12">
        <f t="shared" si="5"/>
        <v>1.0059106847553947</v>
      </c>
      <c r="F19" s="12">
        <f t="shared" si="6"/>
        <v>1250.6266053588797</v>
      </c>
      <c r="G19" s="21">
        <f t="shared" si="3"/>
        <v>3.3733946411202851</v>
      </c>
      <c r="H19" s="21">
        <f t="shared" si="0"/>
        <v>3.3733946411202851</v>
      </c>
      <c r="I19" s="21">
        <f t="shared" si="1"/>
        <v>11.379791404739057</v>
      </c>
      <c r="J19" s="1">
        <f t="shared" si="2"/>
        <v>2.6901073693144221E-3</v>
      </c>
    </row>
    <row r="20" spans="1:10" ht="16" x14ac:dyDescent="0.2">
      <c r="A20" s="49"/>
      <c r="B20" s="27" t="s">
        <v>7</v>
      </c>
      <c r="C20" s="29">
        <v>1256</v>
      </c>
      <c r="D20" s="12">
        <f t="shared" si="4"/>
        <v>1250.934486271887</v>
      </c>
      <c r="E20" s="12">
        <f t="shared" si="5"/>
        <v>1.0941374793288103</v>
      </c>
      <c r="F20" s="12">
        <f t="shared" si="6"/>
        <v>1252.0286237512157</v>
      </c>
      <c r="G20" s="21">
        <f t="shared" si="3"/>
        <v>3.9713762487842814</v>
      </c>
      <c r="H20" s="21">
        <f t="shared" si="0"/>
        <v>3.9713762487842814</v>
      </c>
      <c r="I20" s="21">
        <f t="shared" si="1"/>
        <v>15.771829309407911</v>
      </c>
      <c r="J20" s="1">
        <f t="shared" si="2"/>
        <v>3.161923764955638E-3</v>
      </c>
    </row>
    <row r="21" spans="1:10" ht="16" x14ac:dyDescent="0.2">
      <c r="A21" s="49"/>
      <c r="B21" s="27" t="s">
        <v>6</v>
      </c>
      <c r="C21" s="29">
        <v>1257</v>
      </c>
      <c r="D21" s="12">
        <f t="shared" si="4"/>
        <v>1252.4541403903208</v>
      </c>
      <c r="E21" s="12">
        <f t="shared" si="5"/>
        <v>1.1558962355301672</v>
      </c>
      <c r="F21" s="12">
        <f t="shared" si="6"/>
        <v>1253.6100366258511</v>
      </c>
      <c r="G21" s="21">
        <f t="shared" si="3"/>
        <v>3.3899633741489197</v>
      </c>
      <c r="H21" s="21">
        <f t="shared" si="0"/>
        <v>3.3899633741489197</v>
      </c>
      <c r="I21" s="21">
        <f t="shared" si="1"/>
        <v>11.491851678071129</v>
      </c>
      <c r="J21" s="1">
        <f t="shared" si="2"/>
        <v>2.696868237190867E-3</v>
      </c>
    </row>
    <row r="22" spans="1:10" ht="16" x14ac:dyDescent="0.2">
      <c r="A22" s="49"/>
      <c r="B22" s="27" t="s">
        <v>5</v>
      </c>
      <c r="C22" s="29">
        <v>1256</v>
      </c>
      <c r="D22" s="12">
        <f t="shared" si="4"/>
        <v>1253.8178982732245</v>
      </c>
      <c r="E22" s="12">
        <f t="shared" si="5"/>
        <v>1.1091273648710966</v>
      </c>
      <c r="F22" s="12">
        <f t="shared" si="6"/>
        <v>1254.9270256380955</v>
      </c>
      <c r="G22" s="21">
        <f t="shared" si="3"/>
        <v>1.0729743619044712</v>
      </c>
      <c r="H22" s="21">
        <f t="shared" si="0"/>
        <v>1.0729743619044712</v>
      </c>
      <c r="I22" s="21">
        <f t="shared" si="1"/>
        <v>1.1512739813043071</v>
      </c>
      <c r="J22" s="1">
        <f t="shared" si="2"/>
        <v>8.5427895056088465E-4</v>
      </c>
    </row>
    <row r="23" spans="1:10" ht="16" x14ac:dyDescent="0.2">
      <c r="A23" s="49"/>
      <c r="B23" s="27" t="s">
        <v>4</v>
      </c>
      <c r="C23" s="29">
        <v>1255</v>
      </c>
      <c r="D23" s="12">
        <f t="shared" si="4"/>
        <v>1254.4725287912572</v>
      </c>
      <c r="E23" s="12">
        <f t="shared" si="5"/>
        <v>0.89638915540981534</v>
      </c>
      <c r="F23" s="12">
        <f t="shared" si="6"/>
        <v>1255.3689179466671</v>
      </c>
      <c r="G23" s="21">
        <f t="shared" si="3"/>
        <v>-0.36891794666712485</v>
      </c>
      <c r="H23" s="21">
        <f t="shared" si="0"/>
        <v>0.36891794666712485</v>
      </c>
      <c r="I23" s="21">
        <f t="shared" si="1"/>
        <v>0.13610045137308757</v>
      </c>
      <c r="J23" s="1">
        <f t="shared" si="2"/>
        <v>2.9395852324073696E-4</v>
      </c>
    </row>
    <row r="24" spans="1:10" ht="16" x14ac:dyDescent="0.2">
      <c r="A24" s="49"/>
      <c r="B24" s="27" t="s">
        <v>3</v>
      </c>
      <c r="C24" s="29">
        <v>1256</v>
      </c>
      <c r="D24" s="12">
        <f t="shared" si="4"/>
        <v>1254.6307701538799</v>
      </c>
      <c r="E24" s="12">
        <f t="shared" si="5"/>
        <v>0.74747240878680254</v>
      </c>
      <c r="F24" s="12">
        <f t="shared" si="6"/>
        <v>1255.3782425626666</v>
      </c>
      <c r="G24" s="21">
        <f t="shared" si="3"/>
        <v>0.62175743733337185</v>
      </c>
      <c r="H24" s="21">
        <f t="shared" si="0"/>
        <v>0.62175743733337185</v>
      </c>
      <c r="I24" s="21">
        <f t="shared" si="1"/>
        <v>0.38658231087936185</v>
      </c>
      <c r="J24" s="1">
        <f t="shared" si="2"/>
        <v>4.9502980679408588E-4</v>
      </c>
    </row>
    <row r="25" spans="1:10" ht="16" x14ac:dyDescent="0.2">
      <c r="A25" s="49"/>
      <c r="B25" s="27" t="s">
        <v>2</v>
      </c>
      <c r="C25" s="29">
        <v>1258</v>
      </c>
      <c r="D25" s="12">
        <f t="shared" si="4"/>
        <v>1255.0415391077158</v>
      </c>
      <c r="E25" s="12">
        <f t="shared" si="5"/>
        <v>0.82323068615078221</v>
      </c>
      <c r="F25" s="12">
        <f t="shared" si="6"/>
        <v>1255.8647697938666</v>
      </c>
      <c r="G25" s="21">
        <f t="shared" si="3"/>
        <v>2.1352302061334285</v>
      </c>
      <c r="H25" s="21">
        <f t="shared" si="0"/>
        <v>2.1352302061334285</v>
      </c>
      <c r="I25" s="21">
        <f t="shared" si="1"/>
        <v>4.5592080331846034</v>
      </c>
      <c r="J25" s="1">
        <f t="shared" si="2"/>
        <v>1.6973213085321372E-3</v>
      </c>
    </row>
    <row r="26" spans="1:10" ht="16" x14ac:dyDescent="0.2">
      <c r="A26" s="49"/>
      <c r="B26" s="27" t="s">
        <v>1</v>
      </c>
      <c r="C26" s="29">
        <v>1257</v>
      </c>
      <c r="D26" s="12">
        <f t="shared" si="4"/>
        <v>1255.929077375401</v>
      </c>
      <c r="E26" s="12">
        <f t="shared" si="5"/>
        <v>0.96626148030554759</v>
      </c>
      <c r="F26" s="12">
        <f t="shared" si="6"/>
        <v>1256.8953388557065</v>
      </c>
      <c r="G26" s="21">
        <f t="shared" si="3"/>
        <v>0.10466114429345907</v>
      </c>
      <c r="H26" s="21">
        <f t="shared" si="0"/>
        <v>0.10466114429345907</v>
      </c>
      <c r="I26" s="21">
        <f t="shared" si="1"/>
        <v>1.0953955124816261E-2</v>
      </c>
      <c r="J26" s="1">
        <f t="shared" si="2"/>
        <v>8.3262644624868001E-5</v>
      </c>
    </row>
    <row r="27" spans="1:10" ht="16" x14ac:dyDescent="0.2">
      <c r="A27" s="50"/>
      <c r="B27" s="27" t="s">
        <v>0</v>
      </c>
      <c r="C27" s="29">
        <v>1258</v>
      </c>
      <c r="D27" s="12">
        <f t="shared" si="4"/>
        <v>1256.2503541627807</v>
      </c>
      <c r="E27" s="12">
        <f t="shared" si="5"/>
        <v>0.7963830362139106</v>
      </c>
      <c r="F27" s="12">
        <f t="shared" si="6"/>
        <v>1257.0467371989946</v>
      </c>
      <c r="G27" s="21">
        <f t="shared" si="3"/>
        <v>0.95326280100539407</v>
      </c>
      <c r="H27" s="21">
        <f t="shared" si="0"/>
        <v>0.95326280100539407</v>
      </c>
      <c r="I27" s="21">
        <f t="shared" si="1"/>
        <v>0.9087099677806495</v>
      </c>
      <c r="J27" s="1">
        <f t="shared" si="2"/>
        <v>7.5776057313624333E-4</v>
      </c>
    </row>
    <row r="28" spans="1:10" ht="16" x14ac:dyDescent="0.2">
      <c r="A28" s="51">
        <v>2022</v>
      </c>
      <c r="B28" s="28" t="s">
        <v>11</v>
      </c>
      <c r="C28" s="29">
        <v>1258</v>
      </c>
      <c r="D28" s="12">
        <f t="shared" si="4"/>
        <v>1256.7752479139463</v>
      </c>
      <c r="E28" s="12">
        <f t="shared" si="5"/>
        <v>0.85746812534966921</v>
      </c>
      <c r="F28" s="12">
        <f t="shared" si="6"/>
        <v>1257.6327160392959</v>
      </c>
      <c r="G28" s="21">
        <f t="shared" si="3"/>
        <v>0.36728396070407143</v>
      </c>
      <c r="H28" s="21">
        <f t="shared" si="0"/>
        <v>0.36728396070407143</v>
      </c>
      <c r="I28" s="21">
        <f t="shared" si="1"/>
        <v>0.13489750779046988</v>
      </c>
      <c r="J28" s="1">
        <f t="shared" si="2"/>
        <v>2.9195863331007266E-4</v>
      </c>
    </row>
    <row r="29" spans="1:10" ht="16" x14ac:dyDescent="0.2">
      <c r="A29" s="52"/>
      <c r="B29" s="28" t="s">
        <v>10</v>
      </c>
      <c r="C29" s="29">
        <v>1259</v>
      </c>
      <c r="D29" s="12">
        <f t="shared" si="4"/>
        <v>1257.1426735397622</v>
      </c>
      <c r="E29" s="12">
        <f t="shared" si="5"/>
        <v>0.81022768774478204</v>
      </c>
      <c r="F29" s="12">
        <f t="shared" si="6"/>
        <v>1257.952901227507</v>
      </c>
      <c r="G29" s="21">
        <f t="shared" si="3"/>
        <v>1.0470987724929728</v>
      </c>
      <c r="H29" s="21">
        <f t="shared" si="0"/>
        <v>1.0470987724929728</v>
      </c>
      <c r="I29" s="21">
        <f t="shared" si="1"/>
        <v>1.0964158393562904</v>
      </c>
      <c r="J29" s="1">
        <f t="shared" si="2"/>
        <v>8.3169084391816739E-4</v>
      </c>
    </row>
    <row r="30" spans="1:10" ht="16" x14ac:dyDescent="0.2">
      <c r="A30" s="52"/>
      <c r="B30" s="28" t="s">
        <v>9</v>
      </c>
      <c r="C30" s="29">
        <v>1262</v>
      </c>
      <c r="D30" s="12">
        <f t="shared" si="4"/>
        <v>1257.6998714778335</v>
      </c>
      <c r="E30" s="12">
        <f t="shared" si="5"/>
        <v>0.86715938142140203</v>
      </c>
      <c r="F30" s="12">
        <f t="shared" si="6"/>
        <v>1258.5670308592548</v>
      </c>
      <c r="G30" s="21">
        <f t="shared" si="3"/>
        <v>3.4329691407451719</v>
      </c>
      <c r="H30" s="21">
        <f t="shared" si="0"/>
        <v>3.4329691407451719</v>
      </c>
      <c r="I30" s="21">
        <f t="shared" si="1"/>
        <v>11.785277121308644</v>
      </c>
      <c r="J30" s="1">
        <f t="shared" si="2"/>
        <v>2.7202608088313564E-3</v>
      </c>
    </row>
    <row r="31" spans="1:10" ht="16" x14ac:dyDescent="0.2">
      <c r="A31" s="52"/>
      <c r="B31" s="28" t="s">
        <v>8</v>
      </c>
      <c r="C31" s="29">
        <v>1258</v>
      </c>
      <c r="D31" s="12">
        <f t="shared" si="4"/>
        <v>1258.9899100344835</v>
      </c>
      <c r="E31" s="12">
        <f t="shared" si="5"/>
        <v>1.0870115669949882</v>
      </c>
      <c r="F31" s="12">
        <f t="shared" si="6"/>
        <v>1260.0769216014785</v>
      </c>
      <c r="G31" s="21">
        <f t="shared" si="3"/>
        <v>-2.0769216014784888</v>
      </c>
      <c r="H31" s="21">
        <f t="shared" si="0"/>
        <v>2.0769216014784888</v>
      </c>
      <c r="I31" s="21">
        <f t="shared" si="1"/>
        <v>4.3136033386879706</v>
      </c>
      <c r="J31" s="1">
        <f t="shared" si="2"/>
        <v>1.6509710663580991E-3</v>
      </c>
    </row>
    <row r="32" spans="1:10" ht="16" x14ac:dyDescent="0.2">
      <c r="A32" s="52"/>
      <c r="B32" s="28" t="s">
        <v>7</v>
      </c>
      <c r="C32" s="29">
        <v>1262</v>
      </c>
      <c r="D32" s="12">
        <f t="shared" si="4"/>
        <v>1258.6929370241382</v>
      </c>
      <c r="E32" s="12">
        <f t="shared" si="5"/>
        <v>0.61090809689642356</v>
      </c>
      <c r="F32" s="12">
        <f t="shared" si="6"/>
        <v>1259.3038451210346</v>
      </c>
      <c r="G32" s="21">
        <f t="shared" si="3"/>
        <v>2.6961548789654444</v>
      </c>
      <c r="H32" s="21">
        <f t="shared" si="0"/>
        <v>2.6961548789654444</v>
      </c>
      <c r="I32" s="21">
        <f t="shared" si="1"/>
        <v>7.2692511313691703</v>
      </c>
      <c r="J32" s="1">
        <f t="shared" si="2"/>
        <v>2.1364143256461525E-3</v>
      </c>
    </row>
    <row r="33" spans="1:10" ht="16" x14ac:dyDescent="0.2">
      <c r="A33" s="52"/>
      <c r="B33" s="28" t="s">
        <v>6</v>
      </c>
      <c r="C33" s="29">
        <v>1261</v>
      </c>
      <c r="D33" s="12">
        <f t="shared" si="4"/>
        <v>1259.6850559168968</v>
      </c>
      <c r="E33" s="12">
        <f t="shared" si="5"/>
        <v>0.99763566782755775</v>
      </c>
      <c r="F33" s="12">
        <f t="shared" si="6"/>
        <v>1260.6826915847244</v>
      </c>
      <c r="G33" s="21">
        <f t="shared" si="3"/>
        <v>0.31730841527564735</v>
      </c>
      <c r="H33" s="21">
        <f t="shared" si="0"/>
        <v>0.31730841527564735</v>
      </c>
      <c r="I33" s="21">
        <f t="shared" si="1"/>
        <v>0.10068463040474267</v>
      </c>
      <c r="J33" s="1">
        <f t="shared" si="2"/>
        <v>2.5163236738750779E-4</v>
      </c>
    </row>
    <row r="34" spans="1:10" ht="16" x14ac:dyDescent="0.2">
      <c r="A34" s="52"/>
      <c r="B34" s="28" t="s">
        <v>5</v>
      </c>
      <c r="C34" s="29">
        <v>1260</v>
      </c>
      <c r="D34" s="12">
        <f t="shared" si="4"/>
        <v>1260.0795391418278</v>
      </c>
      <c r="E34" s="12">
        <f t="shared" si="5"/>
        <v>0.81834496747931096</v>
      </c>
      <c r="F34" s="12">
        <f t="shared" si="6"/>
        <v>1260.8978841093071</v>
      </c>
      <c r="G34" s="21">
        <f t="shared" si="3"/>
        <v>-0.89788410930714235</v>
      </c>
      <c r="H34" s="21">
        <f t="shared" si="0"/>
        <v>0.89788410930714235</v>
      </c>
      <c r="I34" s="21">
        <f t="shared" si="1"/>
        <v>0.80619587374628032</v>
      </c>
      <c r="J34" s="1">
        <f t="shared" si="2"/>
        <v>7.1260643595804946E-4</v>
      </c>
    </row>
    <row r="35" spans="1:10" ht="16" x14ac:dyDescent="0.2">
      <c r="A35" s="52"/>
      <c r="B35" s="28" t="s">
        <v>4</v>
      </c>
      <c r="C35" s="29">
        <v>1259</v>
      </c>
      <c r="D35" s="12">
        <f t="shared" si="4"/>
        <v>1260.0556773992794</v>
      </c>
      <c r="E35" s="12">
        <f t="shared" si="5"/>
        <v>0.69284147723546985</v>
      </c>
      <c r="F35" s="12">
        <f t="shared" si="6"/>
        <v>1260.7485188765149</v>
      </c>
      <c r="G35" s="21">
        <f t="shared" si="3"/>
        <v>-1.748518876514936</v>
      </c>
      <c r="H35" s="21">
        <f t="shared" si="0"/>
        <v>1.748518876514936</v>
      </c>
      <c r="I35" s="21">
        <f t="shared" si="1"/>
        <v>3.0573182615290539</v>
      </c>
      <c r="J35" s="1">
        <f t="shared" si="2"/>
        <v>1.3888156286854139E-3</v>
      </c>
    </row>
    <row r="36" spans="1:10" ht="16" x14ac:dyDescent="0.2">
      <c r="A36" s="52"/>
      <c r="B36" s="28" t="s">
        <v>3</v>
      </c>
      <c r="C36" s="29">
        <v>1263</v>
      </c>
      <c r="D36" s="12">
        <f t="shared" si="4"/>
        <v>1259.7389741794955</v>
      </c>
      <c r="E36" s="12">
        <f t="shared" si="5"/>
        <v>0.60498903406482896</v>
      </c>
      <c r="F36" s="12">
        <f t="shared" si="6"/>
        <v>1260.3439632135603</v>
      </c>
      <c r="G36" s="21">
        <f t="shared" si="3"/>
        <v>2.6560367864396994</v>
      </c>
      <c r="H36" s="21">
        <f t="shared" si="0"/>
        <v>2.6560367864396994</v>
      </c>
      <c r="I36" s="21">
        <f t="shared" si="1"/>
        <v>7.0545314109209256</v>
      </c>
      <c r="J36" s="1">
        <f t="shared" si="2"/>
        <v>2.1029586590971491E-3</v>
      </c>
    </row>
    <row r="37" spans="1:10" ht="16" x14ac:dyDescent="0.2">
      <c r="A37" s="52"/>
      <c r="B37" s="28" t="s">
        <v>2</v>
      </c>
      <c r="C37" s="29">
        <v>1262</v>
      </c>
      <c r="D37" s="12">
        <f t="shared" si="4"/>
        <v>1260.7172819256466</v>
      </c>
      <c r="E37" s="12">
        <f t="shared" si="5"/>
        <v>0.99349232384533925</v>
      </c>
      <c r="F37" s="12">
        <f t="shared" si="6"/>
        <v>1261.710774249492</v>
      </c>
      <c r="G37" s="21">
        <f t="shared" si="3"/>
        <v>0.28922575050796695</v>
      </c>
      <c r="H37" s="21">
        <f t="shared" si="0"/>
        <v>0.28922575050796695</v>
      </c>
      <c r="I37" s="21">
        <f t="shared" si="1"/>
        <v>8.3651534756896739E-2</v>
      </c>
      <c r="J37" s="1">
        <f t="shared" si="2"/>
        <v>2.2918046791439535E-4</v>
      </c>
    </row>
    <row r="38" spans="1:10" ht="16" x14ac:dyDescent="0.2">
      <c r="A38" s="52"/>
      <c r="B38" s="28" t="s">
        <v>1</v>
      </c>
      <c r="C38" s="29">
        <v>1264</v>
      </c>
      <c r="D38" s="12">
        <f t="shared" si="4"/>
        <v>1261.1020973479526</v>
      </c>
      <c r="E38" s="12">
        <f t="shared" si="5"/>
        <v>0.81544462669180573</v>
      </c>
      <c r="F38" s="12">
        <f t="shared" si="6"/>
        <v>1261.9175419746443</v>
      </c>
      <c r="G38" s="21">
        <f t="shared" si="3"/>
        <v>2.0824580253556633</v>
      </c>
      <c r="H38" s="21">
        <f t="shared" si="0"/>
        <v>2.0824580253556633</v>
      </c>
      <c r="I38" s="21">
        <f t="shared" si="1"/>
        <v>4.3366314273682081</v>
      </c>
      <c r="J38" s="1">
        <f t="shared" si="2"/>
        <v>1.6475142605661894E-3</v>
      </c>
    </row>
    <row r="39" spans="1:10" ht="16" x14ac:dyDescent="0.2">
      <c r="A39" s="53"/>
      <c r="B39" s="28" t="s">
        <v>0</v>
      </c>
      <c r="C39" s="29">
        <v>1263</v>
      </c>
      <c r="D39" s="12">
        <f t="shared" si="4"/>
        <v>1261.9714681435669</v>
      </c>
      <c r="E39" s="12">
        <f t="shared" si="5"/>
        <v>0.96081123868427754</v>
      </c>
      <c r="F39" s="12">
        <f t="shared" si="6"/>
        <v>1262.9322793822512</v>
      </c>
      <c r="G39" s="21">
        <f t="shared" si="3"/>
        <v>6.7720617748818768E-2</v>
      </c>
      <c r="H39" s="21">
        <f t="shared" si="0"/>
        <v>6.7720617748818768E-2</v>
      </c>
      <c r="I39" s="21">
        <f t="shared" si="1"/>
        <v>4.5860820682816278E-3</v>
      </c>
      <c r="J39" s="1">
        <f t="shared" si="2"/>
        <v>5.3618858075074239E-5</v>
      </c>
    </row>
    <row r="40" spans="1:10" ht="23" customHeight="1" x14ac:dyDescent="0.15">
      <c r="A40" s="43" t="s">
        <v>26</v>
      </c>
      <c r="B40" s="44"/>
      <c r="C40" s="2"/>
      <c r="D40" s="12">
        <f t="shared" si="4"/>
        <v>1262.2800277004967</v>
      </c>
      <c r="E40" s="12">
        <f t="shared" si="5"/>
        <v>0.79256786707894655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C9D-F88D-D046-B4EE-91B964E9F228}">
  <dimension ref="A1:M40"/>
  <sheetViews>
    <sheetView zoomScale="75" workbookViewId="0">
      <selection activeCell="N29" sqref="N29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2" t="s">
        <v>36</v>
      </c>
      <c r="C1" s="42"/>
      <c r="D1" s="42"/>
      <c r="E1" s="42"/>
      <c r="F1" s="42"/>
      <c r="G1" s="42"/>
      <c r="H1" s="42"/>
      <c r="I1" s="42"/>
      <c r="J1" s="42"/>
      <c r="K1" s="42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47</v>
      </c>
      <c r="E3" s="4" t="s">
        <v>31</v>
      </c>
      <c r="F3" s="22" t="s">
        <v>34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45">
        <v>2020</v>
      </c>
      <c r="B4" s="26" t="s">
        <v>11</v>
      </c>
      <c r="C4" s="29">
        <v>1240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0.7</v>
      </c>
    </row>
    <row r="5" spans="1:13" ht="16" customHeight="1" x14ac:dyDescent="0.2">
      <c r="A5" s="46"/>
      <c r="B5" s="26" t="s">
        <v>10</v>
      </c>
      <c r="C5" s="29">
        <v>1248</v>
      </c>
      <c r="D5" s="2">
        <v>1240</v>
      </c>
      <c r="E5" s="2"/>
      <c r="F5" s="2"/>
      <c r="G5" s="21">
        <f>C5-F5</f>
        <v>1248</v>
      </c>
      <c r="H5" s="21">
        <f t="shared" ref="H5:H40" si="0">ABS(G5)</f>
        <v>1248</v>
      </c>
      <c r="I5" s="21">
        <f t="shared" ref="I5:I40" si="1">(G5)^2</f>
        <v>1557504</v>
      </c>
      <c r="J5" s="1">
        <f t="shared" ref="J5:J39" si="2">(H5/C5)</f>
        <v>1</v>
      </c>
      <c r="L5" s="14" t="s">
        <v>32</v>
      </c>
      <c r="M5" s="15">
        <v>0.7</v>
      </c>
    </row>
    <row r="6" spans="1:13" ht="16" x14ac:dyDescent="0.2">
      <c r="A6" s="46"/>
      <c r="B6" s="26" t="s">
        <v>9</v>
      </c>
      <c r="C6" s="29">
        <v>1246</v>
      </c>
      <c r="D6" s="12">
        <f>C5*0.7+(1-0.7)*D5</f>
        <v>1245.5999999999999</v>
      </c>
      <c r="E6" s="12">
        <f>0.7*(D6-D5)+(1-0.7)*1</f>
        <v>4.2199999999999358</v>
      </c>
      <c r="F6" s="12">
        <f>D6+E6</f>
        <v>1249.82</v>
      </c>
      <c r="G6" s="21">
        <f t="shared" ref="G6:G40" si="3">C6-F6</f>
        <v>-3.8199999999999363</v>
      </c>
      <c r="H6" s="21">
        <f t="shared" si="0"/>
        <v>3.8199999999999363</v>
      </c>
      <c r="I6" s="21">
        <f t="shared" si="1"/>
        <v>14.592399999999513</v>
      </c>
      <c r="J6" s="1">
        <f>(H6/C6)</f>
        <v>3.0658105939004305E-3</v>
      </c>
    </row>
    <row r="7" spans="1:13" ht="16" x14ac:dyDescent="0.2">
      <c r="A7" s="46"/>
      <c r="B7" s="26" t="s">
        <v>8</v>
      </c>
      <c r="C7" s="29">
        <v>1245</v>
      </c>
      <c r="D7" s="12">
        <f t="shared" ref="D7:D40" si="4">C6*0.7+(1-0.7)*D6</f>
        <v>1245.8799999999999</v>
      </c>
      <c r="E7" s="12">
        <f t="shared" ref="E7:E40" si="5">0.7*(D7-D6)+(1-0.7)*1</f>
        <v>0.4959999999999809</v>
      </c>
      <c r="F7" s="12">
        <f t="shared" ref="F7:F39" si="6">D7+E7</f>
        <v>1246.3759999999997</v>
      </c>
      <c r="G7" s="21">
        <f t="shared" si="3"/>
        <v>-1.375999999999749</v>
      </c>
      <c r="H7" s="21">
        <f t="shared" si="0"/>
        <v>1.375999999999749</v>
      </c>
      <c r="I7" s="21">
        <f t="shared" si="1"/>
        <v>1.8933759999993092</v>
      </c>
      <c r="J7" s="1">
        <f t="shared" si="2"/>
        <v>1.1052208835339349E-3</v>
      </c>
    </row>
    <row r="8" spans="1:13" ht="16" x14ac:dyDescent="0.2">
      <c r="A8" s="46"/>
      <c r="B8" s="26" t="s">
        <v>7</v>
      </c>
      <c r="C8" s="29">
        <v>1246</v>
      </c>
      <c r="D8" s="12">
        <f t="shared" si="4"/>
        <v>1245.2640000000001</v>
      </c>
      <c r="E8" s="12">
        <f t="shared" si="5"/>
        <v>-0.13119999999983056</v>
      </c>
      <c r="F8" s="12">
        <f t="shared" si="6"/>
        <v>1245.1328000000003</v>
      </c>
      <c r="G8" s="21">
        <f t="shared" si="3"/>
        <v>0.86719999999968422</v>
      </c>
      <c r="H8" s="21">
        <f t="shared" si="0"/>
        <v>0.86719999999968422</v>
      </c>
      <c r="I8" s="21">
        <f t="shared" si="1"/>
        <v>0.75203583999945234</v>
      </c>
      <c r="J8" s="1">
        <f t="shared" si="2"/>
        <v>6.9598715890825376E-4</v>
      </c>
    </row>
    <row r="9" spans="1:13" ht="16" x14ac:dyDescent="0.2">
      <c r="A9" s="46"/>
      <c r="B9" s="26" t="s">
        <v>6</v>
      </c>
      <c r="C9" s="29">
        <v>1247</v>
      </c>
      <c r="D9" s="12">
        <f t="shared" si="4"/>
        <v>1245.7791999999999</v>
      </c>
      <c r="E9" s="12">
        <f t="shared" si="5"/>
        <v>0.66063999999987577</v>
      </c>
      <c r="F9" s="12">
        <f t="shared" si="6"/>
        <v>1246.4398399999998</v>
      </c>
      <c r="G9" s="21">
        <f t="shared" si="3"/>
        <v>0.56016000000022359</v>
      </c>
      <c r="H9" s="21">
        <f t="shared" si="0"/>
        <v>0.56016000000022359</v>
      </c>
      <c r="I9" s="21">
        <f t="shared" si="1"/>
        <v>0.31377922560025051</v>
      </c>
      <c r="J9" s="1">
        <f t="shared" si="2"/>
        <v>4.4920609462728437E-4</v>
      </c>
      <c r="L9" s="18" t="s">
        <v>14</v>
      </c>
      <c r="M9" s="19">
        <f>AVERAGE(H5:H39)</f>
        <v>38.020331646536455</v>
      </c>
    </row>
    <row r="10" spans="1:13" ht="16" x14ac:dyDescent="0.2">
      <c r="A10" s="46"/>
      <c r="B10" s="26" t="s">
        <v>5</v>
      </c>
      <c r="C10" s="29">
        <v>1248</v>
      </c>
      <c r="D10" s="12">
        <f t="shared" si="4"/>
        <v>1246.6337599999999</v>
      </c>
      <c r="E10" s="12">
        <f t="shared" si="5"/>
        <v>0.89819199999999455</v>
      </c>
      <c r="F10" s="12">
        <f t="shared" si="6"/>
        <v>1247.5319519999998</v>
      </c>
      <c r="G10" s="21">
        <f t="shared" si="3"/>
        <v>0.46804800000018076</v>
      </c>
      <c r="H10" s="21">
        <f t="shared" si="0"/>
        <v>0.46804800000018076</v>
      </c>
      <c r="I10" s="21">
        <f t="shared" si="1"/>
        <v>0.21906893030416921</v>
      </c>
      <c r="J10" s="1">
        <f t="shared" si="2"/>
        <v>3.7503846153860639E-4</v>
      </c>
      <c r="L10" s="13" t="s">
        <v>13</v>
      </c>
      <c r="M10" s="20">
        <f>AVERAGE(I5:I39)</f>
        <v>44511.050911462095</v>
      </c>
    </row>
    <row r="11" spans="1:13" ht="16" x14ac:dyDescent="0.2">
      <c r="A11" s="46"/>
      <c r="B11" s="26" t="s">
        <v>4</v>
      </c>
      <c r="C11" s="29">
        <v>1245</v>
      </c>
      <c r="D11" s="12">
        <f t="shared" si="4"/>
        <v>1247.5901279999998</v>
      </c>
      <c r="E11" s="12">
        <f t="shared" si="5"/>
        <v>0.96945759999991876</v>
      </c>
      <c r="F11" s="12">
        <f t="shared" si="6"/>
        <v>1248.5595855999998</v>
      </c>
      <c r="G11" s="21">
        <f t="shared" si="3"/>
        <v>-3.5595855999997639</v>
      </c>
      <c r="H11" s="21">
        <f t="shared" si="0"/>
        <v>3.5595855999997639</v>
      </c>
      <c r="I11" s="21">
        <f t="shared" si="1"/>
        <v>12.670649643725678</v>
      </c>
      <c r="J11" s="1">
        <f t="shared" si="2"/>
        <v>2.859104899598204E-3</v>
      </c>
      <c r="L11" s="16" t="s">
        <v>12</v>
      </c>
      <c r="M11" s="17">
        <f>AVERAGE(J5:J39)</f>
        <v>3.0458754784077044E-2</v>
      </c>
    </row>
    <row r="12" spans="1:13" ht="16" x14ac:dyDescent="0.2">
      <c r="A12" s="46"/>
      <c r="B12" s="26" t="s">
        <v>3</v>
      </c>
      <c r="C12" s="29">
        <v>1249</v>
      </c>
      <c r="D12" s="12">
        <f t="shared" si="4"/>
        <v>1245.7770384</v>
      </c>
      <c r="E12" s="12">
        <f t="shared" si="5"/>
        <v>-0.96916271999984915</v>
      </c>
      <c r="F12" s="12">
        <f t="shared" si="6"/>
        <v>1244.8078756800003</v>
      </c>
      <c r="G12" s="21">
        <f t="shared" si="3"/>
        <v>4.1921243199997207</v>
      </c>
      <c r="H12" s="21">
        <f t="shared" si="0"/>
        <v>4.1921243199997207</v>
      </c>
      <c r="I12" s="21">
        <f t="shared" si="1"/>
        <v>17.573906314333122</v>
      </c>
      <c r="J12" s="1">
        <f t="shared" si="2"/>
        <v>3.3563845636506973E-3</v>
      </c>
    </row>
    <row r="13" spans="1:13" ht="16" x14ac:dyDescent="0.2">
      <c r="A13" s="46"/>
      <c r="B13" s="26" t="s">
        <v>2</v>
      </c>
      <c r="C13" s="29">
        <v>1240</v>
      </c>
      <c r="D13" s="12">
        <f t="shared" si="4"/>
        <v>1248.0331115200001</v>
      </c>
      <c r="E13" s="12">
        <f t="shared" si="5"/>
        <v>1.879251184000077</v>
      </c>
      <c r="F13" s="12">
        <f t="shared" si="6"/>
        <v>1249.9123627040003</v>
      </c>
      <c r="G13" s="21">
        <f t="shared" si="3"/>
        <v>-9.9123627040003157</v>
      </c>
      <c r="H13" s="21">
        <f t="shared" si="0"/>
        <v>9.9123627040003157</v>
      </c>
      <c r="I13" s="21">
        <f t="shared" si="1"/>
        <v>98.254934375656447</v>
      </c>
      <c r="J13" s="1">
        <f t="shared" si="2"/>
        <v>7.9938408903228349E-3</v>
      </c>
    </row>
    <row r="14" spans="1:13" ht="16" x14ac:dyDescent="0.2">
      <c r="A14" s="46"/>
      <c r="B14" s="26" t="s">
        <v>1</v>
      </c>
      <c r="C14" s="29">
        <v>1248</v>
      </c>
      <c r="D14" s="12">
        <f t="shared" si="4"/>
        <v>1242.4099334560001</v>
      </c>
      <c r="E14" s="12">
        <f t="shared" si="5"/>
        <v>-3.6362246448000404</v>
      </c>
      <c r="F14" s="12">
        <f t="shared" si="6"/>
        <v>1238.7737088112001</v>
      </c>
      <c r="G14" s="21">
        <f t="shared" si="3"/>
        <v>9.2262911887999053</v>
      </c>
      <c r="H14" s="21">
        <f t="shared" si="0"/>
        <v>9.2262911887999053</v>
      </c>
      <c r="I14" s="21">
        <f t="shared" si="1"/>
        <v>85.124449100526775</v>
      </c>
      <c r="J14" s="1">
        <f t="shared" si="2"/>
        <v>7.3928615294871032E-3</v>
      </c>
    </row>
    <row r="15" spans="1:13" ht="16" x14ac:dyDescent="0.2">
      <c r="A15" s="47"/>
      <c r="B15" s="26" t="s">
        <v>0</v>
      </c>
      <c r="C15" s="29">
        <v>1245</v>
      </c>
      <c r="D15" s="12">
        <f t="shared" si="4"/>
        <v>1246.3229800367999</v>
      </c>
      <c r="E15" s="12">
        <f t="shared" si="5"/>
        <v>3.0391326065598605</v>
      </c>
      <c r="F15" s="12">
        <f t="shared" si="6"/>
        <v>1249.3621126433598</v>
      </c>
      <c r="G15" s="21">
        <f t="shared" si="3"/>
        <v>-4.362112643359751</v>
      </c>
      <c r="H15" s="21">
        <f t="shared" si="0"/>
        <v>4.362112643359751</v>
      </c>
      <c r="I15" s="21">
        <f t="shared" si="1"/>
        <v>19.028026713358994</v>
      </c>
      <c r="J15" s="1">
        <f t="shared" si="2"/>
        <v>3.503704934425503E-3</v>
      </c>
    </row>
    <row r="16" spans="1:13" ht="16" x14ac:dyDescent="0.2">
      <c r="A16" s="48">
        <v>2021</v>
      </c>
      <c r="B16" s="27" t="s">
        <v>11</v>
      </c>
      <c r="C16" s="29">
        <v>1251</v>
      </c>
      <c r="D16" s="12">
        <f t="shared" si="4"/>
        <v>1245.3968940110401</v>
      </c>
      <c r="E16" s="12">
        <f t="shared" si="5"/>
        <v>-0.34826021803185081</v>
      </c>
      <c r="F16" s="12">
        <f t="shared" si="6"/>
        <v>1245.0486337930083</v>
      </c>
      <c r="G16" s="21">
        <f t="shared" si="3"/>
        <v>5.9513662069916791</v>
      </c>
      <c r="H16" s="21">
        <f t="shared" si="0"/>
        <v>5.9513662069916791</v>
      </c>
      <c r="I16" s="21">
        <f t="shared" si="1"/>
        <v>35.418759729722524</v>
      </c>
      <c r="J16" s="1">
        <f t="shared" si="2"/>
        <v>4.7572871358846358E-3</v>
      </c>
    </row>
    <row r="17" spans="1:10" ht="16" x14ac:dyDescent="0.2">
      <c r="A17" s="49"/>
      <c r="B17" s="27" t="s">
        <v>10</v>
      </c>
      <c r="C17" s="29">
        <v>1252</v>
      </c>
      <c r="D17" s="12">
        <f t="shared" si="4"/>
        <v>1249.3190682033121</v>
      </c>
      <c r="E17" s="12">
        <f t="shared" si="5"/>
        <v>3.045521934590397</v>
      </c>
      <c r="F17" s="12">
        <f t="shared" si="6"/>
        <v>1252.3645901379025</v>
      </c>
      <c r="G17" s="21">
        <f t="shared" si="3"/>
        <v>-0.36459013790249628</v>
      </c>
      <c r="H17" s="21">
        <f t="shared" si="0"/>
        <v>0.36459013790249628</v>
      </c>
      <c r="I17" s="21">
        <f t="shared" si="1"/>
        <v>0.13292596865576126</v>
      </c>
      <c r="J17" s="1">
        <f t="shared" si="2"/>
        <v>2.9120618043330373E-4</v>
      </c>
    </row>
    <row r="18" spans="1:10" ht="16" x14ac:dyDescent="0.2">
      <c r="A18" s="49"/>
      <c r="B18" s="27" t="s">
        <v>9</v>
      </c>
      <c r="C18" s="29">
        <v>1252</v>
      </c>
      <c r="D18" s="12">
        <f t="shared" si="4"/>
        <v>1251.1957204609937</v>
      </c>
      <c r="E18" s="12">
        <f t="shared" si="5"/>
        <v>1.613656580377119</v>
      </c>
      <c r="F18" s="12">
        <f t="shared" si="6"/>
        <v>1252.8093770413709</v>
      </c>
      <c r="G18" s="21">
        <f t="shared" si="3"/>
        <v>-0.80937704137090805</v>
      </c>
      <c r="H18" s="21">
        <f t="shared" si="0"/>
        <v>0.80937704137090805</v>
      </c>
      <c r="I18" s="21">
        <f t="shared" si="1"/>
        <v>0.65509119509832459</v>
      </c>
      <c r="J18" s="1">
        <f t="shared" si="2"/>
        <v>6.4646728544002238E-4</v>
      </c>
    </row>
    <row r="19" spans="1:10" ht="16" x14ac:dyDescent="0.2">
      <c r="A19" s="49"/>
      <c r="B19" s="27" t="s">
        <v>8</v>
      </c>
      <c r="C19" s="29">
        <v>1254</v>
      </c>
      <c r="D19" s="12">
        <f t="shared" si="4"/>
        <v>1251.758716138298</v>
      </c>
      <c r="E19" s="12">
        <f t="shared" si="5"/>
        <v>0.69409697411304028</v>
      </c>
      <c r="F19" s="12">
        <f t="shared" si="6"/>
        <v>1252.4528131124111</v>
      </c>
      <c r="G19" s="21">
        <f t="shared" si="3"/>
        <v>1.5471868875888504</v>
      </c>
      <c r="H19" s="21">
        <f t="shared" si="0"/>
        <v>1.5471868875888504</v>
      </c>
      <c r="I19" s="21">
        <f t="shared" si="1"/>
        <v>2.3937872651268739</v>
      </c>
      <c r="J19" s="1">
        <f t="shared" si="2"/>
        <v>1.2338013457646334E-3</v>
      </c>
    </row>
    <row r="20" spans="1:10" ht="16" x14ac:dyDescent="0.2">
      <c r="A20" s="49"/>
      <c r="B20" s="27" t="s">
        <v>7</v>
      </c>
      <c r="C20" s="29">
        <v>1256</v>
      </c>
      <c r="D20" s="12">
        <f t="shared" si="4"/>
        <v>1253.3276148414893</v>
      </c>
      <c r="E20" s="12">
        <f t="shared" si="5"/>
        <v>1.398229092233896</v>
      </c>
      <c r="F20" s="12">
        <f t="shared" si="6"/>
        <v>1254.7258439337231</v>
      </c>
      <c r="G20" s="21">
        <f t="shared" si="3"/>
        <v>1.2741560662768734</v>
      </c>
      <c r="H20" s="21">
        <f t="shared" si="0"/>
        <v>1.2741560662768734</v>
      </c>
      <c r="I20" s="21">
        <f t="shared" si="1"/>
        <v>1.6234736812301562</v>
      </c>
      <c r="J20" s="1">
        <f t="shared" si="2"/>
        <v>1.0144554667809501E-3</v>
      </c>
    </row>
    <row r="21" spans="1:10" ht="16" x14ac:dyDescent="0.2">
      <c r="A21" s="49"/>
      <c r="B21" s="27" t="s">
        <v>6</v>
      </c>
      <c r="C21" s="29">
        <v>1257</v>
      </c>
      <c r="D21" s="12">
        <f t="shared" si="4"/>
        <v>1255.1982844524468</v>
      </c>
      <c r="E21" s="12">
        <f t="shared" si="5"/>
        <v>1.6094687276702644</v>
      </c>
      <c r="F21" s="12">
        <f t="shared" si="6"/>
        <v>1256.8077531801171</v>
      </c>
      <c r="G21" s="21">
        <f t="shared" si="3"/>
        <v>0.19224681988293923</v>
      </c>
      <c r="H21" s="21">
        <f t="shared" si="0"/>
        <v>0.19224681988293923</v>
      </c>
      <c r="I21" s="21">
        <f t="shared" si="1"/>
        <v>3.6958839755103279E-2</v>
      </c>
      <c r="J21" s="1">
        <f t="shared" si="2"/>
        <v>1.5294098638260877E-4</v>
      </c>
    </row>
    <row r="22" spans="1:10" ht="16" x14ac:dyDescent="0.2">
      <c r="A22" s="49"/>
      <c r="B22" s="27" t="s">
        <v>5</v>
      </c>
      <c r="C22" s="29">
        <v>1256</v>
      </c>
      <c r="D22" s="12">
        <f t="shared" si="4"/>
        <v>1256.4594853357341</v>
      </c>
      <c r="E22" s="12">
        <f t="shared" si="5"/>
        <v>1.1828406183011111</v>
      </c>
      <c r="F22" s="12">
        <f t="shared" si="6"/>
        <v>1257.6423259540352</v>
      </c>
      <c r="G22" s="21">
        <f t="shared" si="3"/>
        <v>-1.6423259540351864</v>
      </c>
      <c r="H22" s="21">
        <f t="shared" si="0"/>
        <v>1.6423259540351864</v>
      </c>
      <c r="I22" s="21">
        <f t="shared" si="1"/>
        <v>2.6972345392975852</v>
      </c>
      <c r="J22" s="1">
        <f t="shared" si="2"/>
        <v>1.3075843583082694E-3</v>
      </c>
    </row>
    <row r="23" spans="1:10" ht="16" x14ac:dyDescent="0.2">
      <c r="A23" s="49"/>
      <c r="B23" s="27" t="s">
        <v>4</v>
      </c>
      <c r="C23" s="29">
        <v>1255</v>
      </c>
      <c r="D23" s="12">
        <f t="shared" si="4"/>
        <v>1256.1378456007203</v>
      </c>
      <c r="E23" s="12">
        <f t="shared" si="5"/>
        <v>7.4852185490317497E-2</v>
      </c>
      <c r="F23" s="12">
        <f t="shared" si="6"/>
        <v>1256.2126977862106</v>
      </c>
      <c r="G23" s="21">
        <f t="shared" si="3"/>
        <v>-1.2126977862105832</v>
      </c>
      <c r="H23" s="21">
        <f t="shared" si="0"/>
        <v>1.2126977862105832</v>
      </c>
      <c r="I23" s="21">
        <f t="shared" si="1"/>
        <v>1.4706359206800494</v>
      </c>
      <c r="J23" s="1">
        <f t="shared" si="2"/>
        <v>9.6629305674150062E-4</v>
      </c>
    </row>
    <row r="24" spans="1:10" ht="16" x14ac:dyDescent="0.2">
      <c r="A24" s="49"/>
      <c r="B24" s="27" t="s">
        <v>3</v>
      </c>
      <c r="C24" s="29">
        <v>1256</v>
      </c>
      <c r="D24" s="12">
        <f t="shared" si="4"/>
        <v>1255.3413536802161</v>
      </c>
      <c r="E24" s="12">
        <f t="shared" si="5"/>
        <v>-0.25754434435293649</v>
      </c>
      <c r="F24" s="12">
        <f t="shared" si="6"/>
        <v>1255.0838093358632</v>
      </c>
      <c r="G24" s="21">
        <f t="shared" si="3"/>
        <v>0.91619066413682049</v>
      </c>
      <c r="H24" s="21">
        <f t="shared" si="0"/>
        <v>0.91619066413682049</v>
      </c>
      <c r="I24" s="21">
        <f t="shared" si="1"/>
        <v>0.83940533305146825</v>
      </c>
      <c r="J24" s="1">
        <f t="shared" si="2"/>
        <v>7.2945116571402908E-4</v>
      </c>
    </row>
    <row r="25" spans="1:10" ht="16" x14ac:dyDescent="0.2">
      <c r="A25" s="49"/>
      <c r="B25" s="27" t="s">
        <v>2</v>
      </c>
      <c r="C25" s="29">
        <v>1258</v>
      </c>
      <c r="D25" s="12">
        <f t="shared" si="4"/>
        <v>1255.8024061040649</v>
      </c>
      <c r="E25" s="12">
        <f t="shared" si="5"/>
        <v>0.62273669669411902</v>
      </c>
      <c r="F25" s="12">
        <f t="shared" si="6"/>
        <v>1256.425142800759</v>
      </c>
      <c r="G25" s="21">
        <f t="shared" si="3"/>
        <v>1.5748571992410234</v>
      </c>
      <c r="H25" s="21">
        <f t="shared" si="0"/>
        <v>1.5748571992410234</v>
      </c>
      <c r="I25" s="21">
        <f t="shared" si="1"/>
        <v>2.4801751980012807</v>
      </c>
      <c r="J25" s="1">
        <f t="shared" si="2"/>
        <v>1.2518737672822125E-3</v>
      </c>
    </row>
    <row r="26" spans="1:10" ht="16" x14ac:dyDescent="0.2">
      <c r="A26" s="49"/>
      <c r="B26" s="27" t="s">
        <v>1</v>
      </c>
      <c r="C26" s="29">
        <v>1257</v>
      </c>
      <c r="D26" s="12">
        <f t="shared" si="4"/>
        <v>1257.3407218312195</v>
      </c>
      <c r="E26" s="12">
        <f t="shared" si="5"/>
        <v>1.3768210090082675</v>
      </c>
      <c r="F26" s="12">
        <f t="shared" si="6"/>
        <v>1258.7175428402279</v>
      </c>
      <c r="G26" s="21">
        <f t="shared" si="3"/>
        <v>-1.7175428402279067</v>
      </c>
      <c r="H26" s="21">
        <f t="shared" si="0"/>
        <v>1.7175428402279067</v>
      </c>
      <c r="I26" s="21">
        <f t="shared" si="1"/>
        <v>2.9499534080181449</v>
      </c>
      <c r="J26" s="1">
        <f t="shared" si="2"/>
        <v>1.3663825300142456E-3</v>
      </c>
    </row>
    <row r="27" spans="1:10" ht="16" x14ac:dyDescent="0.2">
      <c r="A27" s="50"/>
      <c r="B27" s="27" t="s">
        <v>0</v>
      </c>
      <c r="C27" s="29">
        <v>1258</v>
      </c>
      <c r="D27" s="12">
        <f t="shared" si="4"/>
        <v>1257.1022165493659</v>
      </c>
      <c r="E27" s="12">
        <f t="shared" si="5"/>
        <v>0.13304630270249623</v>
      </c>
      <c r="F27" s="12">
        <f t="shared" si="6"/>
        <v>1257.2352628520684</v>
      </c>
      <c r="G27" s="21">
        <f t="shared" si="3"/>
        <v>0.76473714793155523</v>
      </c>
      <c r="H27" s="21">
        <f t="shared" si="0"/>
        <v>0.76473714793155523</v>
      </c>
      <c r="I27" s="21">
        <f t="shared" si="1"/>
        <v>0.5848229054264894</v>
      </c>
      <c r="J27" s="1">
        <f t="shared" si="2"/>
        <v>6.0789916369757965E-4</v>
      </c>
    </row>
    <row r="28" spans="1:10" ht="16" x14ac:dyDescent="0.2">
      <c r="A28" s="51">
        <v>2022</v>
      </c>
      <c r="B28" s="28" t="s">
        <v>11</v>
      </c>
      <c r="C28" s="29">
        <v>1258</v>
      </c>
      <c r="D28" s="12">
        <f t="shared" si="4"/>
        <v>1257.7306649648099</v>
      </c>
      <c r="E28" s="12">
        <f t="shared" si="5"/>
        <v>0.73991389081074888</v>
      </c>
      <c r="F28" s="12">
        <f t="shared" si="6"/>
        <v>1258.4705788556207</v>
      </c>
      <c r="G28" s="21">
        <f t="shared" si="3"/>
        <v>-0.47057885562071533</v>
      </c>
      <c r="H28" s="21">
        <f t="shared" si="0"/>
        <v>0.47057885562071533</v>
      </c>
      <c r="I28" s="21">
        <f t="shared" si="1"/>
        <v>0.22144445935730203</v>
      </c>
      <c r="J28" s="1">
        <f t="shared" si="2"/>
        <v>3.7406904262378009E-4</v>
      </c>
    </row>
    <row r="29" spans="1:10" ht="16" x14ac:dyDescent="0.2">
      <c r="A29" s="52"/>
      <c r="B29" s="28" t="s">
        <v>10</v>
      </c>
      <c r="C29" s="29">
        <v>1259</v>
      </c>
      <c r="D29" s="12">
        <f t="shared" si="4"/>
        <v>1257.9191994894429</v>
      </c>
      <c r="E29" s="12">
        <f t="shared" si="5"/>
        <v>0.4319741672431292</v>
      </c>
      <c r="F29" s="12">
        <f t="shared" si="6"/>
        <v>1258.3511736566861</v>
      </c>
      <c r="G29" s="21">
        <f t="shared" si="3"/>
        <v>0.64882634331388545</v>
      </c>
      <c r="H29" s="21">
        <f t="shared" si="0"/>
        <v>0.64882634331388545</v>
      </c>
      <c r="I29" s="21">
        <f t="shared" si="1"/>
        <v>0.42097562377806796</v>
      </c>
      <c r="J29" s="1">
        <f t="shared" si="2"/>
        <v>5.1535055068616792E-4</v>
      </c>
    </row>
    <row r="30" spans="1:10" ht="16" x14ac:dyDescent="0.2">
      <c r="A30" s="52"/>
      <c r="B30" s="28" t="s">
        <v>9</v>
      </c>
      <c r="C30" s="29">
        <v>1262</v>
      </c>
      <c r="D30" s="12">
        <f t="shared" si="4"/>
        <v>1258.675759846833</v>
      </c>
      <c r="E30" s="12">
        <f t="shared" si="5"/>
        <v>0.82959225017305016</v>
      </c>
      <c r="F30" s="12">
        <f t="shared" si="6"/>
        <v>1259.5053520970059</v>
      </c>
      <c r="G30" s="21">
        <f t="shared" si="3"/>
        <v>2.4946479029940747</v>
      </c>
      <c r="H30" s="21">
        <f t="shared" si="0"/>
        <v>2.4946479029940747</v>
      </c>
      <c r="I30" s="21">
        <f t="shared" si="1"/>
        <v>6.2232681599127346</v>
      </c>
      <c r="J30" s="1">
        <f t="shared" si="2"/>
        <v>1.9767416030063985E-3</v>
      </c>
    </row>
    <row r="31" spans="1:10" ht="16" x14ac:dyDescent="0.2">
      <c r="A31" s="52"/>
      <c r="B31" s="28" t="s">
        <v>8</v>
      </c>
      <c r="C31" s="29">
        <v>1258</v>
      </c>
      <c r="D31" s="12">
        <f t="shared" si="4"/>
        <v>1261.00272795405</v>
      </c>
      <c r="E31" s="12">
        <f t="shared" si="5"/>
        <v>1.928877675051899</v>
      </c>
      <c r="F31" s="12">
        <f t="shared" si="6"/>
        <v>1262.9316056291018</v>
      </c>
      <c r="G31" s="21">
        <f t="shared" si="3"/>
        <v>-4.9316056291017958</v>
      </c>
      <c r="H31" s="21">
        <f t="shared" si="0"/>
        <v>4.9316056291017958</v>
      </c>
      <c r="I31" s="21">
        <f t="shared" si="1"/>
        <v>24.320734080988519</v>
      </c>
      <c r="J31" s="1">
        <f t="shared" si="2"/>
        <v>3.9201952536580256E-3</v>
      </c>
    </row>
    <row r="32" spans="1:10" ht="16" x14ac:dyDescent="0.2">
      <c r="A32" s="52"/>
      <c r="B32" s="28" t="s">
        <v>7</v>
      </c>
      <c r="C32" s="29">
        <v>1262</v>
      </c>
      <c r="D32" s="12">
        <f t="shared" si="4"/>
        <v>1258.900818386215</v>
      </c>
      <c r="E32" s="12">
        <f t="shared" si="5"/>
        <v>-1.1713366974845256</v>
      </c>
      <c r="F32" s="12">
        <f t="shared" si="6"/>
        <v>1257.7294816887304</v>
      </c>
      <c r="G32" s="21">
        <f t="shared" si="3"/>
        <v>4.2705183112695977</v>
      </c>
      <c r="H32" s="21">
        <f t="shared" si="0"/>
        <v>4.2705183112695977</v>
      </c>
      <c r="I32" s="21">
        <f t="shared" si="1"/>
        <v>18.237326646888935</v>
      </c>
      <c r="J32" s="1">
        <f t="shared" si="2"/>
        <v>3.383928931275434E-3</v>
      </c>
    </row>
    <row r="33" spans="1:10" ht="16" x14ac:dyDescent="0.2">
      <c r="A33" s="52"/>
      <c r="B33" s="28" t="s">
        <v>6</v>
      </c>
      <c r="C33" s="29">
        <v>1261</v>
      </c>
      <c r="D33" s="12">
        <f t="shared" si="4"/>
        <v>1261.0702455158646</v>
      </c>
      <c r="E33" s="12">
        <f t="shared" si="5"/>
        <v>1.8185989907547537</v>
      </c>
      <c r="F33" s="12">
        <f t="shared" si="6"/>
        <v>1262.8888445066193</v>
      </c>
      <c r="G33" s="21">
        <f t="shared" si="3"/>
        <v>-1.8888445066193071</v>
      </c>
      <c r="H33" s="21">
        <f t="shared" si="0"/>
        <v>1.8888445066193071</v>
      </c>
      <c r="I33" s="21">
        <f t="shared" si="1"/>
        <v>3.5677335701859336</v>
      </c>
      <c r="J33" s="1">
        <f t="shared" si="2"/>
        <v>1.4978941368908067E-3</v>
      </c>
    </row>
    <row r="34" spans="1:10" ht="16" x14ac:dyDescent="0.2">
      <c r="A34" s="52"/>
      <c r="B34" s="28" t="s">
        <v>5</v>
      </c>
      <c r="C34" s="29">
        <v>1260</v>
      </c>
      <c r="D34" s="12">
        <f t="shared" si="4"/>
        <v>1261.0210736547594</v>
      </c>
      <c r="E34" s="12">
        <f t="shared" si="5"/>
        <v>0.2655796972263943</v>
      </c>
      <c r="F34" s="12">
        <f t="shared" si="6"/>
        <v>1261.2866533519859</v>
      </c>
      <c r="G34" s="21">
        <f t="shared" si="3"/>
        <v>-1.2866533519859331</v>
      </c>
      <c r="H34" s="21">
        <f t="shared" si="0"/>
        <v>1.2866533519859331</v>
      </c>
      <c r="I34" s="21">
        <f t="shared" si="1"/>
        <v>1.6554768481766375</v>
      </c>
      <c r="J34" s="1">
        <f t="shared" si="2"/>
        <v>1.0211534539570897E-3</v>
      </c>
    </row>
    <row r="35" spans="1:10" ht="16" x14ac:dyDescent="0.2">
      <c r="A35" s="52"/>
      <c r="B35" s="28" t="s">
        <v>4</v>
      </c>
      <c r="C35" s="29">
        <v>1259</v>
      </c>
      <c r="D35" s="12">
        <f t="shared" si="4"/>
        <v>1260.3063220964279</v>
      </c>
      <c r="E35" s="12">
        <f t="shared" si="5"/>
        <v>-0.20032609083204977</v>
      </c>
      <c r="F35" s="12">
        <f t="shared" si="6"/>
        <v>1260.1059960055959</v>
      </c>
      <c r="G35" s="21">
        <f t="shared" si="3"/>
        <v>-1.1059960055958982</v>
      </c>
      <c r="H35" s="21">
        <f t="shared" si="0"/>
        <v>1.1059960055958982</v>
      </c>
      <c r="I35" s="21">
        <f t="shared" si="1"/>
        <v>1.223227164394082</v>
      </c>
      <c r="J35" s="1">
        <f t="shared" si="2"/>
        <v>8.7847180746298506E-4</v>
      </c>
    </row>
    <row r="36" spans="1:10" ht="16" x14ac:dyDescent="0.2">
      <c r="A36" s="52"/>
      <c r="B36" s="28" t="s">
        <v>3</v>
      </c>
      <c r="C36" s="29">
        <v>1263</v>
      </c>
      <c r="D36" s="12">
        <f t="shared" si="4"/>
        <v>1259.3918966289284</v>
      </c>
      <c r="E36" s="12">
        <f t="shared" si="5"/>
        <v>-0.34009782724967852</v>
      </c>
      <c r="F36" s="12">
        <f t="shared" si="6"/>
        <v>1259.0517988016788</v>
      </c>
      <c r="G36" s="21">
        <f t="shared" si="3"/>
        <v>3.9482011983211578</v>
      </c>
      <c r="H36" s="21">
        <f t="shared" si="0"/>
        <v>3.9482011983211578</v>
      </c>
      <c r="I36" s="21">
        <f t="shared" si="1"/>
        <v>15.588292702424626</v>
      </c>
      <c r="J36" s="1">
        <f t="shared" si="2"/>
        <v>3.1260500382590322E-3</v>
      </c>
    </row>
    <row r="37" spans="1:10" ht="16" x14ac:dyDescent="0.2">
      <c r="A37" s="52"/>
      <c r="B37" s="28" t="s">
        <v>2</v>
      </c>
      <c r="C37" s="29">
        <v>1262</v>
      </c>
      <c r="D37" s="12">
        <f t="shared" si="4"/>
        <v>1261.9175689886786</v>
      </c>
      <c r="E37" s="12">
        <f t="shared" si="5"/>
        <v>2.067970651825112</v>
      </c>
      <c r="F37" s="12">
        <f t="shared" si="6"/>
        <v>1263.9855396405037</v>
      </c>
      <c r="G37" s="21">
        <f t="shared" si="3"/>
        <v>-1.9855396405037027</v>
      </c>
      <c r="H37" s="21">
        <f t="shared" si="0"/>
        <v>1.9855396405037027</v>
      </c>
      <c r="I37" s="21">
        <f t="shared" si="1"/>
        <v>3.9423676640115728</v>
      </c>
      <c r="J37" s="1">
        <f t="shared" si="2"/>
        <v>1.5733277658507945E-3</v>
      </c>
    </row>
    <row r="38" spans="1:10" ht="16" x14ac:dyDescent="0.2">
      <c r="A38" s="52"/>
      <c r="B38" s="28" t="s">
        <v>1</v>
      </c>
      <c r="C38" s="29">
        <v>1264</v>
      </c>
      <c r="D38" s="12">
        <f t="shared" si="4"/>
        <v>1261.9752706966037</v>
      </c>
      <c r="E38" s="12">
        <f t="shared" si="5"/>
        <v>0.34039119554761332</v>
      </c>
      <c r="F38" s="12">
        <f t="shared" si="6"/>
        <v>1262.3156618921514</v>
      </c>
      <c r="G38" s="21">
        <f t="shared" si="3"/>
        <v>1.6843381078485891</v>
      </c>
      <c r="H38" s="21">
        <f t="shared" si="0"/>
        <v>1.6843381078485891</v>
      </c>
      <c r="I38" s="21">
        <f t="shared" si="1"/>
        <v>2.836994861550965</v>
      </c>
      <c r="J38" s="1">
        <f t="shared" si="2"/>
        <v>1.3325459713992003E-3</v>
      </c>
    </row>
    <row r="39" spans="1:10" ht="16" x14ac:dyDescent="0.2">
      <c r="A39" s="53"/>
      <c r="B39" s="28" t="s">
        <v>0</v>
      </c>
      <c r="C39" s="29">
        <v>1263</v>
      </c>
      <c r="D39" s="12">
        <f t="shared" si="4"/>
        <v>1263.392581208981</v>
      </c>
      <c r="E39" s="12">
        <f t="shared" si="5"/>
        <v>1.2921173586641088</v>
      </c>
      <c r="F39" s="12">
        <f t="shared" si="6"/>
        <v>1264.6846985676452</v>
      </c>
      <c r="G39" s="21">
        <f t="shared" si="3"/>
        <v>-1.6846985676452277</v>
      </c>
      <c r="H39" s="21">
        <f t="shared" si="0"/>
        <v>1.6846985676452277</v>
      </c>
      <c r="I39" s="21">
        <f t="shared" si="1"/>
        <v>2.838209263825882</v>
      </c>
      <c r="J39" s="1">
        <f t="shared" si="2"/>
        <v>1.333886435190204E-3</v>
      </c>
    </row>
    <row r="40" spans="1:10" ht="23" customHeight="1" x14ac:dyDescent="0.15">
      <c r="A40" s="43" t="s">
        <v>26</v>
      </c>
      <c r="B40" s="44"/>
      <c r="C40" s="2"/>
      <c r="D40" s="12">
        <f t="shared" si="4"/>
        <v>1263.1177743626943</v>
      </c>
      <c r="E40" s="12">
        <f t="shared" si="5"/>
        <v>0.10763520759926457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62C5-632F-FA49-ACED-853739D2CA4D}">
  <dimension ref="A1:P56"/>
  <sheetViews>
    <sheetView tabSelected="1" zoomScale="64" workbookViewId="0">
      <selection activeCell="T5" sqref="T5"/>
    </sheetView>
  </sheetViews>
  <sheetFormatPr baseColWidth="10" defaultRowHeight="13" x14ac:dyDescent="0.15"/>
  <cols>
    <col min="1" max="1" width="5.1640625" bestFit="1" customWidth="1"/>
    <col min="2" max="2" width="10" bestFit="1" customWidth="1"/>
    <col min="3" max="3" width="11.1640625" bestFit="1" customWidth="1"/>
    <col min="4" max="4" width="9.83203125" customWidth="1"/>
    <col min="5" max="5" width="10.6640625" bestFit="1" customWidth="1"/>
    <col min="6" max="6" width="13.33203125" bestFit="1" customWidth="1"/>
    <col min="7" max="7" width="13.5" customWidth="1"/>
    <col min="8" max="8" width="9.5" bestFit="1" customWidth="1"/>
    <col min="9" max="9" width="11.1640625" customWidth="1"/>
    <col min="10" max="10" width="7.6640625" customWidth="1"/>
    <col min="11" max="11" width="12.1640625" bestFit="1" customWidth="1"/>
    <col min="12" max="12" width="11.6640625" bestFit="1" customWidth="1"/>
    <col min="13" max="13" width="10" bestFit="1" customWidth="1"/>
  </cols>
  <sheetData>
    <row r="1" spans="1:16" ht="23" customHeight="1" x14ac:dyDescent="0.15">
      <c r="C1" s="55" t="s">
        <v>37</v>
      </c>
      <c r="D1" s="55"/>
      <c r="E1" s="55"/>
      <c r="F1" s="55"/>
      <c r="G1" s="55"/>
      <c r="H1" s="55"/>
      <c r="I1" s="55"/>
    </row>
    <row r="3" spans="1:16" ht="56" x14ac:dyDescent="0.15">
      <c r="A3" s="23" t="s">
        <v>21</v>
      </c>
      <c r="B3" s="23" t="s">
        <v>20</v>
      </c>
      <c r="C3" s="23" t="s">
        <v>38</v>
      </c>
      <c r="D3" s="30" t="s">
        <v>35</v>
      </c>
      <c r="E3" s="30" t="s">
        <v>39</v>
      </c>
      <c r="F3" s="23" t="s">
        <v>40</v>
      </c>
      <c r="G3" s="30" t="s">
        <v>41</v>
      </c>
      <c r="H3" s="30" t="s">
        <v>42</v>
      </c>
      <c r="I3" s="30" t="s">
        <v>37</v>
      </c>
      <c r="J3" s="5" t="s">
        <v>18</v>
      </c>
      <c r="K3" s="5" t="s">
        <v>17</v>
      </c>
      <c r="L3" s="5" t="s">
        <v>16</v>
      </c>
      <c r="M3" s="4" t="s">
        <v>15</v>
      </c>
    </row>
    <row r="4" spans="1:16" ht="16" x14ac:dyDescent="0.2">
      <c r="A4" s="46">
        <v>2020</v>
      </c>
      <c r="B4" s="26" t="s">
        <v>11</v>
      </c>
      <c r="C4" s="31">
        <v>1</v>
      </c>
      <c r="D4" s="29">
        <v>1240</v>
      </c>
      <c r="E4" s="32">
        <f>AVERAGE(D4,D16,D28)</f>
        <v>1249.6666666666667</v>
      </c>
      <c r="F4" s="33">
        <f>E4/$D$53</f>
        <v>0.99663269827204259</v>
      </c>
      <c r="G4" s="32">
        <f>D4/F4</f>
        <v>1244.1895616608872</v>
      </c>
      <c r="H4" s="34">
        <f>$C$55+$C$56*C4</f>
        <v>1238.8395900249311</v>
      </c>
      <c r="I4" s="34">
        <f>H4*F4</f>
        <v>1234.6680433327781</v>
      </c>
      <c r="J4" s="34">
        <f>D4-I4</f>
        <v>5.3319566672219025</v>
      </c>
      <c r="K4" s="34">
        <f>ABS(J4)</f>
        <v>5.3319566672219025</v>
      </c>
      <c r="L4" s="32">
        <f>J4^2</f>
        <v>28.4297619011321</v>
      </c>
      <c r="M4" s="35">
        <f>K4/D4</f>
        <v>4.2999650542112121E-3</v>
      </c>
    </row>
    <row r="5" spans="1:16" ht="16" x14ac:dyDescent="0.2">
      <c r="A5" s="46"/>
      <c r="B5" s="26" t="s">
        <v>10</v>
      </c>
      <c r="C5" s="31">
        <v>2</v>
      </c>
      <c r="D5" s="29">
        <v>1248</v>
      </c>
      <c r="E5" s="32">
        <f t="shared" ref="E5:E15" si="0">AVERAGE(D5,D17,D29)</f>
        <v>1253</v>
      </c>
      <c r="F5" s="33">
        <f t="shared" ref="F5:F39" si="1">E5/$D$53</f>
        <v>0.99929109437306152</v>
      </c>
      <c r="G5" s="32">
        <f t="shared" ref="G5:G39" si="2">D5/F5</f>
        <v>1248.8853418462359</v>
      </c>
      <c r="H5" s="34">
        <f t="shared" ref="H5:H51" si="3">$C$55+$C$56*C5</f>
        <v>1227.5902187928905</v>
      </c>
      <c r="I5" s="34">
        <f t="shared" ref="I5:I51" si="4">H5*F5</f>
        <v>1226.7199731792136</v>
      </c>
      <c r="J5" s="34">
        <f t="shared" ref="J5:J39" si="5">D5-I5</f>
        <v>21.280026820786361</v>
      </c>
      <c r="K5" s="34">
        <f t="shared" ref="K5:K39" si="6">ABS(J5)</f>
        <v>21.280026820786361</v>
      </c>
      <c r="L5" s="32">
        <f t="shared" ref="L5:L39" si="7">J5^2</f>
        <v>452.83954149338689</v>
      </c>
      <c r="M5" s="35">
        <f t="shared" ref="M5:M39" si="8">K5/D5</f>
        <v>1.7051303542296763E-2</v>
      </c>
    </row>
    <row r="6" spans="1:16" ht="16" x14ac:dyDescent="0.2">
      <c r="A6" s="46"/>
      <c r="B6" s="26" t="s">
        <v>9</v>
      </c>
      <c r="C6" s="31">
        <v>3</v>
      </c>
      <c r="D6" s="29">
        <v>1246</v>
      </c>
      <c r="E6" s="32">
        <f t="shared" si="0"/>
        <v>1253.3333333333333</v>
      </c>
      <c r="F6" s="33">
        <f t="shared" si="1"/>
        <v>0.99955693398316336</v>
      </c>
      <c r="G6" s="32">
        <f t="shared" si="2"/>
        <v>1246.5523049645392</v>
      </c>
      <c r="H6" s="34">
        <f t="shared" si="3"/>
        <v>1216.3408475608501</v>
      </c>
      <c r="I6" s="34">
        <f t="shared" si="4"/>
        <v>1215.8019282664056</v>
      </c>
      <c r="J6" s="34">
        <f t="shared" si="5"/>
        <v>30.198071733594361</v>
      </c>
      <c r="K6" s="34">
        <f t="shared" si="6"/>
        <v>30.198071733594361</v>
      </c>
      <c r="L6" s="32">
        <f t="shared" si="7"/>
        <v>911.92353642731075</v>
      </c>
      <c r="M6" s="35">
        <f t="shared" si="8"/>
        <v>2.4236012627282793E-2</v>
      </c>
    </row>
    <row r="7" spans="1:16" ht="16" x14ac:dyDescent="0.2">
      <c r="A7" s="46"/>
      <c r="B7" s="26" t="s">
        <v>8</v>
      </c>
      <c r="C7" s="31">
        <v>4</v>
      </c>
      <c r="D7" s="29">
        <v>1245</v>
      </c>
      <c r="E7" s="32">
        <f t="shared" si="0"/>
        <v>1252.3333333333333</v>
      </c>
      <c r="F7" s="33">
        <f t="shared" si="1"/>
        <v>0.99875941515285771</v>
      </c>
      <c r="G7" s="32">
        <f t="shared" si="2"/>
        <v>1246.546446632952</v>
      </c>
      <c r="H7" s="34">
        <f t="shared" si="3"/>
        <v>1205.0914763288094</v>
      </c>
      <c r="I7" s="34">
        <f t="shared" si="4"/>
        <v>1203.5964581038556</v>
      </c>
      <c r="J7" s="34">
        <f t="shared" si="5"/>
        <v>41.403541896144361</v>
      </c>
      <c r="K7" s="34">
        <f t="shared" si="6"/>
        <v>41.403541896144361</v>
      </c>
      <c r="L7" s="32">
        <f t="shared" si="7"/>
        <v>1714.2532815457814</v>
      </c>
      <c r="M7" s="35">
        <f t="shared" si="8"/>
        <v>3.3255856944694268E-2</v>
      </c>
    </row>
    <row r="8" spans="1:16" ht="16" x14ac:dyDescent="0.2">
      <c r="A8" s="46"/>
      <c r="B8" s="26" t="s">
        <v>7</v>
      </c>
      <c r="C8" s="31">
        <v>5</v>
      </c>
      <c r="D8" s="29">
        <v>1246</v>
      </c>
      <c r="E8" s="32">
        <f t="shared" si="0"/>
        <v>1254.6666666666667</v>
      </c>
      <c r="F8" s="33">
        <f t="shared" si="1"/>
        <v>1.0006202924235712</v>
      </c>
      <c r="G8" s="32">
        <f t="shared" si="2"/>
        <v>1245.2275947573503</v>
      </c>
      <c r="H8" s="34">
        <f t="shared" si="3"/>
        <v>1193.842105096769</v>
      </c>
      <c r="I8" s="34">
        <f t="shared" si="4"/>
        <v>1194.5826363095009</v>
      </c>
      <c r="J8" s="34">
        <f t="shared" si="5"/>
        <v>51.417363690499087</v>
      </c>
      <c r="K8" s="34">
        <f t="shared" si="6"/>
        <v>51.417363690499087</v>
      </c>
      <c r="L8" s="32">
        <f t="shared" si="7"/>
        <v>2643.745288881054</v>
      </c>
      <c r="M8" s="35">
        <f t="shared" si="8"/>
        <v>4.1265941966692685E-2</v>
      </c>
    </row>
    <row r="9" spans="1:16" ht="16" x14ac:dyDescent="0.2">
      <c r="A9" s="46"/>
      <c r="B9" s="26" t="s">
        <v>6</v>
      </c>
      <c r="C9" s="31">
        <v>6</v>
      </c>
      <c r="D9" s="29">
        <v>1247</v>
      </c>
      <c r="E9" s="32">
        <f t="shared" si="0"/>
        <v>1255</v>
      </c>
      <c r="F9" s="33">
        <f t="shared" si="1"/>
        <v>1.000886132033673</v>
      </c>
      <c r="G9" s="32">
        <f t="shared" si="2"/>
        <v>1245.8959716688801</v>
      </c>
      <c r="H9" s="34">
        <f t="shared" si="3"/>
        <v>1182.5927338647286</v>
      </c>
      <c r="I9" s="34">
        <f t="shared" si="4"/>
        <v>1183.6406671689952</v>
      </c>
      <c r="J9" s="34">
        <f t="shared" si="5"/>
        <v>63.359332831004849</v>
      </c>
      <c r="K9" s="34">
        <f t="shared" si="6"/>
        <v>63.359332831004849</v>
      </c>
      <c r="L9" s="32">
        <f t="shared" si="7"/>
        <v>4014.405056790049</v>
      </c>
      <c r="M9" s="35">
        <f t="shared" si="8"/>
        <v>5.0809408846034361E-2</v>
      </c>
    </row>
    <row r="10" spans="1:16" ht="16" x14ac:dyDescent="0.2">
      <c r="A10" s="46"/>
      <c r="B10" s="26" t="s">
        <v>5</v>
      </c>
      <c r="C10" s="31">
        <v>7</v>
      </c>
      <c r="D10" s="29">
        <v>1248</v>
      </c>
      <c r="E10" s="32">
        <f t="shared" si="0"/>
        <v>1254.6666666666667</v>
      </c>
      <c r="F10" s="33">
        <f t="shared" si="1"/>
        <v>1.0006202924235712</v>
      </c>
      <c r="G10" s="32">
        <f t="shared" si="2"/>
        <v>1247.2263549415513</v>
      </c>
      <c r="H10" s="34">
        <f t="shared" si="3"/>
        <v>1171.343362632688</v>
      </c>
      <c r="I10" s="34">
        <f t="shared" si="4"/>
        <v>1172.0699380459296</v>
      </c>
      <c r="J10" s="34">
        <f t="shared" si="5"/>
        <v>75.930061954070425</v>
      </c>
      <c r="K10" s="34">
        <f t="shared" si="6"/>
        <v>75.930061954070425</v>
      </c>
      <c r="L10" s="32">
        <f t="shared" si="7"/>
        <v>5765.3743083489726</v>
      </c>
      <c r="M10" s="35">
        <f t="shared" si="8"/>
        <v>6.0841395796530792E-2</v>
      </c>
    </row>
    <row r="11" spans="1:16" ht="16" x14ac:dyDescent="0.2">
      <c r="A11" s="46"/>
      <c r="B11" s="26" t="s">
        <v>4</v>
      </c>
      <c r="C11" s="31">
        <v>8</v>
      </c>
      <c r="D11" s="29">
        <v>1245</v>
      </c>
      <c r="E11" s="32">
        <f t="shared" si="0"/>
        <v>1253</v>
      </c>
      <c r="F11" s="33">
        <f t="shared" si="1"/>
        <v>0.99929109437306152</v>
      </c>
      <c r="G11" s="32">
        <f t="shared" si="2"/>
        <v>1245.8832136206438</v>
      </c>
      <c r="H11" s="34">
        <f t="shared" si="3"/>
        <v>1160.0939914006476</v>
      </c>
      <c r="I11" s="34">
        <f t="shared" si="4"/>
        <v>1159.2715942423661</v>
      </c>
      <c r="J11" s="34">
        <f t="shared" si="5"/>
        <v>85.728405757633936</v>
      </c>
      <c r="K11" s="34">
        <f t="shared" si="6"/>
        <v>85.728405757633936</v>
      </c>
      <c r="L11" s="32">
        <f t="shared" si="7"/>
        <v>7349.359553745523</v>
      </c>
      <c r="M11" s="35">
        <f t="shared" si="8"/>
        <v>6.8858157235047332E-2</v>
      </c>
      <c r="O11" s="18" t="s">
        <v>14</v>
      </c>
      <c r="P11" s="19">
        <f>AVERAGE(K4:K39)</f>
        <v>90.231967357814867</v>
      </c>
    </row>
    <row r="12" spans="1:16" ht="16" x14ac:dyDescent="0.2">
      <c r="A12" s="46"/>
      <c r="B12" s="26" t="s">
        <v>3</v>
      </c>
      <c r="C12" s="31">
        <v>9</v>
      </c>
      <c r="D12" s="29">
        <v>1249</v>
      </c>
      <c r="E12" s="32">
        <f t="shared" si="0"/>
        <v>1256</v>
      </c>
      <c r="F12" s="33">
        <f t="shared" si="1"/>
        <v>1.0016836508639788</v>
      </c>
      <c r="G12" s="32">
        <f t="shared" si="2"/>
        <v>1246.9006546355272</v>
      </c>
      <c r="H12" s="34">
        <f t="shared" si="3"/>
        <v>1148.8446201686072</v>
      </c>
      <c r="I12" s="34">
        <f t="shared" si="4"/>
        <v>1150.7788734059316</v>
      </c>
      <c r="J12" s="34">
        <f t="shared" si="5"/>
        <v>98.221126594068437</v>
      </c>
      <c r="K12" s="34">
        <f t="shared" si="6"/>
        <v>98.221126594068437</v>
      </c>
      <c r="L12" s="32">
        <f t="shared" si="7"/>
        <v>9647.3897094080185</v>
      </c>
      <c r="M12" s="35">
        <f t="shared" si="8"/>
        <v>7.8639813125755353E-2</v>
      </c>
      <c r="O12" s="13" t="s">
        <v>13</v>
      </c>
      <c r="P12" s="20">
        <f>AVERAGE(L4:L39)</f>
        <v>11202.388000448171</v>
      </c>
    </row>
    <row r="13" spans="1:16" ht="16" x14ac:dyDescent="0.2">
      <c r="A13" s="46"/>
      <c r="B13" s="26" t="s">
        <v>2</v>
      </c>
      <c r="C13" s="31">
        <v>10</v>
      </c>
      <c r="D13" s="29">
        <v>1240</v>
      </c>
      <c r="E13" s="32">
        <f t="shared" si="0"/>
        <v>1253.3333333333333</v>
      </c>
      <c r="F13" s="33">
        <f t="shared" si="1"/>
        <v>0.99955693398316336</v>
      </c>
      <c r="G13" s="32">
        <f t="shared" si="2"/>
        <v>1240.5496453900712</v>
      </c>
      <c r="H13" s="34">
        <f t="shared" si="3"/>
        <v>1137.5952489365666</v>
      </c>
      <c r="I13" s="34">
        <f t="shared" si="4"/>
        <v>1137.0912191408479</v>
      </c>
      <c r="J13" s="34">
        <f t="shared" si="5"/>
        <v>102.9087808591521</v>
      </c>
      <c r="K13" s="34">
        <f t="shared" si="6"/>
        <v>102.9087808591521</v>
      </c>
      <c r="L13" s="32">
        <f t="shared" si="7"/>
        <v>10590.217177916989</v>
      </c>
      <c r="M13" s="35">
        <f t="shared" si="8"/>
        <v>8.2990952305767821E-2</v>
      </c>
      <c r="O13" s="16" t="s">
        <v>12</v>
      </c>
      <c r="P13" s="17">
        <f>AVERAGE(M4:M39)</f>
        <v>7.1965967926703234E-2</v>
      </c>
    </row>
    <row r="14" spans="1:16" ht="16" x14ac:dyDescent="0.2">
      <c r="A14" s="46"/>
      <c r="B14" s="26" t="s">
        <v>1</v>
      </c>
      <c r="C14" s="31">
        <v>11</v>
      </c>
      <c r="D14" s="29">
        <v>1248</v>
      </c>
      <c r="E14" s="32">
        <f t="shared" si="0"/>
        <v>1256.3333333333333</v>
      </c>
      <c r="F14" s="33">
        <f t="shared" si="1"/>
        <v>1.0019494904740807</v>
      </c>
      <c r="G14" s="32">
        <f t="shared" si="2"/>
        <v>1245.5717697001858</v>
      </c>
      <c r="H14" s="34">
        <f t="shared" si="3"/>
        <v>1126.3458777045262</v>
      </c>
      <c r="I14" s="34">
        <f t="shared" si="4"/>
        <v>1128.5416782636312</v>
      </c>
      <c r="J14" s="34">
        <f t="shared" si="5"/>
        <v>119.45832173636882</v>
      </c>
      <c r="K14" s="34">
        <f t="shared" si="6"/>
        <v>119.45832173636882</v>
      </c>
      <c r="L14" s="32">
        <f t="shared" si="7"/>
        <v>14270.290632069806</v>
      </c>
      <c r="M14" s="35">
        <f t="shared" si="8"/>
        <v>9.5719809083628857E-2</v>
      </c>
    </row>
    <row r="15" spans="1:16" ht="16" x14ac:dyDescent="0.2">
      <c r="A15" s="47"/>
      <c r="B15" s="26" t="s">
        <v>0</v>
      </c>
      <c r="C15" s="31">
        <v>12</v>
      </c>
      <c r="D15" s="29">
        <v>1245</v>
      </c>
      <c r="E15" s="32">
        <f t="shared" si="0"/>
        <v>1255.3333333333333</v>
      </c>
      <c r="F15" s="33">
        <f t="shared" si="1"/>
        <v>1.0011519716437749</v>
      </c>
      <c r="G15" s="32">
        <f t="shared" si="2"/>
        <v>1243.5674455655869</v>
      </c>
      <c r="H15" s="34">
        <f t="shared" si="3"/>
        <v>1115.0965064724855</v>
      </c>
      <c r="I15" s="34">
        <f t="shared" si="4"/>
        <v>1116.3810660280144</v>
      </c>
      <c r="J15" s="34">
        <f t="shared" si="5"/>
        <v>128.6189339719856</v>
      </c>
      <c r="K15" s="34">
        <f t="shared" si="6"/>
        <v>128.6189339719856</v>
      </c>
      <c r="L15" s="32">
        <f t="shared" si="7"/>
        <v>16542.830176089992</v>
      </c>
      <c r="M15" s="35">
        <f t="shared" si="8"/>
        <v>0.10330838070039004</v>
      </c>
    </row>
    <row r="16" spans="1:16" ht="16" x14ac:dyDescent="0.2">
      <c r="A16" s="48">
        <v>2021</v>
      </c>
      <c r="B16" s="27" t="s">
        <v>11</v>
      </c>
      <c r="C16" s="31">
        <v>13</v>
      </c>
      <c r="D16" s="29">
        <v>1251</v>
      </c>
      <c r="E16" s="32">
        <v>1695</v>
      </c>
      <c r="F16" s="33">
        <f t="shared" si="1"/>
        <v>1.3517944173681877</v>
      </c>
      <c r="G16" s="32">
        <f t="shared" si="2"/>
        <v>925.43657817109158</v>
      </c>
      <c r="H16" s="34">
        <f t="shared" si="3"/>
        <v>1103.8471352404451</v>
      </c>
      <c r="I16" s="34">
        <f t="shared" si="4"/>
        <v>1492.1743950459006</v>
      </c>
      <c r="J16" s="34">
        <f t="shared" si="5"/>
        <v>-241.17439504590061</v>
      </c>
      <c r="K16" s="34">
        <f t="shared" si="6"/>
        <v>241.17439504590061</v>
      </c>
      <c r="L16" s="32">
        <f t="shared" si="7"/>
        <v>58165.088825756131</v>
      </c>
      <c r="M16" s="35">
        <f t="shared" si="8"/>
        <v>0.1927852878064753</v>
      </c>
    </row>
    <row r="17" spans="1:13" ht="16" x14ac:dyDescent="0.2">
      <c r="A17" s="49"/>
      <c r="B17" s="27" t="s">
        <v>10</v>
      </c>
      <c r="C17" s="31">
        <v>14</v>
      </c>
      <c r="D17" s="29">
        <v>1252</v>
      </c>
      <c r="E17" s="32">
        <v>1689</v>
      </c>
      <c r="F17" s="33">
        <f t="shared" si="1"/>
        <v>1.3470093043863536</v>
      </c>
      <c r="G17" s="32">
        <f t="shared" si="2"/>
        <v>929.46648246825862</v>
      </c>
      <c r="H17" s="34">
        <f t="shared" si="3"/>
        <v>1092.5977640084047</v>
      </c>
      <c r="I17" s="34">
        <f t="shared" si="4"/>
        <v>1471.7393540710466</v>
      </c>
      <c r="J17" s="34">
        <f t="shared" si="5"/>
        <v>-219.73935407104659</v>
      </c>
      <c r="K17" s="34">
        <f t="shared" si="6"/>
        <v>219.73935407104659</v>
      </c>
      <c r="L17" s="32">
        <f t="shared" si="7"/>
        <v>48285.38372756078</v>
      </c>
      <c r="M17" s="35">
        <f t="shared" si="8"/>
        <v>0.17551066619093178</v>
      </c>
    </row>
    <row r="18" spans="1:13" ht="16" x14ac:dyDescent="0.2">
      <c r="A18" s="49"/>
      <c r="B18" s="27" t="s">
        <v>9</v>
      </c>
      <c r="C18" s="31">
        <v>15</v>
      </c>
      <c r="D18" s="29">
        <v>1252</v>
      </c>
      <c r="E18" s="32">
        <v>1687</v>
      </c>
      <c r="F18" s="33">
        <f t="shared" si="1"/>
        <v>1.345414266725742</v>
      </c>
      <c r="G18" s="32">
        <f t="shared" si="2"/>
        <v>930.56839886715409</v>
      </c>
      <c r="H18" s="34">
        <f t="shared" si="3"/>
        <v>1081.3483927763641</v>
      </c>
      <c r="I18" s="34">
        <f t="shared" si="4"/>
        <v>1454.8615549422716</v>
      </c>
      <c r="J18" s="34">
        <f t="shared" si="5"/>
        <v>-202.8615549422716</v>
      </c>
      <c r="K18" s="34">
        <f t="shared" si="6"/>
        <v>202.8615549422716</v>
      </c>
      <c r="L18" s="32">
        <f t="shared" si="7"/>
        <v>41152.810473596277</v>
      </c>
      <c r="M18" s="35">
        <f t="shared" si="8"/>
        <v>0.16202999596028084</v>
      </c>
    </row>
    <row r="19" spans="1:13" ht="16" x14ac:dyDescent="0.2">
      <c r="A19" s="49"/>
      <c r="B19" s="27" t="s">
        <v>8</v>
      </c>
      <c r="C19" s="31">
        <v>16</v>
      </c>
      <c r="D19" s="29">
        <v>1254</v>
      </c>
      <c r="E19" s="32">
        <v>1672.3333333333333</v>
      </c>
      <c r="F19" s="33">
        <f t="shared" si="1"/>
        <v>1.3337173238812583</v>
      </c>
      <c r="G19" s="32">
        <f t="shared" si="2"/>
        <v>940.2292206497907</v>
      </c>
      <c r="H19" s="34">
        <f t="shared" si="3"/>
        <v>1070.0990215443237</v>
      </c>
      <c r="I19" s="34">
        <f t="shared" si="4"/>
        <v>1427.2096033020484</v>
      </c>
      <c r="J19" s="34">
        <f t="shared" si="5"/>
        <v>-173.20960330204844</v>
      </c>
      <c r="K19" s="34">
        <f t="shared" si="6"/>
        <v>173.20960330204844</v>
      </c>
      <c r="L19" s="32">
        <f t="shared" si="7"/>
        <v>30001.566676052989</v>
      </c>
      <c r="M19" s="35">
        <f t="shared" si="8"/>
        <v>0.13812568046415347</v>
      </c>
    </row>
    <row r="20" spans="1:13" ht="16" x14ac:dyDescent="0.2">
      <c r="A20" s="49"/>
      <c r="B20" s="27" t="s">
        <v>7</v>
      </c>
      <c r="C20" s="31">
        <v>17</v>
      </c>
      <c r="D20" s="29">
        <v>1256</v>
      </c>
      <c r="E20" s="32">
        <v>1652</v>
      </c>
      <c r="F20" s="33">
        <f t="shared" si="1"/>
        <v>1.317501107665042</v>
      </c>
      <c r="G20" s="32">
        <f t="shared" si="2"/>
        <v>953.31988162496646</v>
      </c>
      <c r="H20" s="34">
        <f t="shared" si="3"/>
        <v>1058.8496503122833</v>
      </c>
      <c r="I20" s="34">
        <f t="shared" si="4"/>
        <v>1395.0355871371758</v>
      </c>
      <c r="J20" s="34">
        <f t="shared" si="5"/>
        <v>-139.03558713717575</v>
      </c>
      <c r="K20" s="34">
        <f t="shared" si="6"/>
        <v>139.03558713717575</v>
      </c>
      <c r="L20" s="32">
        <f t="shared" si="7"/>
        <v>19330.89449057919</v>
      </c>
      <c r="M20" s="35">
        <f t="shared" si="8"/>
        <v>0.11069712351685967</v>
      </c>
    </row>
    <row r="21" spans="1:13" ht="16" x14ac:dyDescent="0.2">
      <c r="A21" s="49"/>
      <c r="B21" s="27" t="s">
        <v>6</v>
      </c>
      <c r="C21" s="31">
        <v>18</v>
      </c>
      <c r="D21" s="29">
        <v>1257</v>
      </c>
      <c r="E21" s="32">
        <v>1649.3333333333333</v>
      </c>
      <c r="F21" s="33">
        <f t="shared" si="1"/>
        <v>1.3153743907842268</v>
      </c>
      <c r="G21" s="32">
        <f t="shared" si="2"/>
        <v>955.62146321746161</v>
      </c>
      <c r="H21" s="34">
        <f t="shared" si="3"/>
        <v>1047.6002790802427</v>
      </c>
      <c r="I21" s="34">
        <f t="shared" si="4"/>
        <v>1377.9865788805603</v>
      </c>
      <c r="J21" s="34">
        <f t="shared" si="5"/>
        <v>-120.98657888056027</v>
      </c>
      <c r="K21" s="34">
        <f t="shared" si="6"/>
        <v>120.98657888056027</v>
      </c>
      <c r="L21" s="32">
        <f t="shared" si="7"/>
        <v>14637.752269222034</v>
      </c>
      <c r="M21" s="35">
        <f t="shared" si="8"/>
        <v>9.6250261639268322E-2</v>
      </c>
    </row>
    <row r="22" spans="1:13" ht="16" x14ac:dyDescent="0.2">
      <c r="A22" s="49"/>
      <c r="B22" s="27" t="s">
        <v>5</v>
      </c>
      <c r="C22" s="31">
        <v>19</v>
      </c>
      <c r="D22" s="29">
        <v>1256</v>
      </c>
      <c r="E22" s="32">
        <v>1661</v>
      </c>
      <c r="F22" s="33">
        <f t="shared" si="1"/>
        <v>1.3246787771377935</v>
      </c>
      <c r="G22" s="32">
        <f t="shared" si="2"/>
        <v>948.15439159810023</v>
      </c>
      <c r="H22" s="34">
        <f t="shared" si="3"/>
        <v>1036.3509078482023</v>
      </c>
      <c r="I22" s="34">
        <f t="shared" si="4"/>
        <v>1372.8320532939986</v>
      </c>
      <c r="J22" s="34">
        <f t="shared" si="5"/>
        <v>-116.83205329399857</v>
      </c>
      <c r="K22" s="34">
        <f t="shared" si="6"/>
        <v>116.83205329399857</v>
      </c>
      <c r="L22" s="32">
        <f t="shared" si="7"/>
        <v>13649.728676891722</v>
      </c>
      <c r="M22" s="35">
        <f t="shared" si="8"/>
        <v>9.3019150711782295E-2</v>
      </c>
    </row>
    <row r="23" spans="1:13" ht="16" x14ac:dyDescent="0.2">
      <c r="A23" s="49"/>
      <c r="B23" s="27" t="s">
        <v>4</v>
      </c>
      <c r="C23" s="31">
        <v>20</v>
      </c>
      <c r="D23" s="29">
        <v>1255</v>
      </c>
      <c r="E23" s="32">
        <v>1660</v>
      </c>
      <c r="F23" s="33">
        <f t="shared" si="1"/>
        <v>1.3238812583074877</v>
      </c>
      <c r="G23" s="32">
        <f t="shared" si="2"/>
        <v>947.97021419009377</v>
      </c>
      <c r="H23" s="34">
        <f t="shared" si="3"/>
        <v>1025.1015366161616</v>
      </c>
      <c r="I23" s="34">
        <f t="shared" si="4"/>
        <v>1357.1127121883433</v>
      </c>
      <c r="J23" s="34">
        <f t="shared" si="5"/>
        <v>-102.11271218834327</v>
      </c>
      <c r="K23" s="34">
        <f t="shared" si="6"/>
        <v>102.11271218834327</v>
      </c>
      <c r="L23" s="32">
        <f t="shared" si="7"/>
        <v>10427.005990459427</v>
      </c>
      <c r="M23" s="35">
        <f t="shared" si="8"/>
        <v>8.1364710907046431E-2</v>
      </c>
    </row>
    <row r="24" spans="1:13" ht="16" x14ac:dyDescent="0.2">
      <c r="A24" s="49"/>
      <c r="B24" s="27" t="s">
        <v>3</v>
      </c>
      <c r="C24" s="31">
        <v>21</v>
      </c>
      <c r="D24" s="29">
        <v>1256</v>
      </c>
      <c r="E24" s="32">
        <v>1690.6666666666667</v>
      </c>
      <c r="F24" s="33">
        <f t="shared" si="1"/>
        <v>1.348338502436863</v>
      </c>
      <c r="G24" s="32">
        <f t="shared" si="2"/>
        <v>931.51682439537331</v>
      </c>
      <c r="H24" s="34">
        <f t="shared" si="3"/>
        <v>1013.8521653841212</v>
      </c>
      <c r="I24" s="34">
        <f t="shared" si="4"/>
        <v>1367.0159103663968</v>
      </c>
      <c r="J24" s="34">
        <f t="shared" si="5"/>
        <v>-111.01591036639684</v>
      </c>
      <c r="K24" s="34">
        <f t="shared" si="6"/>
        <v>111.01591036639684</v>
      </c>
      <c r="L24" s="32">
        <f t="shared" si="7"/>
        <v>12324.532354479858</v>
      </c>
      <c r="M24" s="35">
        <f t="shared" si="8"/>
        <v>8.8388463667513406E-2</v>
      </c>
    </row>
    <row r="25" spans="1:13" ht="16" x14ac:dyDescent="0.2">
      <c r="A25" s="49"/>
      <c r="B25" s="27" t="s">
        <v>2</v>
      </c>
      <c r="C25" s="31">
        <v>22</v>
      </c>
      <c r="D25" s="29">
        <v>1258</v>
      </c>
      <c r="E25" s="32">
        <v>1694.6666666666667</v>
      </c>
      <c r="F25" s="33">
        <f t="shared" si="1"/>
        <v>1.3515285777580859</v>
      </c>
      <c r="G25" s="32">
        <f t="shared" si="2"/>
        <v>930.7979281405718</v>
      </c>
      <c r="H25" s="34">
        <f t="shared" si="3"/>
        <v>1002.6027941520807</v>
      </c>
      <c r="I25" s="34">
        <f t="shared" si="4"/>
        <v>1355.0463284366447</v>
      </c>
      <c r="J25" s="34">
        <f t="shared" si="5"/>
        <v>-97.046328436644671</v>
      </c>
      <c r="K25" s="34">
        <f t="shared" si="6"/>
        <v>97.046328436644671</v>
      </c>
      <c r="L25" s="32">
        <f t="shared" si="7"/>
        <v>9417.9898630331081</v>
      </c>
      <c r="M25" s="35">
        <f t="shared" si="8"/>
        <v>7.7143345339145214E-2</v>
      </c>
    </row>
    <row r="26" spans="1:13" ht="16" x14ac:dyDescent="0.2">
      <c r="A26" s="49"/>
      <c r="B26" s="27" t="s">
        <v>1</v>
      </c>
      <c r="C26" s="31">
        <v>23</v>
      </c>
      <c r="D26" s="29">
        <v>1257</v>
      </c>
      <c r="E26" s="32">
        <v>1693.6666666666667</v>
      </c>
      <c r="F26" s="33">
        <f t="shared" si="1"/>
        <v>1.3507310589277803</v>
      </c>
      <c r="G26" s="32">
        <f t="shared" si="2"/>
        <v>930.60716394410542</v>
      </c>
      <c r="H26" s="34">
        <f t="shared" si="3"/>
        <v>991.3534229200402</v>
      </c>
      <c r="I26" s="34">
        <f t="shared" si="4"/>
        <v>1339.0518587124657</v>
      </c>
      <c r="J26" s="34">
        <f t="shared" si="5"/>
        <v>-82.051858712465673</v>
      </c>
      <c r="K26" s="34">
        <f t="shared" si="6"/>
        <v>82.051858712465673</v>
      </c>
      <c r="L26" s="32">
        <f t="shared" si="7"/>
        <v>6732.5075181704287</v>
      </c>
      <c r="M26" s="35">
        <f t="shared" si="8"/>
        <v>6.52759416964723E-2</v>
      </c>
    </row>
    <row r="27" spans="1:13" ht="16" x14ac:dyDescent="0.2">
      <c r="A27" s="50"/>
      <c r="B27" s="27" t="s">
        <v>0</v>
      </c>
      <c r="C27" s="31">
        <v>24</v>
      </c>
      <c r="D27" s="29">
        <v>1258</v>
      </c>
      <c r="E27" s="32">
        <v>1691.3333333333333</v>
      </c>
      <c r="F27" s="33">
        <f t="shared" si="1"/>
        <v>1.3488701816570667</v>
      </c>
      <c r="G27" s="32">
        <f t="shared" si="2"/>
        <v>932.63237419524387</v>
      </c>
      <c r="H27" s="34">
        <f t="shared" si="3"/>
        <v>980.1040516879998</v>
      </c>
      <c r="I27" s="34">
        <f t="shared" si="4"/>
        <v>1322.0331302432194</v>
      </c>
      <c r="J27" s="34">
        <f t="shared" si="5"/>
        <v>-64.033130243219375</v>
      </c>
      <c r="K27" s="34">
        <f t="shared" si="6"/>
        <v>64.033130243219375</v>
      </c>
      <c r="L27" s="32">
        <f t="shared" si="7"/>
        <v>4100.2417687450961</v>
      </c>
      <c r="M27" s="35">
        <f t="shared" si="8"/>
        <v>5.0900739462018584E-2</v>
      </c>
    </row>
    <row r="28" spans="1:13" ht="16" x14ac:dyDescent="0.2">
      <c r="A28" s="51">
        <v>2022</v>
      </c>
      <c r="B28" s="28" t="s">
        <v>11</v>
      </c>
      <c r="C28" s="31">
        <v>25</v>
      </c>
      <c r="D28" s="29">
        <v>1258</v>
      </c>
      <c r="E28" s="32">
        <v>1695</v>
      </c>
      <c r="F28" s="33">
        <f t="shared" si="1"/>
        <v>1.3517944173681877</v>
      </c>
      <c r="G28" s="32">
        <f t="shared" si="2"/>
        <v>930.61488036709284</v>
      </c>
      <c r="H28" s="34">
        <f t="shared" si="3"/>
        <v>968.85468045595928</v>
      </c>
      <c r="I28" s="34">
        <f t="shared" si="4"/>
        <v>1309.6923482814052</v>
      </c>
      <c r="J28" s="34">
        <f t="shared" si="5"/>
        <v>-51.692348281405202</v>
      </c>
      <c r="K28" s="34">
        <f t="shared" si="6"/>
        <v>51.692348281405202</v>
      </c>
      <c r="L28" s="32">
        <f t="shared" si="7"/>
        <v>2672.0988708460955</v>
      </c>
      <c r="M28" s="35">
        <f t="shared" si="8"/>
        <v>4.1090896885059777E-2</v>
      </c>
    </row>
    <row r="29" spans="1:13" ht="16" x14ac:dyDescent="0.2">
      <c r="A29" s="52"/>
      <c r="B29" s="28" t="s">
        <v>10</v>
      </c>
      <c r="C29" s="31">
        <v>26</v>
      </c>
      <c r="D29" s="29">
        <v>1259</v>
      </c>
      <c r="E29" s="32">
        <v>1689</v>
      </c>
      <c r="F29" s="33">
        <f t="shared" si="1"/>
        <v>1.3470093043863536</v>
      </c>
      <c r="G29" s="32">
        <f t="shared" si="2"/>
        <v>934.66318005394385</v>
      </c>
      <c r="H29" s="34">
        <f t="shared" si="3"/>
        <v>957.60530922391877</v>
      </c>
      <c r="I29" s="34">
        <f t="shared" si="4"/>
        <v>1289.9032614543898</v>
      </c>
      <c r="J29" s="34">
        <f t="shared" si="5"/>
        <v>-30.903261454389849</v>
      </c>
      <c r="K29" s="34">
        <f t="shared" si="6"/>
        <v>30.903261454389849</v>
      </c>
      <c r="L29" s="32">
        <f t="shared" si="7"/>
        <v>955.01156851837743</v>
      </c>
      <c r="M29" s="35">
        <f>K29/D29</f>
        <v>2.4545878835893445E-2</v>
      </c>
    </row>
    <row r="30" spans="1:13" ht="16" x14ac:dyDescent="0.2">
      <c r="A30" s="52"/>
      <c r="B30" s="28" t="s">
        <v>9</v>
      </c>
      <c r="C30" s="31">
        <v>27</v>
      </c>
      <c r="D30" s="29">
        <v>1262</v>
      </c>
      <c r="E30" s="32">
        <v>1687</v>
      </c>
      <c r="F30" s="33">
        <f t="shared" si="1"/>
        <v>1.345414266725742</v>
      </c>
      <c r="G30" s="32">
        <f t="shared" si="2"/>
        <v>938.0010538101825</v>
      </c>
      <c r="H30" s="34">
        <f t="shared" si="3"/>
        <v>946.35593799187836</v>
      </c>
      <c r="I30" s="34">
        <f t="shared" si="4"/>
        <v>1273.2407803748949</v>
      </c>
      <c r="J30" s="34">
        <f t="shared" si="5"/>
        <v>-11.240780374894939</v>
      </c>
      <c r="K30" s="34">
        <f t="shared" si="6"/>
        <v>11.240780374894939</v>
      </c>
      <c r="L30" s="32">
        <f t="shared" si="7"/>
        <v>126.35514343662321</v>
      </c>
      <c r="M30" s="35">
        <f t="shared" si="8"/>
        <v>8.9071159864460691E-3</v>
      </c>
    </row>
    <row r="31" spans="1:13" ht="16" x14ac:dyDescent="0.2">
      <c r="A31" s="52"/>
      <c r="B31" s="28" t="s">
        <v>8</v>
      </c>
      <c r="C31" s="31">
        <v>28</v>
      </c>
      <c r="D31" s="29">
        <v>1258</v>
      </c>
      <c r="E31" s="32">
        <v>1672.3333333333333</v>
      </c>
      <c r="F31" s="33">
        <f t="shared" si="1"/>
        <v>1.3337173238812583</v>
      </c>
      <c r="G31" s="32">
        <f t="shared" si="2"/>
        <v>943.22835691980595</v>
      </c>
      <c r="H31" s="34">
        <f t="shared" si="3"/>
        <v>935.10656675983773</v>
      </c>
      <c r="I31" s="34">
        <f t="shared" si="4"/>
        <v>1247.167827762722</v>
      </c>
      <c r="J31" s="34">
        <f t="shared" si="5"/>
        <v>10.832172237277973</v>
      </c>
      <c r="K31" s="34">
        <f t="shared" si="6"/>
        <v>10.832172237277973</v>
      </c>
      <c r="L31" s="32">
        <f t="shared" si="7"/>
        <v>117.33595537805569</v>
      </c>
      <c r="M31" s="35">
        <f t="shared" si="8"/>
        <v>8.6106297593624582E-3</v>
      </c>
    </row>
    <row r="32" spans="1:13" ht="16" x14ac:dyDescent="0.2">
      <c r="A32" s="52"/>
      <c r="B32" s="28" t="s">
        <v>7</v>
      </c>
      <c r="C32" s="31">
        <v>29</v>
      </c>
      <c r="D32" s="29">
        <v>1262</v>
      </c>
      <c r="E32" s="32">
        <v>1652</v>
      </c>
      <c r="F32" s="33">
        <f t="shared" si="1"/>
        <v>1.317501107665042</v>
      </c>
      <c r="G32" s="32">
        <f t="shared" si="2"/>
        <v>957.87395749260156</v>
      </c>
      <c r="H32" s="34">
        <f t="shared" si="3"/>
        <v>923.85719552779733</v>
      </c>
      <c r="I32" s="34">
        <f t="shared" si="4"/>
        <v>1217.1828784321922</v>
      </c>
      <c r="J32" s="34">
        <f t="shared" si="5"/>
        <v>44.817121567807817</v>
      </c>
      <c r="K32" s="34">
        <f t="shared" si="6"/>
        <v>44.817121567807817</v>
      </c>
      <c r="L32" s="32">
        <f t="shared" si="7"/>
        <v>2008.5743856236645</v>
      </c>
      <c r="M32" s="35">
        <f t="shared" si="8"/>
        <v>3.5512774617914279E-2</v>
      </c>
    </row>
    <row r="33" spans="1:13" ht="16" x14ac:dyDescent="0.2">
      <c r="A33" s="52"/>
      <c r="B33" s="28" t="s">
        <v>6</v>
      </c>
      <c r="C33" s="31">
        <v>30</v>
      </c>
      <c r="D33" s="29">
        <v>1261</v>
      </c>
      <c r="E33" s="32">
        <v>1649.3333333333333</v>
      </c>
      <c r="F33" s="33">
        <f t="shared" si="1"/>
        <v>1.3153743907842268</v>
      </c>
      <c r="G33" s="32">
        <f t="shared" si="2"/>
        <v>958.66242252762061</v>
      </c>
      <c r="H33" s="34">
        <f t="shared" si="3"/>
        <v>912.60782429575681</v>
      </c>
      <c r="I33" s="34">
        <f t="shared" si="4"/>
        <v>1200.4209609079498</v>
      </c>
      <c r="J33" s="34">
        <f t="shared" si="5"/>
        <v>60.579039092050152</v>
      </c>
      <c r="K33" s="34">
        <f t="shared" si="6"/>
        <v>60.579039092050152</v>
      </c>
      <c r="L33" s="32">
        <f t="shared" si="7"/>
        <v>3669.8199773161405</v>
      </c>
      <c r="M33" s="35">
        <f t="shared" si="8"/>
        <v>4.8040475092823276E-2</v>
      </c>
    </row>
    <row r="34" spans="1:13" ht="16" x14ac:dyDescent="0.2">
      <c r="A34" s="52"/>
      <c r="B34" s="28" t="s">
        <v>5</v>
      </c>
      <c r="C34" s="31">
        <v>31</v>
      </c>
      <c r="D34" s="29">
        <v>1260</v>
      </c>
      <c r="E34" s="32">
        <v>1661</v>
      </c>
      <c r="F34" s="33">
        <f t="shared" si="1"/>
        <v>1.3246787771377935</v>
      </c>
      <c r="G34" s="32">
        <f t="shared" si="2"/>
        <v>951.17399157134264</v>
      </c>
      <c r="H34" s="34">
        <f t="shared" si="3"/>
        <v>901.3584530637163</v>
      </c>
      <c r="I34" s="34">
        <f t="shared" si="4"/>
        <v>1194.0104133672569</v>
      </c>
      <c r="J34" s="34">
        <f t="shared" si="5"/>
        <v>65.989586632743112</v>
      </c>
      <c r="K34" s="34">
        <f t="shared" si="6"/>
        <v>65.989586632743112</v>
      </c>
      <c r="L34" s="32">
        <f t="shared" si="7"/>
        <v>4354.6255439603083</v>
      </c>
      <c r="M34" s="35">
        <f t="shared" si="8"/>
        <v>5.2372687803764376E-2</v>
      </c>
    </row>
    <row r="35" spans="1:13" ht="16" x14ac:dyDescent="0.2">
      <c r="A35" s="52"/>
      <c r="B35" s="28" t="s">
        <v>4</v>
      </c>
      <c r="C35" s="31">
        <v>32</v>
      </c>
      <c r="D35" s="29">
        <v>1259</v>
      </c>
      <c r="E35" s="32">
        <v>1660</v>
      </c>
      <c r="F35" s="33">
        <f t="shared" si="1"/>
        <v>1.3238812583074877</v>
      </c>
      <c r="G35" s="32">
        <f t="shared" si="2"/>
        <v>950.99163319946456</v>
      </c>
      <c r="H35" s="34">
        <f t="shared" si="3"/>
        <v>890.10908183167589</v>
      </c>
      <c r="I35" s="34">
        <f t="shared" si="4"/>
        <v>1178.3987312862416</v>
      </c>
      <c r="J35" s="34">
        <f t="shared" si="5"/>
        <v>80.601268713758373</v>
      </c>
      <c r="K35" s="34">
        <f t="shared" si="6"/>
        <v>80.601268713758373</v>
      </c>
      <c r="L35" s="32">
        <f t="shared" si="7"/>
        <v>6496.5645182674843</v>
      </c>
      <c r="M35" s="35">
        <f t="shared" si="8"/>
        <v>6.4020070463668283E-2</v>
      </c>
    </row>
    <row r="36" spans="1:13" ht="16" x14ac:dyDescent="0.2">
      <c r="A36" s="52"/>
      <c r="B36" s="28" t="s">
        <v>3</v>
      </c>
      <c r="C36" s="31">
        <v>33</v>
      </c>
      <c r="D36" s="29">
        <v>1263</v>
      </c>
      <c r="E36" s="32">
        <v>1690.6666666666667</v>
      </c>
      <c r="F36" s="33">
        <f t="shared" si="1"/>
        <v>1.348338502436863</v>
      </c>
      <c r="G36" s="32">
        <f t="shared" si="2"/>
        <v>936.70839905362777</v>
      </c>
      <c r="H36" s="34">
        <f t="shared" si="3"/>
        <v>878.85971059963526</v>
      </c>
      <c r="I36" s="34">
        <f t="shared" si="4"/>
        <v>1185.000386042007</v>
      </c>
      <c r="J36" s="34">
        <f t="shared" si="5"/>
        <v>77.999613957993006</v>
      </c>
      <c r="K36" s="34">
        <f t="shared" si="6"/>
        <v>77.999613957993006</v>
      </c>
      <c r="L36" s="32">
        <f t="shared" si="7"/>
        <v>6083.9397775959369</v>
      </c>
      <c r="M36" s="35">
        <f t="shared" si="8"/>
        <v>6.1757414060168651E-2</v>
      </c>
    </row>
    <row r="37" spans="1:13" ht="16" x14ac:dyDescent="0.2">
      <c r="A37" s="52"/>
      <c r="B37" s="28" t="s">
        <v>2</v>
      </c>
      <c r="C37" s="31">
        <v>34</v>
      </c>
      <c r="D37" s="29">
        <v>1262</v>
      </c>
      <c r="E37" s="32">
        <v>1694.6666666666667</v>
      </c>
      <c r="F37" s="33">
        <f t="shared" si="1"/>
        <v>1.3515285777580859</v>
      </c>
      <c r="G37" s="32">
        <f t="shared" si="2"/>
        <v>933.75753999475489</v>
      </c>
      <c r="H37" s="34">
        <f t="shared" si="3"/>
        <v>867.61033936759486</v>
      </c>
      <c r="I37" s="34">
        <f t="shared" si="4"/>
        <v>1172.6001680136958</v>
      </c>
      <c r="J37" s="34">
        <f t="shared" si="5"/>
        <v>89.399831986304207</v>
      </c>
      <c r="K37" s="34">
        <f t="shared" si="6"/>
        <v>89.399831986304207</v>
      </c>
      <c r="L37" s="32">
        <f t="shared" si="7"/>
        <v>7992.3299591794212</v>
      </c>
      <c r="M37" s="35">
        <f t="shared" si="8"/>
        <v>7.0839803475676866E-2</v>
      </c>
    </row>
    <row r="38" spans="1:13" ht="16" x14ac:dyDescent="0.2">
      <c r="A38" s="52"/>
      <c r="B38" s="28" t="s">
        <v>1</v>
      </c>
      <c r="C38" s="31">
        <v>35</v>
      </c>
      <c r="D38" s="29">
        <v>1264</v>
      </c>
      <c r="E38" s="32">
        <v>1693.6666666666667</v>
      </c>
      <c r="F38" s="33">
        <f t="shared" si="1"/>
        <v>1.3507310589277803</v>
      </c>
      <c r="G38" s="32">
        <f t="shared" si="2"/>
        <v>935.78954274093019</v>
      </c>
      <c r="H38" s="34">
        <f t="shared" si="3"/>
        <v>856.36096813555434</v>
      </c>
      <c r="I38" s="34">
        <f t="shared" si="4"/>
        <v>1156.7133573141564</v>
      </c>
      <c r="J38" s="34">
        <f t="shared" si="5"/>
        <v>107.28664268584362</v>
      </c>
      <c r="K38" s="34">
        <f t="shared" si="6"/>
        <v>107.28664268584362</v>
      </c>
      <c r="L38" s="32">
        <f t="shared" si="7"/>
        <v>11510.423698799881</v>
      </c>
      <c r="M38" s="35">
        <f t="shared" si="8"/>
        <v>8.4878673010952227E-2</v>
      </c>
    </row>
    <row r="39" spans="1:13" ht="16" x14ac:dyDescent="0.2">
      <c r="A39" s="53"/>
      <c r="B39" s="28" t="s">
        <v>0</v>
      </c>
      <c r="C39" s="31">
        <v>36</v>
      </c>
      <c r="D39" s="29">
        <v>1263</v>
      </c>
      <c r="E39" s="32">
        <v>1691.3333333333333</v>
      </c>
      <c r="F39" s="33">
        <f t="shared" si="1"/>
        <v>1.3488701816570667</v>
      </c>
      <c r="G39" s="32">
        <f t="shared" si="2"/>
        <v>936.33918013401671</v>
      </c>
      <c r="H39" s="34">
        <f t="shared" si="3"/>
        <v>845.11159690351383</v>
      </c>
      <c r="I39" s="34">
        <f t="shared" si="4"/>
        <v>1139.9458332357365</v>
      </c>
      <c r="J39" s="34">
        <f t="shared" si="5"/>
        <v>123.05416676426353</v>
      </c>
      <c r="K39" s="34">
        <f t="shared" si="6"/>
        <v>123.05416676426353</v>
      </c>
      <c r="L39" s="32">
        <f t="shared" si="7"/>
        <v>15142.327958047179</v>
      </c>
      <c r="M39" s="35">
        <f t="shared" si="8"/>
        <v>9.7430060779306035E-2</v>
      </c>
    </row>
    <row r="40" spans="1:13" ht="16" x14ac:dyDescent="0.2">
      <c r="A40" s="56">
        <v>2023</v>
      </c>
      <c r="B40" s="36" t="s">
        <v>11</v>
      </c>
      <c r="C40" s="31">
        <v>37</v>
      </c>
      <c r="D40" s="29"/>
      <c r="E40" s="32"/>
      <c r="F40" s="33">
        <v>1.0101311084624554</v>
      </c>
      <c r="G40" s="32">
        <v>0</v>
      </c>
      <c r="H40" s="34">
        <f t="shared" si="3"/>
        <v>833.86222567147342</v>
      </c>
      <c r="I40" s="34">
        <f t="shared" si="4"/>
        <v>842.31017432249553</v>
      </c>
    </row>
    <row r="41" spans="1:13" x14ac:dyDescent="0.15">
      <c r="A41" s="57"/>
      <c r="B41" s="36" t="s">
        <v>10</v>
      </c>
      <c r="C41" s="31">
        <v>38</v>
      </c>
      <c r="F41" s="33">
        <v>1.0065554231227651</v>
      </c>
      <c r="G41" s="32">
        <v>0</v>
      </c>
      <c r="H41" s="34">
        <f t="shared" si="3"/>
        <v>822.61285443943291</v>
      </c>
      <c r="I41" s="34">
        <f t="shared" si="4"/>
        <v>828.005429766509</v>
      </c>
    </row>
    <row r="42" spans="1:13" x14ac:dyDescent="0.15">
      <c r="A42" s="57"/>
      <c r="B42" s="36" t="s">
        <v>9</v>
      </c>
      <c r="C42" s="31">
        <v>39</v>
      </c>
      <c r="F42" s="33">
        <v>1.0053635280095352</v>
      </c>
      <c r="G42" s="32">
        <v>0</v>
      </c>
      <c r="H42" s="34">
        <f t="shared" si="3"/>
        <v>811.36348320739239</v>
      </c>
      <c r="I42" s="34">
        <f t="shared" si="4"/>
        <v>815.7152539754893</v>
      </c>
    </row>
    <row r="43" spans="1:13" x14ac:dyDescent="0.15">
      <c r="A43" s="57"/>
      <c r="B43" s="36" t="s">
        <v>8</v>
      </c>
      <c r="C43" s="31">
        <v>40</v>
      </c>
      <c r="F43" s="33">
        <v>0.99662296384584814</v>
      </c>
      <c r="G43" s="32">
        <v>0</v>
      </c>
      <c r="H43" s="34">
        <f t="shared" si="3"/>
        <v>800.11411197535199</v>
      </c>
      <c r="I43" s="34">
        <f t="shared" si="4"/>
        <v>797.41209769176407</v>
      </c>
    </row>
    <row r="44" spans="1:13" x14ac:dyDescent="0.15">
      <c r="A44" s="57"/>
      <c r="B44" s="36" t="s">
        <v>7</v>
      </c>
      <c r="C44" s="31">
        <v>41</v>
      </c>
      <c r="F44" s="33">
        <v>0.98450536352800955</v>
      </c>
      <c r="G44" s="32">
        <v>0</v>
      </c>
      <c r="H44" s="34">
        <f t="shared" si="3"/>
        <v>788.86474074331136</v>
      </c>
      <c r="I44" s="34">
        <f t="shared" si="4"/>
        <v>776.64156835992276</v>
      </c>
    </row>
    <row r="45" spans="1:13" x14ac:dyDescent="0.15">
      <c r="A45" s="57"/>
      <c r="B45" s="36" t="s">
        <v>6</v>
      </c>
      <c r="C45" s="31">
        <v>42</v>
      </c>
      <c r="F45" s="33">
        <v>0.9829161700437028</v>
      </c>
      <c r="G45" s="32">
        <v>0</v>
      </c>
      <c r="H45" s="34">
        <f t="shared" si="3"/>
        <v>777.61536951127096</v>
      </c>
      <c r="I45" s="34">
        <f t="shared" si="4"/>
        <v>764.33072076713722</v>
      </c>
    </row>
    <row r="46" spans="1:13" x14ac:dyDescent="0.15">
      <c r="A46" s="57"/>
      <c r="B46" s="36" t="s">
        <v>5</v>
      </c>
      <c r="C46" s="31">
        <v>43</v>
      </c>
      <c r="F46" s="33">
        <v>0.98986889153754465</v>
      </c>
      <c r="G46" s="32">
        <v>0</v>
      </c>
      <c r="H46" s="34">
        <f t="shared" si="3"/>
        <v>766.36599827923044</v>
      </c>
      <c r="I46" s="34">
        <f t="shared" si="4"/>
        <v>758.60186122872574</v>
      </c>
    </row>
    <row r="47" spans="1:13" x14ac:dyDescent="0.15">
      <c r="A47" s="57"/>
      <c r="B47" s="36" t="s">
        <v>4</v>
      </c>
      <c r="C47" s="31">
        <v>44</v>
      </c>
      <c r="F47" s="33">
        <v>0.98927294398092969</v>
      </c>
      <c r="G47" s="32">
        <v>0</v>
      </c>
      <c r="H47" s="34">
        <f t="shared" si="3"/>
        <v>755.11662704718992</v>
      </c>
      <c r="I47" s="34">
        <f t="shared" si="4"/>
        <v>747.01644868792334</v>
      </c>
    </row>
    <row r="48" spans="1:13" x14ac:dyDescent="0.15">
      <c r="A48" s="57"/>
      <c r="B48" s="36" t="s">
        <v>3</v>
      </c>
      <c r="C48" s="31">
        <v>45</v>
      </c>
      <c r="F48" s="33">
        <v>1.0075486690504569</v>
      </c>
      <c r="G48" s="32">
        <v>0</v>
      </c>
      <c r="H48" s="34">
        <f t="shared" si="3"/>
        <v>743.86725581514952</v>
      </c>
      <c r="I48" s="34">
        <f t="shared" si="4"/>
        <v>749.48246354676962</v>
      </c>
    </row>
    <row r="49" spans="1:9" x14ac:dyDescent="0.15">
      <c r="A49" s="57"/>
      <c r="B49" s="36" t="s">
        <v>2</v>
      </c>
      <c r="C49" s="31">
        <v>46</v>
      </c>
      <c r="F49" s="33">
        <v>1.009932459276917</v>
      </c>
      <c r="G49" s="32">
        <v>0</v>
      </c>
      <c r="H49" s="34">
        <f t="shared" si="3"/>
        <v>732.617884583109</v>
      </c>
      <c r="I49" s="34">
        <f t="shared" si="4"/>
        <v>739.89458188727178</v>
      </c>
    </row>
    <row r="50" spans="1:9" x14ac:dyDescent="0.15">
      <c r="A50" s="57"/>
      <c r="B50" s="36" t="s">
        <v>1</v>
      </c>
      <c r="C50" s="31">
        <v>47</v>
      </c>
      <c r="F50" s="33">
        <v>1.0093365117203019</v>
      </c>
      <c r="G50" s="32">
        <v>0</v>
      </c>
      <c r="H50" s="34">
        <f t="shared" si="3"/>
        <v>721.36851335106849</v>
      </c>
      <c r="I50" s="34">
        <f t="shared" si="4"/>
        <v>728.10357893062746</v>
      </c>
    </row>
    <row r="51" spans="1:9" x14ac:dyDescent="0.15">
      <c r="A51" s="58"/>
      <c r="B51" s="36" t="s">
        <v>0</v>
      </c>
      <c r="C51" s="31">
        <v>48</v>
      </c>
      <c r="F51" s="33">
        <v>1.0079459674215334</v>
      </c>
      <c r="G51" s="32">
        <v>0</v>
      </c>
      <c r="H51" s="34">
        <f t="shared" si="3"/>
        <v>710.11914211902797</v>
      </c>
      <c r="I51" s="34">
        <f t="shared" si="4"/>
        <v>715.76172568771301</v>
      </c>
    </row>
    <row r="53" spans="1:9" x14ac:dyDescent="0.15">
      <c r="B53" s="54" t="s">
        <v>39</v>
      </c>
      <c r="C53" s="54"/>
      <c r="D53" s="37">
        <f>AVERAGE(D4:D39)</f>
        <v>1253.8888888888889</v>
      </c>
    </row>
    <row r="55" spans="1:9" x14ac:dyDescent="0.15">
      <c r="B55" t="s">
        <v>43</v>
      </c>
      <c r="C55" s="38">
        <f>INTERCEPT(G4:G39,C4:C39)</f>
        <v>1250.0889612569715</v>
      </c>
    </row>
    <row r="56" spans="1:9" x14ac:dyDescent="0.15">
      <c r="B56" t="s">
        <v>44</v>
      </c>
      <c r="C56" s="38">
        <f>SLOPE(G4:G39,C4:C39)</f>
        <v>-11.24937123204049</v>
      </c>
    </row>
  </sheetData>
  <mergeCells count="6">
    <mergeCell ref="B53:C53"/>
    <mergeCell ref="C1:I1"/>
    <mergeCell ref="A4:A15"/>
    <mergeCell ref="A16:A27"/>
    <mergeCell ref="A28:A39"/>
    <mergeCell ref="A40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Naïve Bayes Analysis</vt:lpstr>
      <vt:lpstr>SMA (2 month)</vt:lpstr>
      <vt:lpstr>SMA (5 month)</vt:lpstr>
      <vt:lpstr>WMA (3 months)</vt:lpstr>
      <vt:lpstr>Sim Expo Smooth (0.1)</vt:lpstr>
      <vt:lpstr>Sim Expo Smooth (0.5)</vt:lpstr>
      <vt:lpstr>Adj Expo Smooth(0.3,0.3) </vt:lpstr>
      <vt:lpstr>Adj Expo Smooth(0.7,0.7)</vt:lpstr>
      <vt:lpstr>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Kadam</cp:lastModifiedBy>
  <dcterms:created xsi:type="dcterms:W3CDTF">2023-04-17T21:05:20Z</dcterms:created>
  <dcterms:modified xsi:type="dcterms:W3CDTF">2023-05-13T20:47:38Z</dcterms:modified>
</cp:coreProperties>
</file>