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Toyota/Time on X/"/>
    </mc:Choice>
  </mc:AlternateContent>
  <xr:revisionPtr revIDLastSave="329" documentId="8_{97BDCDE1-6E58-5343-8A19-94BA27880404}" xr6:coauthVersionLast="47" xr6:coauthVersionMax="47" xr10:uidLastSave="{E328CF02-8BDE-3C43-8875-E23E804BEB2D}"/>
  <bookViews>
    <workbookView xWindow="0" yWindow="500" windowWidth="28800" windowHeight="16300" activeTab="2" xr2:uid="{B47AD962-AD2D-9344-AD84-BFDEB29D38DB}"/>
  </bookViews>
  <sheets>
    <sheet name="Manually - Linear Regression" sheetId="1" r:id="rId1"/>
    <sheet name="Excel - Linear Regression" sheetId="6" r:id="rId2"/>
    <sheet name="Regression Line Gra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<sst xmlns="http://schemas.openxmlformats.org/spreadsheetml/2006/main" count="86" uniqueCount="60">
  <si>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</si>
  <si>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</si>
  <si>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</si>
  <si>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</si>
  <si>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</si>
  <si>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</si>
  <si>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</si>
  <si>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</si>
  <si>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</si>
  <si>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</si>
  <si>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</si>
  <si>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</si>
  <si>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</si>
  <si>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</si>
  <si>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</si>
  <si>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</si>
  <si>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</si>
  <si>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</si>
  <si>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</si>
  <si>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</si>
  <si>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</si>
  <si>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</si>
  <si>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</si>
  <si>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</si>
  <si>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</si>
  <si>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</si>
  <si>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</si>
  <si>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</si>
  <si>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</si>
  <si>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</si>
  <si>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</si>
  <si>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</si>
  <si>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</si>
  <si>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</si>
  <si>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</si>
  <si>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</si>
  <si>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</si>
  <si>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</si>
  <si>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</si>
  <si>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</si>
  <si>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</si>
  <si>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</si>
  <si>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</si>
  <si>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</si>
  <si>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</si>
  <si>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</si>
  <si>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</si>
  <si>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</si>
  <si>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</si>
  <si>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</si>
  <si>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</si>
  <si>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</si>
  <si>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</si>
  <si>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</si>
  <si>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</si>
  <si>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</si>
  <si>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</si>
  <si>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</si>
  <si>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Time (X)</t>
  </si>
  <si>
    <t>For Toyota 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</si>
</sst>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7" tint="0.3999755851924192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4" fillId="7" borderId="4" xfId="0" applyFont="1" applyFill="1" applyBorder="1"/>
    <xf numFmtId="2" fontId="4" fillId="7" borderId="5" xfId="0" applyNumberFormat="1" applyFont="1" applyFill="1" applyBorder="1"/>
    <xf numFmtId="0" fontId="4" fillId="7" borderId="6" xfId="0" applyFont="1" applyFill="1" applyBorder="1"/>
    <xf numFmtId="2" fontId="4" fillId="7" borderId="7" xfId="0" applyNumberFormat="1" applyFont="1" applyFill="1" applyBorder="1"/>
    <xf numFmtId="0" fontId="4" fillId="2" borderId="6" xfId="0" applyFont="1" applyFill="1" applyBorder="1"/>
    <xf numFmtId="164" fontId="4" fillId="2" borderId="7" xfId="0" applyNumberFormat="1" applyFont="1" applyFill="1" applyBorder="1"/>
    <xf numFmtId="0" fontId="4" fillId="7" borderId="8" xfId="0" applyFont="1" applyFill="1" applyBorder="1"/>
    <xf numFmtId="9" fontId="0" fillId="0" borderId="1" xfId="1" applyFont="1" applyBorder="1"/>
    <xf numFmtId="9" fontId="4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0" fillId="2" borderId="0" xfId="0" applyFill="1"/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6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Time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1689</c:v>
                </c:pt>
                <c:pt idx="1">
                  <c:v>1692</c:v>
                </c:pt>
                <c:pt idx="2">
                  <c:v>1694</c:v>
                </c:pt>
                <c:pt idx="3">
                  <c:v>1689</c:v>
                </c:pt>
                <c:pt idx="4">
                  <c:v>1644</c:v>
                </c:pt>
                <c:pt idx="5">
                  <c:v>1647</c:v>
                </c:pt>
                <c:pt idx="6">
                  <c:v>1648</c:v>
                </c:pt>
                <c:pt idx="7">
                  <c:v>1646</c:v>
                </c:pt>
                <c:pt idx="8">
                  <c:v>1689</c:v>
                </c:pt>
                <c:pt idx="9">
                  <c:v>1692</c:v>
                </c:pt>
                <c:pt idx="10">
                  <c:v>1698</c:v>
                </c:pt>
                <c:pt idx="11">
                  <c:v>1699</c:v>
                </c:pt>
                <c:pt idx="12">
                  <c:v>1698</c:v>
                </c:pt>
                <c:pt idx="13">
                  <c:v>1689</c:v>
                </c:pt>
                <c:pt idx="14">
                  <c:v>1687</c:v>
                </c:pt>
                <c:pt idx="15">
                  <c:v>1685</c:v>
                </c:pt>
                <c:pt idx="16">
                  <c:v>1667</c:v>
                </c:pt>
                <c:pt idx="17">
                  <c:v>1645</c:v>
                </c:pt>
                <c:pt idx="18">
                  <c:v>1646</c:v>
                </c:pt>
                <c:pt idx="19">
                  <c:v>1645</c:v>
                </c:pt>
                <c:pt idx="20">
                  <c:v>1689</c:v>
                </c:pt>
                <c:pt idx="21">
                  <c:v>1694</c:v>
                </c:pt>
                <c:pt idx="22">
                  <c:v>1694</c:v>
                </c:pt>
                <c:pt idx="23">
                  <c:v>1695</c:v>
                </c:pt>
                <c:pt idx="24">
                  <c:v>1698</c:v>
                </c:pt>
                <c:pt idx="25">
                  <c:v>1686</c:v>
                </c:pt>
                <c:pt idx="26">
                  <c:v>1680</c:v>
                </c:pt>
                <c:pt idx="27">
                  <c:v>1643</c:v>
                </c:pt>
                <c:pt idx="28">
                  <c:v>1645</c:v>
                </c:pt>
                <c:pt idx="29">
                  <c:v>1656</c:v>
                </c:pt>
                <c:pt idx="30">
                  <c:v>1689</c:v>
                </c:pt>
                <c:pt idx="31">
                  <c:v>1689</c:v>
                </c:pt>
                <c:pt idx="32">
                  <c:v>1694</c:v>
                </c:pt>
                <c:pt idx="33">
                  <c:v>1698</c:v>
                </c:pt>
                <c:pt idx="34">
                  <c:v>1689</c:v>
                </c:pt>
                <c:pt idx="35">
                  <c:v>1680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13</xdr:col>
      <xdr:colOff>152400</xdr:colOff>
      <xdr:row>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topLeftCell="A9" zoomScale="67" workbookViewId="0">
      <selection activeCell="S13" sqref="S13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4" t="s">
        <v>59</v>
      </c>
      <c r="C1" s="34"/>
      <c r="D1" s="34"/>
      <c r="E1" s="34"/>
      <c r="F1" s="34"/>
      <c r="G1" s="34"/>
      <c r="H1" s="34"/>
      <c r="I1" s="34"/>
    </row>
    <row r="3" spans="1:15" ht="52" customHeight="1" x14ac:dyDescent="0.2">
      <c r="A3" s="5" t="s">
        <v>0</v>
      </c>
      <c r="B3" s="5" t="s">
        <v>1</v>
      </c>
      <c r="C3" s="11" t="s">
        <v>58</v>
      </c>
      <c r="D3" s="12" t="s">
        <v>53</v>
      </c>
      <c r="E3" s="5" t="s">
        <v>14</v>
      </c>
      <c r="F3" s="5" t="s">
        <v>15</v>
      </c>
      <c r="G3" s="5" t="s">
        <v>20</v>
      </c>
      <c r="H3" s="5" t="s">
        <v>16</v>
      </c>
      <c r="I3" s="13" t="s">
        <v>17</v>
      </c>
      <c r="J3" s="5" t="s">
        <v>18</v>
      </c>
      <c r="K3" s="5" t="s">
        <v>55</v>
      </c>
      <c r="L3" s="5" t="s">
        <v>24</v>
      </c>
      <c r="M3" s="5" t="s">
        <v>25</v>
      </c>
      <c r="N3" s="5" t="s">
        <v>26</v>
      </c>
      <c r="O3" s="5" t="s">
        <v>56</v>
      </c>
    </row>
    <row r="4" spans="1:15" x14ac:dyDescent="0.2">
      <c r="A4" s="35">
        <v>2020</v>
      </c>
      <c r="B4" s="2" t="s">
        <v>2</v>
      </c>
      <c r="C4" s="10">
        <v>1</v>
      </c>
      <c r="D4">
        <v>1689</v>
      </c>
      <c r="E4" s="7">
        <f>C4-$C$41</f>
        <v>-17.5</v>
      </c>
      <c r="F4" s="7">
        <f>D4-$D$41</f>
        <v>11</v>
      </c>
      <c r="G4" s="6">
        <f>E4*F4</f>
        <v>-192.5</v>
      </c>
      <c r="H4" s="6">
        <f>E4*E4</f>
        <v>306.25</v>
      </c>
      <c r="I4" s="14">
        <f>$C$44+$C$43*C4</f>
        <v>1675.6846846846845</v>
      </c>
      <c r="J4" s="6">
        <f>D4-I4</f>
        <v>13.315315315315502</v>
      </c>
      <c r="K4" s="6" cm="1">
        <f t="array" ref="K4:K39">ABS(J4:J39)</f>
        <v>13.315315315315502</v>
      </c>
      <c r="L4" s="6">
        <f>J4^2</f>
        <v>177.29762194627557</v>
      </c>
      <c r="M4" s="6">
        <f>(D4-$D$41)^2</f>
        <v>121</v>
      </c>
      <c r="N4" s="6">
        <f>(I4-$D$41)^2</f>
        <v>5.3606850093345209</v>
      </c>
      <c r="O4" s="22">
        <f>K4/D4</f>
        <v>7.8835496242246894E-3</v>
      </c>
    </row>
    <row r="5" spans="1:15" x14ac:dyDescent="0.2">
      <c r="A5" s="35"/>
      <c r="B5" s="2" t="s">
        <v>3</v>
      </c>
      <c r="C5" s="10">
        <v>2</v>
      </c>
      <c r="D5">
        <v>1692</v>
      </c>
      <c r="E5" s="7">
        <f t="shared" ref="E5:E14" si="0">C5-$C$41</f>
        <v>-16.5</v>
      </c>
      <c r="F5" s="7">
        <f t="shared" ref="F5:F39" si="1">D5-$D$41</f>
        <v>14</v>
      </c>
      <c r="G5" s="6">
        <f t="shared" ref="G5:G39" si="2">E5*F5</f>
        <v>-231</v>
      </c>
      <c r="H5" s="6">
        <f t="shared" ref="H5:H39" si="3">E5*E5</f>
        <v>272.25</v>
      </c>
      <c r="I5" s="14">
        <f t="shared" ref="I5:I39" si="4">$C$44+$C$43*C5</f>
        <v>1675.8169884169884</v>
      </c>
      <c r="J5" s="6">
        <f t="shared" ref="J5:J39" si="5">D5-I5</f>
        <v>16.183011583011648</v>
      </c>
      <c r="K5" s="6">
        <v>16.183011583011648</v>
      </c>
      <c r="L5" s="6">
        <f t="shared" ref="L5:L39" si="6">J5^2</f>
        <v>261.88986389588916</v>
      </c>
      <c r="M5" s="6">
        <f t="shared" ref="M5:M39" si="7">(D5-$D$41)^2</f>
        <v>196</v>
      </c>
      <c r="N5" s="6">
        <f t="shared" ref="N5:N39" si="8">(I5-$D$41)^2</f>
        <v>4.7655395715630231</v>
      </c>
      <c r="O5" s="22">
        <f t="shared" ref="O5:O39" si="9">K5/D5</f>
        <v>9.564427649534071E-3</v>
      </c>
    </row>
    <row r="6" spans="1:15" x14ac:dyDescent="0.2">
      <c r="A6" s="35"/>
      <c r="B6" s="2" t="s">
        <v>4</v>
      </c>
      <c r="C6" s="10">
        <v>3</v>
      </c>
      <c r="D6">
        <v>1694</v>
      </c>
      <c r="E6" s="7">
        <f t="shared" si="0"/>
        <v>-15.5</v>
      </c>
      <c r="F6" s="7">
        <f t="shared" si="1"/>
        <v>16</v>
      </c>
      <c r="G6" s="6">
        <f t="shared" si="2"/>
        <v>-248</v>
      </c>
      <c r="H6" s="6">
        <f t="shared" si="3"/>
        <v>240.25</v>
      </c>
      <c r="I6" s="14">
        <f t="shared" si="4"/>
        <v>1675.949292149292</v>
      </c>
      <c r="J6" s="6">
        <f t="shared" si="5"/>
        <v>18.050707850708022</v>
      </c>
      <c r="K6" s="6">
        <v>18.050707850708022</v>
      </c>
      <c r="L6" s="6">
        <f t="shared" si="6"/>
        <v>325.82805391161224</v>
      </c>
      <c r="M6" s="6">
        <f t="shared" si="7"/>
        <v>256</v>
      </c>
      <c r="N6" s="6">
        <f t="shared" si="8"/>
        <v>4.2054026889555161</v>
      </c>
      <c r="O6" s="22">
        <f t="shared" si="9"/>
        <v>1.0655671694632834E-2</v>
      </c>
    </row>
    <row r="7" spans="1:15" x14ac:dyDescent="0.2">
      <c r="A7" s="35"/>
      <c r="B7" s="2" t="s">
        <v>5</v>
      </c>
      <c r="C7" s="10">
        <v>4</v>
      </c>
      <c r="D7">
        <v>1689</v>
      </c>
      <c r="E7" s="7">
        <f t="shared" si="0"/>
        <v>-14.5</v>
      </c>
      <c r="F7" s="7">
        <f t="shared" si="1"/>
        <v>11</v>
      </c>
      <c r="G7" s="6">
        <f t="shared" si="2"/>
        <v>-159.5</v>
      </c>
      <c r="H7" s="6">
        <f t="shared" si="3"/>
        <v>210.25</v>
      </c>
      <c r="I7" s="14">
        <f t="shared" si="4"/>
        <v>1676.0815958815958</v>
      </c>
      <c r="J7" s="6">
        <f t="shared" si="5"/>
        <v>12.918404118404169</v>
      </c>
      <c r="K7" s="6">
        <v>12.918404118404169</v>
      </c>
      <c r="L7" s="6">
        <f t="shared" si="6"/>
        <v>166.88516496640179</v>
      </c>
      <c r="M7" s="6">
        <f t="shared" si="7"/>
        <v>121</v>
      </c>
      <c r="N7" s="6">
        <f t="shared" si="8"/>
        <v>3.6802743615100764</v>
      </c>
      <c r="O7" s="22">
        <f t="shared" si="9"/>
        <v>7.648551875905369E-3</v>
      </c>
    </row>
    <row r="8" spans="1:15" x14ac:dyDescent="0.2">
      <c r="A8" s="35"/>
      <c r="B8" s="2" t="s">
        <v>6</v>
      </c>
      <c r="C8" s="10">
        <v>5</v>
      </c>
      <c r="D8">
        <v>1644</v>
      </c>
      <c r="E8" s="7">
        <f t="shared" si="0"/>
        <v>-13.5</v>
      </c>
      <c r="F8" s="7">
        <f t="shared" si="1"/>
        <v>-34</v>
      </c>
      <c r="G8" s="6">
        <f t="shared" si="2"/>
        <v>459</v>
      </c>
      <c r="H8" s="6">
        <f t="shared" si="3"/>
        <v>182.25</v>
      </c>
      <c r="I8" s="14">
        <f t="shared" si="4"/>
        <v>1676.2138996138995</v>
      </c>
      <c r="J8" s="6">
        <f t="shared" si="5"/>
        <v>-32.213899613899457</v>
      </c>
      <c r="K8" s="6">
        <v>32.213899613899457</v>
      </c>
      <c r="L8" s="6">
        <f t="shared" si="6"/>
        <v>1037.7353283343916</v>
      </c>
      <c r="M8" s="6">
        <f t="shared" si="7"/>
        <v>1156</v>
      </c>
      <c r="N8" s="6">
        <f t="shared" si="8"/>
        <v>3.1901545892285084</v>
      </c>
      <c r="O8" s="22">
        <f t="shared" si="9"/>
        <v>1.9594829448843953E-2</v>
      </c>
    </row>
    <row r="9" spans="1:15" x14ac:dyDescent="0.2">
      <c r="A9" s="35"/>
      <c r="B9" s="2" t="s">
        <v>7</v>
      </c>
      <c r="C9" s="10">
        <v>6</v>
      </c>
      <c r="D9">
        <v>1647</v>
      </c>
      <c r="E9" s="7">
        <f t="shared" si="0"/>
        <v>-12.5</v>
      </c>
      <c r="F9" s="7">
        <f t="shared" si="1"/>
        <v>-31</v>
      </c>
      <c r="G9" s="6">
        <f t="shared" si="2"/>
        <v>387.5</v>
      </c>
      <c r="H9" s="6">
        <f t="shared" si="3"/>
        <v>156.25</v>
      </c>
      <c r="I9" s="14">
        <f t="shared" si="4"/>
        <v>1676.3462033462033</v>
      </c>
      <c r="J9" s="6">
        <f t="shared" si="5"/>
        <v>-29.346203346203311</v>
      </c>
      <c r="K9" s="6">
        <v>29.346203346203311</v>
      </c>
      <c r="L9" s="6">
        <f t="shared" si="6"/>
        <v>861.19965083671434</v>
      </c>
      <c r="M9" s="6">
        <f t="shared" si="7"/>
        <v>961</v>
      </c>
      <c r="N9" s="6">
        <f t="shared" si="8"/>
        <v>2.7350433721091272</v>
      </c>
      <c r="O9" s="22">
        <f t="shared" si="9"/>
        <v>1.7817974102127085E-2</v>
      </c>
    </row>
    <row r="10" spans="1:15" x14ac:dyDescent="0.2">
      <c r="A10" s="35"/>
      <c r="B10" s="2" t="s">
        <v>8</v>
      </c>
      <c r="C10" s="10">
        <v>7</v>
      </c>
      <c r="D10">
        <v>1648</v>
      </c>
      <c r="E10" s="7">
        <f t="shared" si="0"/>
        <v>-11.5</v>
      </c>
      <c r="F10" s="7">
        <f t="shared" si="1"/>
        <v>-30</v>
      </c>
      <c r="G10" s="6">
        <f t="shared" si="2"/>
        <v>345</v>
      </c>
      <c r="H10" s="6">
        <f t="shared" si="3"/>
        <v>132.25</v>
      </c>
      <c r="I10" s="14">
        <f t="shared" si="4"/>
        <v>1676.4785070785069</v>
      </c>
      <c r="J10" s="6">
        <f t="shared" si="5"/>
        <v>-28.478507078506937</v>
      </c>
      <c r="K10" s="6">
        <v>28.478507078506937</v>
      </c>
      <c r="L10" s="6">
        <f t="shared" si="6"/>
        <v>811.02536542056964</v>
      </c>
      <c r="M10" s="6">
        <f t="shared" si="7"/>
        <v>900</v>
      </c>
      <c r="N10" s="6">
        <f t="shared" si="8"/>
        <v>2.3149407101534973</v>
      </c>
      <c r="O10" s="22">
        <f t="shared" si="9"/>
        <v>1.7280647499094016E-2</v>
      </c>
    </row>
    <row r="11" spans="1:15" x14ac:dyDescent="0.2">
      <c r="A11" s="35"/>
      <c r="B11" s="2" t="s">
        <v>9</v>
      </c>
      <c r="C11" s="10">
        <v>8</v>
      </c>
      <c r="D11">
        <v>1646</v>
      </c>
      <c r="E11" s="7">
        <f t="shared" si="0"/>
        <v>-10.5</v>
      </c>
      <c r="F11" s="7">
        <f t="shared" si="1"/>
        <v>-32</v>
      </c>
      <c r="G11" s="6">
        <f t="shared" si="2"/>
        <v>336</v>
      </c>
      <c r="H11" s="6">
        <f t="shared" si="3"/>
        <v>110.25</v>
      </c>
      <c r="I11" s="14">
        <f t="shared" si="4"/>
        <v>1676.6108108108108</v>
      </c>
      <c r="J11" s="6">
        <f t="shared" si="5"/>
        <v>-30.61081081081079</v>
      </c>
      <c r="K11" s="6">
        <v>30.61081081081079</v>
      </c>
      <c r="L11" s="6">
        <f t="shared" si="6"/>
        <v>937.0217384952507</v>
      </c>
      <c r="M11" s="6">
        <f t="shared" si="7"/>
        <v>1024</v>
      </c>
      <c r="N11" s="6">
        <f t="shared" si="8"/>
        <v>1.9298466033601749</v>
      </c>
      <c r="O11" s="22">
        <f t="shared" si="9"/>
        <v>1.8597090407539971E-2</v>
      </c>
    </row>
    <row r="12" spans="1:15" x14ac:dyDescent="0.2">
      <c r="A12" s="35"/>
      <c r="B12" s="2" t="s">
        <v>10</v>
      </c>
      <c r="C12" s="10">
        <v>9</v>
      </c>
      <c r="D12">
        <v>1689</v>
      </c>
      <c r="E12" s="7">
        <f t="shared" si="0"/>
        <v>-9.5</v>
      </c>
      <c r="F12" s="7">
        <f t="shared" si="1"/>
        <v>11</v>
      </c>
      <c r="G12" s="6">
        <f t="shared" si="2"/>
        <v>-104.5</v>
      </c>
      <c r="H12" s="6">
        <f t="shared" si="3"/>
        <v>90.25</v>
      </c>
      <c r="I12" s="14">
        <f t="shared" si="4"/>
        <v>1676.7431145431144</v>
      </c>
      <c r="J12" s="6">
        <f t="shared" si="5"/>
        <v>12.256885456885584</v>
      </c>
      <c r="K12" s="6">
        <v>12.256885456885584</v>
      </c>
      <c r="L12" s="6">
        <f t="shared" si="6"/>
        <v>150.23124110321334</v>
      </c>
      <c r="M12" s="6">
        <f t="shared" si="7"/>
        <v>121</v>
      </c>
      <c r="N12" s="6">
        <f t="shared" si="8"/>
        <v>1.5797610517304834</v>
      </c>
      <c r="O12" s="22">
        <f t="shared" si="9"/>
        <v>7.256888962040014E-3</v>
      </c>
    </row>
    <row r="13" spans="1:15" x14ac:dyDescent="0.2">
      <c r="A13" s="35"/>
      <c r="B13" s="2" t="s">
        <v>11</v>
      </c>
      <c r="C13" s="10">
        <v>10</v>
      </c>
      <c r="D13">
        <v>1692</v>
      </c>
      <c r="E13" s="7">
        <f t="shared" si="0"/>
        <v>-8.5</v>
      </c>
      <c r="F13" s="7">
        <f t="shared" si="1"/>
        <v>14</v>
      </c>
      <c r="G13" s="6">
        <f t="shared" si="2"/>
        <v>-119</v>
      </c>
      <c r="H13" s="6">
        <f t="shared" si="3"/>
        <v>72.25</v>
      </c>
      <c r="I13" s="14">
        <f t="shared" si="4"/>
        <v>1676.8754182754183</v>
      </c>
      <c r="J13" s="6">
        <f t="shared" si="5"/>
        <v>15.124581724581731</v>
      </c>
      <c r="K13" s="6">
        <v>15.124581724581731</v>
      </c>
      <c r="L13" s="6">
        <f t="shared" si="6"/>
        <v>228.75297234355168</v>
      </c>
      <c r="M13" s="6">
        <f t="shared" si="7"/>
        <v>196</v>
      </c>
      <c r="N13" s="6">
        <f t="shared" si="8"/>
        <v>1.2646840552632195</v>
      </c>
      <c r="O13" s="22">
        <f t="shared" si="9"/>
        <v>8.9388780878142619E-3</v>
      </c>
    </row>
    <row r="14" spans="1:15" x14ac:dyDescent="0.2">
      <c r="A14" s="35"/>
      <c r="B14" s="2" t="s">
        <v>12</v>
      </c>
      <c r="C14" s="10">
        <v>11</v>
      </c>
      <c r="D14">
        <v>1698</v>
      </c>
      <c r="E14" s="7">
        <f t="shared" si="0"/>
        <v>-7.5</v>
      </c>
      <c r="F14" s="7">
        <f t="shared" si="1"/>
        <v>20</v>
      </c>
      <c r="G14" s="6">
        <f t="shared" si="2"/>
        <v>-150</v>
      </c>
      <c r="H14" s="6">
        <f t="shared" si="3"/>
        <v>56.25</v>
      </c>
      <c r="I14" s="14">
        <f t="shared" si="4"/>
        <v>1677.0077220077219</v>
      </c>
      <c r="J14" s="6">
        <f t="shared" si="5"/>
        <v>20.992277992278105</v>
      </c>
      <c r="K14" s="6">
        <v>20.992277992278105</v>
      </c>
      <c r="L14" s="6">
        <f t="shared" si="6"/>
        <v>440.67573530508366</v>
      </c>
      <c r="M14" s="6">
        <f t="shared" si="7"/>
        <v>400</v>
      </c>
      <c r="N14" s="6">
        <f t="shared" si="8"/>
        <v>0.98461561395946628</v>
      </c>
      <c r="O14" s="22">
        <f t="shared" si="9"/>
        <v>1.2362943458349885E-2</v>
      </c>
    </row>
    <row r="15" spans="1:15" x14ac:dyDescent="0.2">
      <c r="A15" s="35"/>
      <c r="B15" s="2" t="s">
        <v>13</v>
      </c>
      <c r="C15" s="10">
        <v>12</v>
      </c>
      <c r="D15">
        <v>1699</v>
      </c>
      <c r="E15" s="7">
        <f>C15-$C$41</f>
        <v>-6.5</v>
      </c>
      <c r="F15" s="7">
        <f t="shared" si="1"/>
        <v>21</v>
      </c>
      <c r="G15" s="6">
        <f t="shared" si="2"/>
        <v>-136.5</v>
      </c>
      <c r="H15" s="6">
        <f t="shared" si="3"/>
        <v>42.25</v>
      </c>
      <c r="I15" s="14">
        <f t="shared" si="4"/>
        <v>1677.1400257400257</v>
      </c>
      <c r="J15" s="6">
        <f t="shared" si="5"/>
        <v>21.859974259974251</v>
      </c>
      <c r="K15" s="6">
        <v>21.859974259974251</v>
      </c>
      <c r="L15" s="6">
        <f t="shared" si="6"/>
        <v>477.85847464673679</v>
      </c>
      <c r="M15" s="6">
        <f t="shared" si="7"/>
        <v>441</v>
      </c>
      <c r="N15" s="6">
        <f t="shared" si="8"/>
        <v>0.73955572781826107</v>
      </c>
      <c r="O15" s="22">
        <f t="shared" si="9"/>
        <v>1.2866376845187905E-2</v>
      </c>
    </row>
    <row r="16" spans="1:15" x14ac:dyDescent="0.2">
      <c r="A16" s="36">
        <v>2021</v>
      </c>
      <c r="B16" s="3" t="s">
        <v>2</v>
      </c>
      <c r="C16" s="10">
        <v>13</v>
      </c>
      <c r="D16">
        <v>1698</v>
      </c>
      <c r="E16" s="7">
        <f t="shared" ref="E16:E39" si="10">C16-$C$41</f>
        <v>-5.5</v>
      </c>
      <c r="F16" s="7">
        <f t="shared" si="1"/>
        <v>20</v>
      </c>
      <c r="G16" s="6">
        <f t="shared" si="2"/>
        <v>-110</v>
      </c>
      <c r="H16" s="6">
        <f t="shared" si="3"/>
        <v>30.25</v>
      </c>
      <c r="I16" s="14">
        <f t="shared" si="4"/>
        <v>1677.2723294723294</v>
      </c>
      <c r="J16" s="6">
        <f t="shared" si="5"/>
        <v>20.727670527670625</v>
      </c>
      <c r="K16" s="6">
        <v>20.727670527670625</v>
      </c>
      <c r="L16" s="6">
        <f t="shared" si="6"/>
        <v>429.63632550366543</v>
      </c>
      <c r="M16" s="6">
        <f t="shared" si="7"/>
        <v>400</v>
      </c>
      <c r="N16" s="6">
        <f t="shared" si="8"/>
        <v>0.52950439684044615</v>
      </c>
      <c r="O16" s="22">
        <f t="shared" si="9"/>
        <v>1.2207108673539826E-2</v>
      </c>
    </row>
    <row r="17" spans="1:15" x14ac:dyDescent="0.2">
      <c r="A17" s="36"/>
      <c r="B17" s="3" t="s">
        <v>3</v>
      </c>
      <c r="C17" s="10">
        <v>14</v>
      </c>
      <c r="D17">
        <v>1689</v>
      </c>
      <c r="E17" s="7">
        <f t="shared" si="10"/>
        <v>-4.5</v>
      </c>
      <c r="F17" s="7">
        <f t="shared" si="1"/>
        <v>11</v>
      </c>
      <c r="G17" s="6">
        <f t="shared" si="2"/>
        <v>-49.5</v>
      </c>
      <c r="H17" s="6">
        <f t="shared" si="3"/>
        <v>20.25</v>
      </c>
      <c r="I17" s="14">
        <f t="shared" si="4"/>
        <v>1677.4046332046332</v>
      </c>
      <c r="J17" s="6">
        <f t="shared" si="5"/>
        <v>11.595366795366772</v>
      </c>
      <c r="K17" s="6">
        <v>11.595366795366772</v>
      </c>
      <c r="L17" s="6">
        <f t="shared" si="6"/>
        <v>134.45253111909429</v>
      </c>
      <c r="M17" s="6">
        <f t="shared" si="7"/>
        <v>121</v>
      </c>
      <c r="N17" s="6">
        <f t="shared" si="8"/>
        <v>0.3544616210252996</v>
      </c>
      <c r="O17" s="22">
        <f t="shared" si="9"/>
        <v>6.8652260481745246E-3</v>
      </c>
    </row>
    <row r="18" spans="1:15" x14ac:dyDescent="0.2">
      <c r="A18" s="36"/>
      <c r="B18" s="3" t="s">
        <v>4</v>
      </c>
      <c r="C18" s="10">
        <v>15</v>
      </c>
      <c r="D18">
        <v>1687</v>
      </c>
      <c r="E18" s="7">
        <f t="shared" si="10"/>
        <v>-3.5</v>
      </c>
      <c r="F18" s="7">
        <f t="shared" si="1"/>
        <v>9</v>
      </c>
      <c r="G18" s="6">
        <f t="shared" si="2"/>
        <v>-31.5</v>
      </c>
      <c r="H18" s="6">
        <f t="shared" si="3"/>
        <v>12.25</v>
      </c>
      <c r="I18" s="14">
        <f t="shared" si="4"/>
        <v>1677.5369369369369</v>
      </c>
      <c r="J18" s="6">
        <f t="shared" si="5"/>
        <v>9.4630630630631458</v>
      </c>
      <c r="K18" s="6">
        <v>9.4630630630631458</v>
      </c>
      <c r="L18" s="6">
        <f t="shared" si="6"/>
        <v>89.549562535510049</v>
      </c>
      <c r="M18" s="6">
        <f t="shared" si="7"/>
        <v>81</v>
      </c>
      <c r="N18" s="6">
        <f t="shared" si="8"/>
        <v>0.21442740037342295</v>
      </c>
      <c r="O18" s="22">
        <f t="shared" si="9"/>
        <v>5.6094031197766129E-3</v>
      </c>
    </row>
    <row r="19" spans="1:15" x14ac:dyDescent="0.2">
      <c r="A19" s="36"/>
      <c r="B19" s="3" t="s">
        <v>5</v>
      </c>
      <c r="C19" s="10">
        <v>16</v>
      </c>
      <c r="D19">
        <v>1685</v>
      </c>
      <c r="E19" s="7">
        <f t="shared" si="10"/>
        <v>-2.5</v>
      </c>
      <c r="F19" s="7">
        <f t="shared" si="1"/>
        <v>7</v>
      </c>
      <c r="G19" s="6">
        <f t="shared" si="2"/>
        <v>-17.5</v>
      </c>
      <c r="H19" s="6">
        <f t="shared" si="3"/>
        <v>6.25</v>
      </c>
      <c r="I19" s="14">
        <f t="shared" si="4"/>
        <v>1677.6692406692405</v>
      </c>
      <c r="J19" s="6">
        <f t="shared" si="5"/>
        <v>7.3307593307595198</v>
      </c>
      <c r="K19" s="6">
        <v>7.3307593307595198</v>
      </c>
      <c r="L19" s="6">
        <f t="shared" si="6"/>
        <v>53.740032365517763</v>
      </c>
      <c r="M19" s="6">
        <f t="shared" si="7"/>
        <v>49</v>
      </c>
      <c r="N19" s="6">
        <f t="shared" si="8"/>
        <v>0.10940173488448542</v>
      </c>
      <c r="O19" s="22">
        <f t="shared" si="9"/>
        <v>4.3505990093528311E-3</v>
      </c>
    </row>
    <row r="20" spans="1:15" x14ac:dyDescent="0.2">
      <c r="A20" s="36"/>
      <c r="B20" s="3" t="s">
        <v>6</v>
      </c>
      <c r="C20" s="10">
        <v>17</v>
      </c>
      <c r="D20">
        <v>1667</v>
      </c>
      <c r="E20" s="7">
        <f t="shared" si="10"/>
        <v>-1.5</v>
      </c>
      <c r="F20" s="7">
        <f t="shared" si="1"/>
        <v>-11</v>
      </c>
      <c r="G20" s="6">
        <f t="shared" si="2"/>
        <v>16.5</v>
      </c>
      <c r="H20" s="6">
        <f t="shared" si="3"/>
        <v>2.25</v>
      </c>
      <c r="I20" s="14">
        <f t="shared" si="4"/>
        <v>1677.8015444015443</v>
      </c>
      <c r="J20" s="6">
        <f t="shared" si="5"/>
        <v>-10.801544401544334</v>
      </c>
      <c r="K20" s="6">
        <v>10.801544401544334</v>
      </c>
      <c r="L20" s="6">
        <f t="shared" si="6"/>
        <v>116.67336145853373</v>
      </c>
      <c r="M20" s="6">
        <f t="shared" si="7"/>
        <v>121</v>
      </c>
      <c r="N20" s="6">
        <f t="shared" si="8"/>
        <v>3.9384624558396704E-2</v>
      </c>
      <c r="O20" s="22">
        <f t="shared" si="9"/>
        <v>6.4796307147836438E-3</v>
      </c>
    </row>
    <row r="21" spans="1:15" x14ac:dyDescent="0.2">
      <c r="A21" s="36"/>
      <c r="B21" s="3" t="s">
        <v>7</v>
      </c>
      <c r="C21" s="10">
        <v>18</v>
      </c>
      <c r="D21">
        <v>1645</v>
      </c>
      <c r="E21" s="7">
        <f t="shared" si="10"/>
        <v>-0.5</v>
      </c>
      <c r="F21" s="7">
        <f t="shared" si="1"/>
        <v>-33</v>
      </c>
      <c r="G21" s="6">
        <f t="shared" si="2"/>
        <v>16.5</v>
      </c>
      <c r="H21" s="6">
        <f t="shared" si="3"/>
        <v>0.25</v>
      </c>
      <c r="I21" s="14">
        <f t="shared" si="4"/>
        <v>1677.933848133848</v>
      </c>
      <c r="J21" s="6">
        <f t="shared" si="5"/>
        <v>-32.93384813384796</v>
      </c>
      <c r="K21" s="6">
        <v>32.93384813384796</v>
      </c>
      <c r="L21" s="6">
        <f t="shared" si="6"/>
        <v>1084.6383529033608</v>
      </c>
      <c r="M21" s="6">
        <f t="shared" si="7"/>
        <v>1089</v>
      </c>
      <c r="N21" s="6">
        <f t="shared" si="8"/>
        <v>4.3760693953974663E-3</v>
      </c>
      <c r="O21" s="22">
        <f t="shared" si="9"/>
        <v>2.0020576373159855E-2</v>
      </c>
    </row>
    <row r="22" spans="1:15" x14ac:dyDescent="0.2">
      <c r="A22" s="36"/>
      <c r="B22" s="3" t="s">
        <v>8</v>
      </c>
      <c r="C22" s="10">
        <v>19</v>
      </c>
      <c r="D22">
        <v>1646</v>
      </c>
      <c r="E22" s="7">
        <f t="shared" si="10"/>
        <v>0.5</v>
      </c>
      <c r="F22" s="7">
        <f t="shared" si="1"/>
        <v>-32</v>
      </c>
      <c r="G22" s="6">
        <f t="shared" si="2"/>
        <v>-16</v>
      </c>
      <c r="H22" s="6">
        <f t="shared" si="3"/>
        <v>0.25</v>
      </c>
      <c r="I22" s="14">
        <f t="shared" si="4"/>
        <v>1678.0661518661518</v>
      </c>
      <c r="J22" s="6">
        <f t="shared" si="5"/>
        <v>-32.066151866151813</v>
      </c>
      <c r="K22" s="6">
        <v>32.066151866151813</v>
      </c>
      <c r="L22" s="6">
        <f t="shared" si="6"/>
        <v>1028.2380955031115</v>
      </c>
      <c r="M22" s="6">
        <f t="shared" si="7"/>
        <v>1024</v>
      </c>
      <c r="N22" s="6">
        <f t="shared" si="8"/>
        <v>4.3760693953673836E-3</v>
      </c>
      <c r="O22" s="22">
        <f t="shared" si="9"/>
        <v>1.9481258727917262E-2</v>
      </c>
    </row>
    <row r="23" spans="1:15" x14ac:dyDescent="0.2">
      <c r="A23" s="36"/>
      <c r="B23" s="3" t="s">
        <v>9</v>
      </c>
      <c r="C23" s="10">
        <v>20</v>
      </c>
      <c r="D23">
        <v>1645</v>
      </c>
      <c r="E23" s="7">
        <f t="shared" si="10"/>
        <v>1.5</v>
      </c>
      <c r="F23" s="7">
        <f t="shared" si="1"/>
        <v>-33</v>
      </c>
      <c r="G23" s="6">
        <f t="shared" si="2"/>
        <v>-49.5</v>
      </c>
      <c r="H23" s="6">
        <f t="shared" si="3"/>
        <v>2.25</v>
      </c>
      <c r="I23" s="14">
        <f t="shared" si="4"/>
        <v>1678.1984555984554</v>
      </c>
      <c r="J23" s="6">
        <f t="shared" si="5"/>
        <v>-33.198455598455439</v>
      </c>
      <c r="K23" s="6">
        <v>33.198455598455439</v>
      </c>
      <c r="L23" s="6">
        <f t="shared" si="6"/>
        <v>1102.1374541226173</v>
      </c>
      <c r="M23" s="6">
        <f t="shared" si="7"/>
        <v>1089</v>
      </c>
      <c r="N23" s="6">
        <f t="shared" si="8"/>
        <v>3.9384624558306457E-2</v>
      </c>
      <c r="O23" s="22">
        <f t="shared" si="9"/>
        <v>2.0181431974744948E-2</v>
      </c>
    </row>
    <row r="24" spans="1:15" x14ac:dyDescent="0.2">
      <c r="A24" s="36"/>
      <c r="B24" s="3" t="s">
        <v>10</v>
      </c>
      <c r="C24" s="10">
        <v>21</v>
      </c>
      <c r="D24">
        <v>1689</v>
      </c>
      <c r="E24" s="7">
        <f t="shared" si="10"/>
        <v>2.5</v>
      </c>
      <c r="F24" s="7">
        <f t="shared" si="1"/>
        <v>11</v>
      </c>
      <c r="G24" s="6">
        <f t="shared" si="2"/>
        <v>27.5</v>
      </c>
      <c r="H24" s="6">
        <f t="shared" si="3"/>
        <v>6.25</v>
      </c>
      <c r="I24" s="14">
        <f t="shared" si="4"/>
        <v>1678.3307593307593</v>
      </c>
      <c r="J24" s="6">
        <f t="shared" si="5"/>
        <v>10.669240669240708</v>
      </c>
      <c r="K24" s="6">
        <v>10.669240669240708</v>
      </c>
      <c r="L24" s="6">
        <f t="shared" si="6"/>
        <v>113.8326964581799</v>
      </c>
      <c r="M24" s="6">
        <f t="shared" si="7"/>
        <v>121</v>
      </c>
      <c r="N24" s="6">
        <f t="shared" si="8"/>
        <v>0.10940173488433501</v>
      </c>
      <c r="O24" s="22">
        <f t="shared" si="9"/>
        <v>6.3168979687630005E-3</v>
      </c>
    </row>
    <row r="25" spans="1:15" x14ac:dyDescent="0.2">
      <c r="A25" s="36"/>
      <c r="B25" s="3" t="s">
        <v>11</v>
      </c>
      <c r="C25" s="10">
        <v>22</v>
      </c>
      <c r="D25">
        <v>1694</v>
      </c>
      <c r="E25" s="7">
        <f t="shared" si="10"/>
        <v>3.5</v>
      </c>
      <c r="F25" s="7">
        <f t="shared" si="1"/>
        <v>16</v>
      </c>
      <c r="G25" s="6">
        <f t="shared" si="2"/>
        <v>56</v>
      </c>
      <c r="H25" s="6">
        <f t="shared" si="3"/>
        <v>12.25</v>
      </c>
      <c r="I25" s="14">
        <f t="shared" si="4"/>
        <v>1678.4630630630629</v>
      </c>
      <c r="J25" s="6">
        <f t="shared" si="5"/>
        <v>15.536936936937082</v>
      </c>
      <c r="K25" s="6">
        <v>15.536936936937082</v>
      </c>
      <c r="L25" s="6">
        <f t="shared" si="6"/>
        <v>241.39640938235982</v>
      </c>
      <c r="M25" s="6">
        <f t="shared" si="7"/>
        <v>256</v>
      </c>
      <c r="N25" s="6">
        <f t="shared" si="8"/>
        <v>0.2144274003732124</v>
      </c>
      <c r="O25" s="22">
        <f t="shared" si="9"/>
        <v>9.1717455353819838E-3</v>
      </c>
    </row>
    <row r="26" spans="1:15" x14ac:dyDescent="0.2">
      <c r="A26" s="36"/>
      <c r="B26" s="3" t="s">
        <v>12</v>
      </c>
      <c r="C26" s="10">
        <v>23</v>
      </c>
      <c r="D26">
        <v>1694</v>
      </c>
      <c r="E26" s="7">
        <f t="shared" si="10"/>
        <v>4.5</v>
      </c>
      <c r="F26" s="7">
        <f t="shared" si="1"/>
        <v>16</v>
      </c>
      <c r="G26" s="6">
        <f t="shared" si="2"/>
        <v>72</v>
      </c>
      <c r="H26" s="6">
        <f t="shared" si="3"/>
        <v>20.25</v>
      </c>
      <c r="I26" s="14">
        <f t="shared" si="4"/>
        <v>1678.5953667953668</v>
      </c>
      <c r="J26" s="6">
        <f t="shared" si="5"/>
        <v>15.404633204633228</v>
      </c>
      <c r="K26" s="6">
        <v>15.404633204633228</v>
      </c>
      <c r="L26" s="6">
        <f t="shared" si="6"/>
        <v>237.30272416928861</v>
      </c>
      <c r="M26" s="6">
        <f t="shared" si="7"/>
        <v>256</v>
      </c>
      <c r="N26" s="6">
        <f t="shared" si="8"/>
        <v>0.3544616210252996</v>
      </c>
      <c r="O26" s="22">
        <f t="shared" si="9"/>
        <v>9.093644158579238E-3</v>
      </c>
    </row>
    <row r="27" spans="1:15" x14ac:dyDescent="0.2">
      <c r="A27" s="36"/>
      <c r="B27" s="3" t="s">
        <v>13</v>
      </c>
      <c r="C27" s="10">
        <v>24</v>
      </c>
      <c r="D27">
        <v>1695</v>
      </c>
      <c r="E27" s="7">
        <f t="shared" si="10"/>
        <v>5.5</v>
      </c>
      <c r="F27" s="7">
        <f t="shared" si="1"/>
        <v>17</v>
      </c>
      <c r="G27" s="6">
        <f t="shared" si="2"/>
        <v>93.5</v>
      </c>
      <c r="H27" s="6">
        <f t="shared" si="3"/>
        <v>30.25</v>
      </c>
      <c r="I27" s="14">
        <f t="shared" si="4"/>
        <v>1678.7276705276704</v>
      </c>
      <c r="J27" s="6">
        <f t="shared" si="5"/>
        <v>16.272329472329602</v>
      </c>
      <c r="K27" s="6">
        <v>16.272329472329602</v>
      </c>
      <c r="L27" s="6">
        <f t="shared" si="6"/>
        <v>264.78870645604661</v>
      </c>
      <c r="M27" s="6">
        <f t="shared" si="7"/>
        <v>289</v>
      </c>
      <c r="N27" s="6">
        <f t="shared" si="8"/>
        <v>0.5295043968401153</v>
      </c>
      <c r="O27" s="22">
        <f t="shared" si="9"/>
        <v>9.6001943789555174E-3</v>
      </c>
    </row>
    <row r="28" spans="1:15" x14ac:dyDescent="0.2">
      <c r="A28" s="37">
        <v>2022</v>
      </c>
      <c r="B28" s="4" t="s">
        <v>2</v>
      </c>
      <c r="C28" s="10">
        <v>25</v>
      </c>
      <c r="D28">
        <v>1698</v>
      </c>
      <c r="E28" s="7">
        <f t="shared" si="10"/>
        <v>6.5</v>
      </c>
      <c r="F28" s="7">
        <f t="shared" si="1"/>
        <v>20</v>
      </c>
      <c r="G28" s="6">
        <f t="shared" si="2"/>
        <v>130</v>
      </c>
      <c r="H28" s="6">
        <f t="shared" si="3"/>
        <v>42.25</v>
      </c>
      <c r="I28" s="14">
        <f t="shared" si="4"/>
        <v>1678.8599742599743</v>
      </c>
      <c r="J28" s="6">
        <f t="shared" si="5"/>
        <v>19.140025740025749</v>
      </c>
      <c r="K28" s="6">
        <v>19.140025740025749</v>
      </c>
      <c r="L28" s="6">
        <f t="shared" si="6"/>
        <v>366.34058532884819</v>
      </c>
      <c r="M28" s="6">
        <f t="shared" si="7"/>
        <v>400</v>
      </c>
      <c r="N28" s="6">
        <f t="shared" si="8"/>
        <v>0.73955572781826107</v>
      </c>
      <c r="O28" s="22">
        <f t="shared" si="9"/>
        <v>1.1272099964679476E-2</v>
      </c>
    </row>
    <row r="29" spans="1:15" x14ac:dyDescent="0.2">
      <c r="A29" s="37"/>
      <c r="B29" s="4" t="s">
        <v>3</v>
      </c>
      <c r="C29" s="10">
        <v>26</v>
      </c>
      <c r="D29">
        <v>1686</v>
      </c>
      <c r="E29" s="7">
        <f t="shared" si="10"/>
        <v>7.5</v>
      </c>
      <c r="F29" s="7">
        <f t="shared" si="1"/>
        <v>8</v>
      </c>
      <c r="G29" s="6">
        <f t="shared" si="2"/>
        <v>60</v>
      </c>
      <c r="H29" s="6">
        <f t="shared" si="3"/>
        <v>56.25</v>
      </c>
      <c r="I29" s="14">
        <f t="shared" si="4"/>
        <v>1678.9922779922779</v>
      </c>
      <c r="J29" s="6">
        <f t="shared" si="5"/>
        <v>7.0077220077221227</v>
      </c>
      <c r="K29" s="6">
        <v>7.0077220077221227</v>
      </c>
      <c r="L29" s="6">
        <f t="shared" si="6"/>
        <v>49.108167737512979</v>
      </c>
      <c r="M29" s="6">
        <f t="shared" si="7"/>
        <v>64</v>
      </c>
      <c r="N29" s="6">
        <f t="shared" si="8"/>
        <v>0.98461561395901509</v>
      </c>
      <c r="O29" s="22">
        <f t="shared" si="9"/>
        <v>4.1564187471661461E-3</v>
      </c>
    </row>
    <row r="30" spans="1:15" x14ac:dyDescent="0.2">
      <c r="A30" s="37"/>
      <c r="B30" s="4" t="s">
        <v>4</v>
      </c>
      <c r="C30" s="10">
        <v>27</v>
      </c>
      <c r="D30">
        <v>1680</v>
      </c>
      <c r="E30" s="7">
        <f t="shared" si="10"/>
        <v>8.5</v>
      </c>
      <c r="F30" s="7">
        <f t="shared" si="1"/>
        <v>2</v>
      </c>
      <c r="G30" s="6">
        <f t="shared" si="2"/>
        <v>17</v>
      </c>
      <c r="H30" s="6">
        <f t="shared" si="3"/>
        <v>72.25</v>
      </c>
      <c r="I30" s="14">
        <f t="shared" si="4"/>
        <v>1679.1245817245817</v>
      </c>
      <c r="J30" s="6">
        <f t="shared" si="5"/>
        <v>0.87541827541826933</v>
      </c>
      <c r="K30" s="6">
        <v>0.87541827541826933</v>
      </c>
      <c r="L30" s="6">
        <f t="shared" si="6"/>
        <v>0.76635715693629691</v>
      </c>
      <c r="M30" s="6">
        <f t="shared" si="7"/>
        <v>4</v>
      </c>
      <c r="N30" s="6">
        <f t="shared" si="8"/>
        <v>1.2646840552632195</v>
      </c>
      <c r="O30" s="22">
        <f t="shared" si="9"/>
        <v>5.2108230679658886E-4</v>
      </c>
    </row>
    <row r="31" spans="1:15" x14ac:dyDescent="0.2">
      <c r="A31" s="37"/>
      <c r="B31" s="4" t="s">
        <v>5</v>
      </c>
      <c r="C31" s="10">
        <v>28</v>
      </c>
      <c r="D31">
        <v>1643</v>
      </c>
      <c r="E31" s="7">
        <f t="shared" si="10"/>
        <v>9.5</v>
      </c>
      <c r="F31" s="7">
        <f t="shared" si="1"/>
        <v>-35</v>
      </c>
      <c r="G31" s="6">
        <f t="shared" si="2"/>
        <v>-332.5</v>
      </c>
      <c r="H31" s="6">
        <f t="shared" si="3"/>
        <v>90.25</v>
      </c>
      <c r="I31" s="14">
        <f t="shared" si="4"/>
        <v>1679.2568854568854</v>
      </c>
      <c r="J31" s="6">
        <f t="shared" si="5"/>
        <v>-36.256885456885357</v>
      </c>
      <c r="K31" s="6">
        <v>36.256885456885357</v>
      </c>
      <c r="L31" s="6">
        <f t="shared" si="6"/>
        <v>1314.5617430337049</v>
      </c>
      <c r="M31" s="6">
        <f t="shared" si="7"/>
        <v>1225</v>
      </c>
      <c r="N31" s="6">
        <f t="shared" si="8"/>
        <v>1.5797610517299119</v>
      </c>
      <c r="O31" s="22">
        <f t="shared" si="9"/>
        <v>2.2067489626832231E-2</v>
      </c>
    </row>
    <row r="32" spans="1:15" x14ac:dyDescent="0.2">
      <c r="A32" s="37"/>
      <c r="B32" s="4" t="s">
        <v>6</v>
      </c>
      <c r="C32" s="10">
        <v>29</v>
      </c>
      <c r="D32">
        <v>1645</v>
      </c>
      <c r="E32" s="7">
        <f t="shared" si="10"/>
        <v>10.5</v>
      </c>
      <c r="F32" s="7">
        <f t="shared" si="1"/>
        <v>-33</v>
      </c>
      <c r="G32" s="6">
        <f t="shared" si="2"/>
        <v>-346.5</v>
      </c>
      <c r="H32" s="6">
        <f t="shared" si="3"/>
        <v>110.25</v>
      </c>
      <c r="I32" s="14">
        <f t="shared" si="4"/>
        <v>1679.3891891891892</v>
      </c>
      <c r="J32" s="6">
        <f t="shared" si="5"/>
        <v>-34.38918918918921</v>
      </c>
      <c r="K32" s="6">
        <v>34.38918918918921</v>
      </c>
      <c r="L32" s="6">
        <f t="shared" si="6"/>
        <v>1182.616333089848</v>
      </c>
      <c r="M32" s="6">
        <f t="shared" si="7"/>
        <v>1089</v>
      </c>
      <c r="N32" s="6">
        <f t="shared" si="8"/>
        <v>1.9298466033601749</v>
      </c>
      <c r="O32" s="22">
        <f t="shared" si="9"/>
        <v>2.0905282181877941E-2</v>
      </c>
    </row>
    <row r="33" spans="1:15" x14ac:dyDescent="0.2">
      <c r="A33" s="37"/>
      <c r="B33" s="4" t="s">
        <v>7</v>
      </c>
      <c r="C33" s="10">
        <v>30</v>
      </c>
      <c r="D33">
        <v>1656</v>
      </c>
      <c r="E33" s="7">
        <f t="shared" si="10"/>
        <v>11.5</v>
      </c>
      <c r="F33" s="7">
        <f t="shared" si="1"/>
        <v>-22</v>
      </c>
      <c r="G33" s="6">
        <f t="shared" si="2"/>
        <v>-253</v>
      </c>
      <c r="H33" s="6">
        <f t="shared" si="3"/>
        <v>132.25</v>
      </c>
      <c r="I33" s="14">
        <f t="shared" si="4"/>
        <v>1679.5214929214928</v>
      </c>
      <c r="J33" s="6">
        <f t="shared" si="5"/>
        <v>-23.521492921492836</v>
      </c>
      <c r="K33" s="6">
        <v>23.521492921492836</v>
      </c>
      <c r="L33" s="6">
        <f t="shared" si="6"/>
        <v>553.26062925583756</v>
      </c>
      <c r="M33" s="6">
        <f t="shared" si="7"/>
        <v>484</v>
      </c>
      <c r="N33" s="6">
        <f t="shared" si="8"/>
        <v>2.3149407101528054</v>
      </c>
      <c r="O33" s="22">
        <f t="shared" si="9"/>
        <v>1.420380007336524E-2</v>
      </c>
    </row>
    <row r="34" spans="1:15" x14ac:dyDescent="0.2">
      <c r="A34" s="37"/>
      <c r="B34" s="4" t="s">
        <v>8</v>
      </c>
      <c r="C34" s="10">
        <v>31</v>
      </c>
      <c r="D34">
        <v>1689</v>
      </c>
      <c r="E34" s="7">
        <f t="shared" si="10"/>
        <v>12.5</v>
      </c>
      <c r="F34" s="7">
        <f t="shared" si="1"/>
        <v>11</v>
      </c>
      <c r="G34" s="6">
        <f t="shared" si="2"/>
        <v>137.5</v>
      </c>
      <c r="H34" s="6">
        <f t="shared" si="3"/>
        <v>156.25</v>
      </c>
      <c r="I34" s="14">
        <f t="shared" si="4"/>
        <v>1679.6537966537965</v>
      </c>
      <c r="J34" s="6">
        <f t="shared" si="5"/>
        <v>9.3462033462035379</v>
      </c>
      <c r="K34" s="6">
        <v>9.3462033462035379</v>
      </c>
      <c r="L34" s="6">
        <f t="shared" si="6"/>
        <v>87.351516988586212</v>
      </c>
      <c r="M34" s="6">
        <f t="shared" si="7"/>
        <v>121</v>
      </c>
      <c r="N34" s="6">
        <f t="shared" si="8"/>
        <v>2.7350433721083753</v>
      </c>
      <c r="O34" s="22">
        <f t="shared" si="9"/>
        <v>5.5335721410322896E-3</v>
      </c>
    </row>
    <row r="35" spans="1:15" x14ac:dyDescent="0.2">
      <c r="A35" s="37"/>
      <c r="B35" s="4" t="s">
        <v>9</v>
      </c>
      <c r="C35" s="10">
        <v>32</v>
      </c>
      <c r="D35">
        <v>1689</v>
      </c>
      <c r="E35" s="7">
        <f t="shared" si="10"/>
        <v>13.5</v>
      </c>
      <c r="F35" s="7">
        <f t="shared" si="1"/>
        <v>11</v>
      </c>
      <c r="G35" s="6">
        <f t="shared" si="2"/>
        <v>148.5</v>
      </c>
      <c r="H35" s="6">
        <f t="shared" si="3"/>
        <v>182.25</v>
      </c>
      <c r="I35" s="14">
        <f t="shared" si="4"/>
        <v>1679.7861003861003</v>
      </c>
      <c r="J35" s="6">
        <f t="shared" si="5"/>
        <v>9.2138996138996845</v>
      </c>
      <c r="K35" s="6">
        <v>9.2138996138996845</v>
      </c>
      <c r="L35" s="6">
        <f t="shared" si="6"/>
        <v>84.895946095020761</v>
      </c>
      <c r="M35" s="6">
        <f t="shared" si="7"/>
        <v>121</v>
      </c>
      <c r="N35" s="6">
        <f t="shared" si="8"/>
        <v>3.1901545892276961</v>
      </c>
      <c r="O35" s="22">
        <f t="shared" si="9"/>
        <v>5.4552395582591383E-3</v>
      </c>
    </row>
    <row r="36" spans="1:15" x14ac:dyDescent="0.2">
      <c r="A36" s="37"/>
      <c r="B36" s="4" t="s">
        <v>10</v>
      </c>
      <c r="C36" s="10">
        <v>33</v>
      </c>
      <c r="D36">
        <v>1694</v>
      </c>
      <c r="E36" s="7">
        <f t="shared" si="10"/>
        <v>14.5</v>
      </c>
      <c r="F36" s="7">
        <f t="shared" si="1"/>
        <v>16</v>
      </c>
      <c r="G36" s="6">
        <f t="shared" si="2"/>
        <v>232</v>
      </c>
      <c r="H36" s="6">
        <f t="shared" si="3"/>
        <v>210.25</v>
      </c>
      <c r="I36" s="14">
        <f t="shared" si="4"/>
        <v>1679.9184041184039</v>
      </c>
      <c r="J36" s="6">
        <f t="shared" si="5"/>
        <v>14.081595881596058</v>
      </c>
      <c r="K36" s="6">
        <v>14.081595881596058</v>
      </c>
      <c r="L36" s="6">
        <f t="shared" si="6"/>
        <v>198.29134257258306</v>
      </c>
      <c r="M36" s="6">
        <f t="shared" si="7"/>
        <v>256</v>
      </c>
      <c r="N36" s="6">
        <f t="shared" si="8"/>
        <v>3.6802743615092042</v>
      </c>
      <c r="O36" s="22">
        <f t="shared" si="9"/>
        <v>8.3126303905525726E-3</v>
      </c>
    </row>
    <row r="37" spans="1:15" x14ac:dyDescent="0.2">
      <c r="A37" s="37"/>
      <c r="B37" s="4" t="s">
        <v>11</v>
      </c>
      <c r="C37" s="10">
        <v>34</v>
      </c>
      <c r="D37">
        <v>1698</v>
      </c>
      <c r="E37" s="7">
        <f t="shared" si="10"/>
        <v>15.5</v>
      </c>
      <c r="F37" s="7">
        <f t="shared" si="1"/>
        <v>20</v>
      </c>
      <c r="G37" s="6">
        <f t="shared" si="2"/>
        <v>310</v>
      </c>
      <c r="H37" s="6">
        <f t="shared" si="3"/>
        <v>240.25</v>
      </c>
      <c r="I37" s="14">
        <f t="shared" si="4"/>
        <v>1680.0507078507078</v>
      </c>
      <c r="J37" s="6">
        <f t="shared" si="5"/>
        <v>17.949292149292205</v>
      </c>
      <c r="K37" s="6">
        <v>17.949292149292205</v>
      </c>
      <c r="L37" s="6">
        <f t="shared" si="6"/>
        <v>322.17708866064277</v>
      </c>
      <c r="M37" s="6">
        <f t="shared" si="7"/>
        <v>400</v>
      </c>
      <c r="N37" s="6">
        <f t="shared" si="8"/>
        <v>4.2054026889545835</v>
      </c>
      <c r="O37" s="22">
        <f t="shared" si="9"/>
        <v>1.0570843433034278E-2</v>
      </c>
    </row>
    <row r="38" spans="1:15" x14ac:dyDescent="0.2">
      <c r="A38" s="37"/>
      <c r="B38" s="4" t="s">
        <v>12</v>
      </c>
      <c r="C38" s="10">
        <v>35</v>
      </c>
      <c r="D38">
        <v>1689</v>
      </c>
      <c r="E38" s="7">
        <f t="shared" si="10"/>
        <v>16.5</v>
      </c>
      <c r="F38" s="7">
        <f t="shared" si="1"/>
        <v>11</v>
      </c>
      <c r="G38" s="6">
        <f t="shared" si="2"/>
        <v>181.5</v>
      </c>
      <c r="H38" s="6">
        <f t="shared" si="3"/>
        <v>272.25</v>
      </c>
      <c r="I38" s="14">
        <f t="shared" si="4"/>
        <v>1680.1830115830114</v>
      </c>
      <c r="J38" s="6">
        <f t="shared" si="5"/>
        <v>8.816988416988579</v>
      </c>
      <c r="K38" s="6">
        <v>8.816988416988579</v>
      </c>
      <c r="L38" s="6">
        <f t="shared" si="6"/>
        <v>77.739284745310769</v>
      </c>
      <c r="M38" s="6">
        <f t="shared" si="7"/>
        <v>121</v>
      </c>
      <c r="N38" s="6">
        <f t="shared" si="8"/>
        <v>4.7655395715620301</v>
      </c>
      <c r="O38" s="22">
        <f t="shared" si="9"/>
        <v>5.2202418099399524E-3</v>
      </c>
    </row>
    <row r="39" spans="1:15" x14ac:dyDescent="0.2">
      <c r="A39" s="37"/>
      <c r="B39" s="8" t="s">
        <v>13</v>
      </c>
      <c r="C39" s="10">
        <v>36</v>
      </c>
      <c r="D39">
        <v>1680</v>
      </c>
      <c r="E39" s="9">
        <f t="shared" si="10"/>
        <v>17.5</v>
      </c>
      <c r="F39" s="7">
        <f t="shared" si="1"/>
        <v>2</v>
      </c>
      <c r="G39" s="6">
        <f t="shared" si="2"/>
        <v>35</v>
      </c>
      <c r="H39" s="6">
        <f t="shared" si="3"/>
        <v>306.25</v>
      </c>
      <c r="I39" s="14">
        <f t="shared" si="4"/>
        <v>1680.3153153153153</v>
      </c>
      <c r="J39" s="6">
        <f t="shared" si="5"/>
        <v>-0.31531531531527435</v>
      </c>
      <c r="K39" s="6">
        <v>0.31531531531527435</v>
      </c>
      <c r="L39" s="6">
        <f t="shared" si="6"/>
        <v>9.9423748072370879E-2</v>
      </c>
      <c r="M39" s="6">
        <f t="shared" si="7"/>
        <v>4</v>
      </c>
      <c r="N39" s="6">
        <f t="shared" si="8"/>
        <v>5.3606850093334684</v>
      </c>
      <c r="O39" s="22">
        <f t="shared" si="9"/>
        <v>1.8768768768766329E-4</v>
      </c>
    </row>
    <row r="40" spans="1:15" x14ac:dyDescent="0.2">
      <c r="C40" s="1"/>
      <c r="D40" s="1"/>
      <c r="F40" s="26" t="s">
        <v>27</v>
      </c>
      <c r="G40" s="27">
        <f>SUM(G4:G39)</f>
        <v>514</v>
      </c>
      <c r="H40" s="27">
        <f>SUM(H4:H39)</f>
        <v>3885</v>
      </c>
      <c r="I40" s="27">
        <f t="shared" ref="I40:N40" si="11">SUM(I4:I39)</f>
        <v>60408</v>
      </c>
      <c r="J40" s="27">
        <f t="shared" si="11"/>
        <v>3.1832314562052488E-12</v>
      </c>
      <c r="K40" s="27">
        <f t="shared" si="11"/>
        <v>648.26460746460862</v>
      </c>
      <c r="L40" s="27">
        <f t="shared" si="11"/>
        <v>15009.99588159588</v>
      </c>
      <c r="M40" s="27">
        <f t="shared" si="11"/>
        <v>15078</v>
      </c>
      <c r="N40" s="27">
        <f t="shared" si="11"/>
        <v>68.004118404118714</v>
      </c>
      <c r="O40" s="1"/>
    </row>
    <row r="41" spans="1:15" ht="20" customHeight="1" x14ac:dyDescent="0.2">
      <c r="B41" s="24" t="s">
        <v>19</v>
      </c>
      <c r="C41" s="25">
        <f>AVERAGE(C4:C39)</f>
        <v>18.5</v>
      </c>
      <c r="D41" s="25">
        <f>AVERAGE(D4:D39)</f>
        <v>1678</v>
      </c>
    </row>
    <row r="42" spans="1:15" ht="17" thickBot="1" x14ac:dyDescent="0.25"/>
    <row r="43" spans="1:15" ht="21" x14ac:dyDescent="0.25">
      <c r="B43" s="15" t="s">
        <v>21</v>
      </c>
      <c r="C43" s="16">
        <f>G40/H40</f>
        <v>0.1323037323037323</v>
      </c>
    </row>
    <row r="44" spans="1:15" ht="21" x14ac:dyDescent="0.25">
      <c r="B44" s="17" t="s">
        <v>22</v>
      </c>
      <c r="C44" s="18">
        <f>D41-C41*C43</f>
        <v>1675.5523809523809</v>
      </c>
    </row>
    <row r="45" spans="1:15" ht="21" x14ac:dyDescent="0.25">
      <c r="B45" s="19" t="s">
        <v>23</v>
      </c>
      <c r="C45" s="20">
        <f>N40/M40</f>
        <v>4.5101550871547097E-3</v>
      </c>
    </row>
    <row r="46" spans="1:15" ht="21" x14ac:dyDescent="0.25">
      <c r="B46" s="17" t="s">
        <v>28</v>
      </c>
      <c r="C46" s="18">
        <f>L40/36</f>
        <v>416.94433004433</v>
      </c>
    </row>
    <row r="47" spans="1:15" ht="21" x14ac:dyDescent="0.25">
      <c r="B47" s="17" t="s">
        <v>54</v>
      </c>
      <c r="C47" s="18">
        <f>K40/36</f>
        <v>18.007350207350239</v>
      </c>
    </row>
    <row r="48" spans="1:15" ht="22" thickBot="1" x14ac:dyDescent="0.3">
      <c r="B48" s="21" t="s">
        <v>57</v>
      </c>
      <c r="C48" s="23">
        <f>AVERAGE(O4:O39)</f>
        <v>1.0784775951656856E-2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4976-491C-814A-B245-CDB4F8EE2A3C}">
  <dimension ref="A1:I18"/>
  <sheetViews>
    <sheetView workbookViewId="0">
      <selection activeCell="L12" sqref="L12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</cols>
  <sheetData>
    <row r="1" spans="1:9" x14ac:dyDescent="0.2">
      <c r="A1" t="s">
        <v>29</v>
      </c>
    </row>
    <row r="2" spans="1:9" ht="17" thickBot="1" x14ac:dyDescent="0.25"/>
    <row r="3" spans="1:9" x14ac:dyDescent="0.2">
      <c r="A3" s="30" t="s">
        <v>30</v>
      </c>
      <c r="B3" s="30"/>
    </row>
    <row r="4" spans="1:9" x14ac:dyDescent="0.2">
      <c r="A4" s="31" t="s">
        <v>31</v>
      </c>
      <c r="B4" s="31">
        <v>6.7157688220742418E-2</v>
      </c>
    </row>
    <row r="5" spans="1:9" x14ac:dyDescent="0.2">
      <c r="A5" s="31" t="s">
        <v>32</v>
      </c>
      <c r="B5" s="31">
        <v>4.5101550871544443E-3</v>
      </c>
    </row>
    <row r="6" spans="1:9" x14ac:dyDescent="0.2">
      <c r="A6" t="s">
        <v>33</v>
      </c>
      <c r="B6">
        <v>-2.4768957998517485E-2</v>
      </c>
    </row>
    <row r="7" spans="1:9" x14ac:dyDescent="0.2">
      <c r="A7" t="s">
        <v>34</v>
      </c>
      <c r="B7">
        <v>21.011198611829865</v>
      </c>
    </row>
    <row r="8" spans="1:9" ht="17" thickBot="1" x14ac:dyDescent="0.25">
      <c r="A8" s="28" t="s">
        <v>35</v>
      </c>
      <c r="B8" s="28">
        <v>36</v>
      </c>
    </row>
    <row r="10" spans="1:9" ht="17" thickBot="1" x14ac:dyDescent="0.25">
      <c r="A10" t="s">
        <v>36</v>
      </c>
    </row>
    <row r="11" spans="1:9" x14ac:dyDescent="0.2">
      <c r="A11" s="29"/>
      <c r="B11" s="29" t="s">
        <v>41</v>
      </c>
      <c r="C11" s="29" t="s">
        <v>42</v>
      </c>
      <c r="D11" s="29" t="s">
        <v>43</v>
      </c>
      <c r="E11" s="29" t="s">
        <v>44</v>
      </c>
      <c r="F11" s="29" t="s">
        <v>45</v>
      </c>
    </row>
    <row r="12" spans="1:9" x14ac:dyDescent="0.2">
      <c r="A12" t="s">
        <v>37</v>
      </c>
      <c r="B12">
        <v>1</v>
      </c>
      <c r="C12">
        <v>68.004118404114706</v>
      </c>
      <c r="D12">
        <v>68.004118404114706</v>
      </c>
      <c r="E12">
        <v>0.15404001733104206</v>
      </c>
      <c r="F12">
        <v>0.69715384946306114</v>
      </c>
    </row>
    <row r="13" spans="1:9" x14ac:dyDescent="0.2">
      <c r="A13" t="s">
        <v>38</v>
      </c>
      <c r="B13">
        <v>34</v>
      </c>
      <c r="C13">
        <v>15009.995881595885</v>
      </c>
      <c r="D13">
        <v>441.47046710576132</v>
      </c>
    </row>
    <row r="14" spans="1:9" ht="17" thickBot="1" x14ac:dyDescent="0.25">
      <c r="A14" s="28" t="s">
        <v>39</v>
      </c>
      <c r="B14" s="28">
        <v>35</v>
      </c>
      <c r="C14" s="28">
        <v>15078</v>
      </c>
      <c r="D14" s="28"/>
      <c r="E14" s="28"/>
      <c r="F14" s="28"/>
    </row>
    <row r="15" spans="1:9" ht="17" thickBot="1" x14ac:dyDescent="0.25"/>
    <row r="16" spans="1:9" x14ac:dyDescent="0.2">
      <c r="A16" s="29"/>
      <c r="B16" s="33" t="s">
        <v>46</v>
      </c>
      <c r="C16" s="29" t="s">
        <v>34</v>
      </c>
      <c r="D16" s="29" t="s">
        <v>47</v>
      </c>
      <c r="E16" s="29" t="s">
        <v>48</v>
      </c>
      <c r="F16" s="29" t="s">
        <v>49</v>
      </c>
      <c r="G16" s="29" t="s">
        <v>50</v>
      </c>
      <c r="H16" s="29" t="s">
        <v>51</v>
      </c>
      <c r="I16" s="29" t="s">
        <v>52</v>
      </c>
    </row>
    <row r="17" spans="1:9" x14ac:dyDescent="0.2">
      <c r="A17" s="31" t="s">
        <v>40</v>
      </c>
      <c r="B17" s="31">
        <v>1675.5523809523809</v>
      </c>
      <c r="C17">
        <v>7.1522384218098898</v>
      </c>
      <c r="D17">
        <v>234.26964848417046</v>
      </c>
      <c r="E17">
        <v>3.9206585842024095E-56</v>
      </c>
      <c r="F17">
        <v>1661.0172836903264</v>
      </c>
      <c r="G17">
        <v>1690.0874782144354</v>
      </c>
      <c r="H17">
        <v>1661.0172836903264</v>
      </c>
      <c r="I17">
        <v>1690.0874782144354</v>
      </c>
    </row>
    <row r="18" spans="1:9" ht="17" thickBot="1" x14ac:dyDescent="0.25">
      <c r="A18" s="32" t="s">
        <v>58</v>
      </c>
      <c r="B18" s="32">
        <v>0.13230373230373232</v>
      </c>
      <c r="C18" s="28">
        <v>0.33709733292868821</v>
      </c>
      <c r="D18" s="28">
        <v>0.39247932089608295</v>
      </c>
      <c r="E18" s="28">
        <v>0.69715384946305325</v>
      </c>
      <c r="F18" s="28">
        <v>-0.55276047164624131</v>
      </c>
      <c r="G18" s="28">
        <v>0.81736793625370607</v>
      </c>
      <c r="H18" s="28">
        <v>-0.55276047164624131</v>
      </c>
      <c r="I18" s="28">
        <v>0.81736793625370607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tabSelected="1" workbookViewId="0">
      <selection activeCell="Q22" sqref="Q2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 - Linear Regression</vt:lpstr>
      <vt:lpstr>Excel - 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2023-05-13T21:01:50Z</dcterms:modified>
</cp:coreProperties>
</file>