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Mercedes/Time on X/"/>
    </mc:Choice>
  </mc:AlternateContent>
  <xr:revisionPtr revIDLastSave="440" documentId="8_{97BDCDE1-6E58-5343-8A19-94BA27880404}" xr6:coauthVersionLast="47" xr6:coauthVersionMax="47" xr10:uidLastSave="{C7AC1887-8FE0-2C41-BCE3-96A40690FCF2}"/>
  <bookViews>
    <workbookView xWindow="0" yWindow="500" windowWidth="28800" windowHeight="16300" activeTab="2" xr2:uid="{B47AD962-AD2D-9344-AD84-BFDEB29D38DB}"/>
  </bookViews>
  <sheets>
    <sheet name="Manually - Linear Regression" sheetId="1" r:id="rId1"/>
    <sheet name="Excel - Linear Regression" sheetId="6" r:id="rId2"/>
    <sheet name="2035 Forecasting" sheetId="7" r:id="rId3"/>
    <sheet name="Merc Tab" sheetId="8" r:id="rId4"/>
    <sheet name="Regression Line Graph" sheetId="4" r:id="rId5"/>
  </sheets>
  <definedNames>
    <definedName name="_xlchart.v2.0" hidden="1">'2035 Forecasting'!$G$34</definedName>
    <definedName name="_xlchart.v2.1" hidden="1">'2035 Forecasting'!$G$35:$G$38</definedName>
    <definedName name="_xlchart.v2.2" hidden="1">'2035 Forecasting'!$H$34</definedName>
    <definedName name="_xlchart.v2.3" hidden="1">'2035 Forecasting'!$H$35:$H$38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7" l="1"/>
  <c r="E16" i="7"/>
  <c r="E28" i="7"/>
  <c r="E41" i="7"/>
  <c r="D42" i="7"/>
  <c r="D43" i="7"/>
  <c r="D44" i="7"/>
  <c r="D45" i="7"/>
  <c r="D46" i="7"/>
  <c r="D47" i="7"/>
  <c r="D48" i="7"/>
  <c r="D49" i="7"/>
  <c r="D50" i="7"/>
  <c r="D51" i="7"/>
  <c r="D52" i="7"/>
  <c r="D41" i="7"/>
  <c r="H41" i="7" a="1"/>
  <c r="H41" i="7" s="1"/>
  <c r="D41" i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<sst xmlns="http://schemas.openxmlformats.org/spreadsheetml/2006/main" count="146" uniqueCount="66">
  <si>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</si>
  <si>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</si>
  <si>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</si>
  <si>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</si>
  <si>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</si>
  <si>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</si>
  <si>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</si>
  <si>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</si>
  <si>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</si>
  <si>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</si>
  <si>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</si>
  <si>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</si>
  <si>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</si>
  <si>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</si>
  <si>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</si>
  <si>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</si>
  <si>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</si>
  <si>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</si>
  <si>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</si>
  <si>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</si>
  <si>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</si>
  <si>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</si>
  <si>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</si>
  <si>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</si>
  <si>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</si>
  <si>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</si>
  <si>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</si>
  <si>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</si>
  <si>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</si>
  <si>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</si>
  <si>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</si>
  <si>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</si>
  <si>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</si>
  <si>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</si>
  <si>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</si>
  <si>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</si>
  <si>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</si>
  <si>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</si>
  <si>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</si>
  <si>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</si>
  <si>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</si>
  <si>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</si>
  <si>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</si>
  <si>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</si>
  <si>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</si>
  <si>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</si>
  <si>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</si>
  <si>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</si>
  <si>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</si>
  <si>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</si>
  <si>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</si>
  <si>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</si>
  <si>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</si>
  <si>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</si>
  <si>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</si>
  <si>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</si>
  <si>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</si>
  <si>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</si>
  <si>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For Mercedes Benz - A Class</t>
  </si>
  <si>
    <t>Time (X)</t>
  </si>
  <si>
    <t>Slope</t>
  </si>
  <si>
    <t xml:space="preserve">LINEST values = </t>
  </si>
  <si>
    <t>Years</t>
  </si>
  <si>
    <t>Total Sales</t>
  </si>
  <si>
    <t>(Mercedes Years)</t>
  </si>
  <si>
    <t>(Mercedes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</si>
</sst>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5" fillId="7" borderId="4" xfId="0" applyFont="1" applyFill="1" applyBorder="1"/>
    <xf numFmtId="2" fontId="5" fillId="7" borderId="5" xfId="0" applyNumberFormat="1" applyFont="1" applyFill="1" applyBorder="1"/>
    <xf numFmtId="0" fontId="5" fillId="7" borderId="6" xfId="0" applyFont="1" applyFill="1" applyBorder="1"/>
    <xf numFmtId="2" fontId="5" fillId="7" borderId="7" xfId="0" applyNumberFormat="1" applyFont="1" applyFill="1" applyBorder="1"/>
    <xf numFmtId="0" fontId="5" fillId="2" borderId="6" xfId="0" applyFont="1" applyFill="1" applyBorder="1"/>
    <xf numFmtId="164" fontId="5" fillId="2" borderId="7" xfId="0" applyNumberFormat="1" applyFont="1" applyFill="1" applyBorder="1"/>
    <xf numFmtId="0" fontId="5" fillId="7" borderId="8" xfId="0" applyFont="1" applyFill="1" applyBorder="1"/>
    <xf numFmtId="9" fontId="0" fillId="0" borderId="1" xfId="1" applyFont="1" applyBorder="1"/>
    <xf numFmtId="9" fontId="5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0" fillId="2" borderId="0" xfId="0" applyFill="1"/>
    <xf numFmtId="0" fontId="2" fillId="2" borderId="12" xfId="0" applyFont="1" applyFill="1" applyBorder="1" applyAlignment="1">
      <alignment horizontal="center"/>
    </xf>
    <xf numFmtId="0" fontId="0" fillId="2" borderId="11" xfId="0" applyFill="1" applyBorder="1"/>
    <xf numFmtId="0" fontId="3" fillId="13" borderId="0" xfId="0" applyFont="1" applyFill="1" applyAlignment="1">
      <alignment horizontal="center" vertical="center" wrapText="1"/>
    </xf>
    <xf numFmtId="165" fontId="0" fillId="0" borderId="0" xfId="2" applyNumberFormat="1" applyFont="1"/>
    <xf numFmtId="0" fontId="0" fillId="14" borderId="1" xfId="0" applyFill="1" applyBorder="1"/>
    <xf numFmtId="3" fontId="0" fillId="0" borderId="0" xfId="0" applyNumberFormat="1"/>
    <xf numFmtId="0" fontId="4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165" fontId="0" fillId="0" borderId="0" xfId="2" applyNumberFormat="1" applyFont="1" applyAlignment="1">
      <alignment horizontal="center" vertical="center" wrapText="1"/>
    </xf>
    <xf numFmtId="3" fontId="0" fillId="0" borderId="1" xfId="0" applyNumberForma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36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'2035 Forecasting'!$H$34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'2035 Forecasting'!$G$35:$G$38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2035</c:v>
                </c:pt>
              </c:numCache>
            </c:numRef>
          </c:xVal>
          <c:yVal>
            <c:numRef>
              <c:f>'2035 Forecasting'!$H$35:$H$38</c:f>
              <c:numCache>
                <c:formatCode>#,##0</c:formatCode>
                <c:ptCount val="4"/>
                <c:pt idx="0">
                  <c:v>13506</c:v>
                </c:pt>
                <c:pt idx="1">
                  <c:v>13631</c:v>
                </c:pt>
                <c:pt idx="2">
                  <c:v>13680</c:v>
                </c:pt>
                <c:pt idx="3">
                  <c:v>2512201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01-034F-AE63-106E31460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093055"/>
        <c:axId val="960094783"/>
      </c:scatterChart>
      <c:valAx>
        <c:axId val="96009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94783"/>
        <c:crosses val="autoZero"/>
        <c:crossBetween val="midCat"/>
      </c:valAx>
      <c:valAx>
        <c:axId val="96009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9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Time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1121</c:v>
                </c:pt>
                <c:pt idx="1">
                  <c:v>1125</c:v>
                </c:pt>
                <c:pt idx="2">
                  <c:v>1120</c:v>
                </c:pt>
                <c:pt idx="3">
                  <c:v>1119</c:v>
                </c:pt>
                <c:pt idx="4">
                  <c:v>1126</c:v>
                </c:pt>
                <c:pt idx="5">
                  <c:v>1126</c:v>
                </c:pt>
                <c:pt idx="6">
                  <c:v>1125</c:v>
                </c:pt>
                <c:pt idx="7">
                  <c:v>1130</c:v>
                </c:pt>
                <c:pt idx="8">
                  <c:v>1127</c:v>
                </c:pt>
                <c:pt idx="9">
                  <c:v>1128</c:v>
                </c:pt>
                <c:pt idx="10">
                  <c:v>1130</c:v>
                </c:pt>
                <c:pt idx="11">
                  <c:v>1129</c:v>
                </c:pt>
                <c:pt idx="12">
                  <c:v>1130</c:v>
                </c:pt>
                <c:pt idx="13">
                  <c:v>1134</c:v>
                </c:pt>
                <c:pt idx="14">
                  <c:v>1136</c:v>
                </c:pt>
                <c:pt idx="15">
                  <c:v>1132</c:v>
                </c:pt>
                <c:pt idx="16">
                  <c:v>1137</c:v>
                </c:pt>
                <c:pt idx="17">
                  <c:v>1135</c:v>
                </c:pt>
                <c:pt idx="18">
                  <c:v>1137</c:v>
                </c:pt>
                <c:pt idx="19">
                  <c:v>1138</c:v>
                </c:pt>
                <c:pt idx="20">
                  <c:v>1138</c:v>
                </c:pt>
                <c:pt idx="21">
                  <c:v>1135</c:v>
                </c:pt>
                <c:pt idx="22">
                  <c:v>1139</c:v>
                </c:pt>
                <c:pt idx="23">
                  <c:v>1140</c:v>
                </c:pt>
                <c:pt idx="24">
                  <c:v>1139</c:v>
                </c:pt>
                <c:pt idx="25">
                  <c:v>1137</c:v>
                </c:pt>
                <c:pt idx="26">
                  <c:v>1138</c:v>
                </c:pt>
                <c:pt idx="27">
                  <c:v>1139</c:v>
                </c:pt>
                <c:pt idx="28">
                  <c:v>1137</c:v>
                </c:pt>
                <c:pt idx="29">
                  <c:v>1140</c:v>
                </c:pt>
                <c:pt idx="30">
                  <c:v>1142</c:v>
                </c:pt>
                <c:pt idx="31">
                  <c:v>1140</c:v>
                </c:pt>
                <c:pt idx="32">
                  <c:v>1139</c:v>
                </c:pt>
                <c:pt idx="33">
                  <c:v>1144</c:v>
                </c:pt>
                <c:pt idx="34">
                  <c:v>1142</c:v>
                </c:pt>
                <c:pt idx="35">
                  <c:v>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41</xdr:row>
      <xdr:rowOff>114300</xdr:rowOff>
    </xdr:from>
    <xdr:to>
      <xdr:col>10</xdr:col>
      <xdr:colOff>279400</xdr:colOff>
      <xdr:row>55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BEDEC1-D6E5-1032-6D47-9FBA20ADE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opLeftCell="A7" zoomScale="75" workbookViewId="0">
      <selection activeCell="E16" sqref="E16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9" t="s">
        <v>58</v>
      </c>
      <c r="C1" s="39"/>
      <c r="D1" s="39"/>
      <c r="E1" s="39"/>
      <c r="F1" s="39"/>
      <c r="G1" s="39"/>
      <c r="H1" s="39"/>
      <c r="I1" s="39"/>
    </row>
    <row r="3" spans="1:15" ht="52" customHeight="1" x14ac:dyDescent="0.2">
      <c r="A3" s="5" t="s">
        <v>0</v>
      </c>
      <c r="B3" s="5" t="s">
        <v>1</v>
      </c>
      <c r="C3" s="11" t="s">
        <v>59</v>
      </c>
      <c r="D3" s="12" t="s">
        <v>53</v>
      </c>
      <c r="E3" s="5" t="s">
        <v>14</v>
      </c>
      <c r="F3" s="5" t="s">
        <v>15</v>
      </c>
      <c r="G3" s="5" t="s">
        <v>20</v>
      </c>
      <c r="H3" s="5" t="s">
        <v>16</v>
      </c>
      <c r="I3" s="13" t="s">
        <v>17</v>
      </c>
      <c r="J3" s="5" t="s">
        <v>18</v>
      </c>
      <c r="K3" s="5" t="s">
        <v>55</v>
      </c>
      <c r="L3" s="5" t="s">
        <v>24</v>
      </c>
      <c r="M3" s="5" t="s">
        <v>25</v>
      </c>
      <c r="N3" s="5" t="s">
        <v>26</v>
      </c>
      <c r="O3" s="5" t="s">
        <v>56</v>
      </c>
    </row>
    <row r="4" spans="1:15" x14ac:dyDescent="0.2">
      <c r="A4" s="40">
        <v>2020</v>
      </c>
      <c r="B4" s="2" t="s">
        <v>2</v>
      </c>
      <c r="C4" s="10">
        <v>1</v>
      </c>
      <c r="D4" s="28">
        <v>1121</v>
      </c>
      <c r="E4" s="7">
        <f>C4-$C$41</f>
        <v>-17.5</v>
      </c>
      <c r="F4" s="7">
        <f>D4-$D$41</f>
        <v>-12.805555555555657</v>
      </c>
      <c r="G4" s="6">
        <f>E4*F4</f>
        <v>224.09722222222399</v>
      </c>
      <c r="H4" s="6">
        <f>E4*E4</f>
        <v>306.25</v>
      </c>
      <c r="I4" s="14">
        <f>$C$44+$C$43*C4</f>
        <v>1123.1276276276278</v>
      </c>
      <c r="J4" s="6">
        <f>D4-I4</f>
        <v>-2.1276276276278168</v>
      </c>
      <c r="K4" s="6" cm="1">
        <f t="array" ref="K4:K39">ABS(J4:J39)</f>
        <v>2.1276276276278168</v>
      </c>
      <c r="L4" s="6">
        <f>J4^2</f>
        <v>4.5267993218451714</v>
      </c>
      <c r="M4" s="6">
        <f>(D4-$D$41)^2</f>
        <v>163.98225308642233</v>
      </c>
      <c r="N4" s="6">
        <f>(I4-$D$41)^2</f>
        <v>114.01814483402133</v>
      </c>
      <c r="O4" s="22">
        <f>K4/D4</f>
        <v>1.8979729060016207E-3</v>
      </c>
    </row>
    <row r="5" spans="1:15" x14ac:dyDescent="0.2">
      <c r="A5" s="40"/>
      <c r="B5" s="2" t="s">
        <v>3</v>
      </c>
      <c r="C5" s="10">
        <v>2</v>
      </c>
      <c r="D5" s="28">
        <v>1125</v>
      </c>
      <c r="E5" s="7">
        <f t="shared" ref="E5:E14" si="0">C5-$C$41</f>
        <v>-16.5</v>
      </c>
      <c r="F5" s="7">
        <f t="shared" ref="F5:F39" si="1">D5-$D$41</f>
        <v>-8.8055555555556566</v>
      </c>
      <c r="G5" s="6">
        <f t="shared" ref="G5:G39" si="2">E5*F5</f>
        <v>145.29166666666833</v>
      </c>
      <c r="H5" s="6">
        <f t="shared" ref="H5:H39" si="3">E5*E5</f>
        <v>272.25</v>
      </c>
      <c r="I5" s="14">
        <f t="shared" ref="I5:I39" si="4">$C$44+$C$43*C5</f>
        <v>1123.7377949377951</v>
      </c>
      <c r="J5" s="6">
        <f t="shared" ref="J5:J39" si="5">D5-I5</f>
        <v>1.2622050622048846</v>
      </c>
      <c r="K5" s="6">
        <v>1.2622050622048846</v>
      </c>
      <c r="L5" s="6">
        <f t="shared" ref="L5:L39" si="6">J5^2</f>
        <v>1.5931616190556366</v>
      </c>
      <c r="M5" s="6">
        <f t="shared" ref="M5:M39" si="7">(D5-$D$41)^2</f>
        <v>77.537808641977094</v>
      </c>
      <c r="N5" s="6">
        <f t="shared" ref="N5:N39" si="8">(I5-$D$41)^2</f>
        <v>101.35980385653012</v>
      </c>
      <c r="O5" s="22">
        <f t="shared" ref="O5:O39" si="9">K5/D5</f>
        <v>1.1219600552932307E-3</v>
      </c>
    </row>
    <row r="6" spans="1:15" x14ac:dyDescent="0.2">
      <c r="A6" s="40"/>
      <c r="B6" s="2" t="s">
        <v>4</v>
      </c>
      <c r="C6" s="10">
        <v>3</v>
      </c>
      <c r="D6" s="28">
        <v>1120</v>
      </c>
      <c r="E6" s="7">
        <f t="shared" si="0"/>
        <v>-15.5</v>
      </c>
      <c r="F6" s="7">
        <f t="shared" si="1"/>
        <v>-13.805555555555657</v>
      </c>
      <c r="G6" s="6">
        <f t="shared" si="2"/>
        <v>213.98611111111268</v>
      </c>
      <c r="H6" s="6">
        <f t="shared" si="3"/>
        <v>240.25</v>
      </c>
      <c r="I6" s="14">
        <f t="shared" si="4"/>
        <v>1124.3479622479624</v>
      </c>
      <c r="J6" s="6">
        <f t="shared" si="5"/>
        <v>-4.347962247962414</v>
      </c>
      <c r="K6" s="6">
        <v>4.347962247962414</v>
      </c>
      <c r="L6" s="6">
        <f t="shared" si="6"/>
        <v>18.904775709706367</v>
      </c>
      <c r="M6" s="6">
        <f t="shared" si="7"/>
        <v>190.59336419753365</v>
      </c>
      <c r="N6" s="6">
        <f t="shared" si="8"/>
        <v>89.446071171832486</v>
      </c>
      <c r="O6" s="22">
        <f t="shared" si="9"/>
        <v>3.8821091499664411E-3</v>
      </c>
    </row>
    <row r="7" spans="1:15" x14ac:dyDescent="0.2">
      <c r="A7" s="40"/>
      <c r="B7" s="2" t="s">
        <v>5</v>
      </c>
      <c r="C7" s="10">
        <v>4</v>
      </c>
      <c r="D7" s="28">
        <v>1119</v>
      </c>
      <c r="E7" s="7">
        <f t="shared" si="0"/>
        <v>-14.5</v>
      </c>
      <c r="F7" s="7">
        <f t="shared" si="1"/>
        <v>-14.805555555555657</v>
      </c>
      <c r="G7" s="6">
        <f t="shared" si="2"/>
        <v>214.68055555555702</v>
      </c>
      <c r="H7" s="6">
        <f t="shared" si="3"/>
        <v>210.25</v>
      </c>
      <c r="I7" s="14">
        <f t="shared" si="4"/>
        <v>1124.9581295581297</v>
      </c>
      <c r="J7" s="6">
        <f t="shared" si="5"/>
        <v>-5.9581295581297127</v>
      </c>
      <c r="K7" s="6">
        <v>5.9581295581297127</v>
      </c>
      <c r="L7" s="6">
        <f t="shared" si="6"/>
        <v>35.499307831458964</v>
      </c>
      <c r="M7" s="6">
        <f t="shared" si="7"/>
        <v>219.20447530864496</v>
      </c>
      <c r="N7" s="6">
        <f t="shared" si="8"/>
        <v>78.276946779928466</v>
      </c>
      <c r="O7" s="22">
        <f t="shared" si="9"/>
        <v>5.3245125631185995E-3</v>
      </c>
    </row>
    <row r="8" spans="1:15" x14ac:dyDescent="0.2">
      <c r="A8" s="40"/>
      <c r="B8" s="2" t="s">
        <v>6</v>
      </c>
      <c r="C8" s="10">
        <v>5</v>
      </c>
      <c r="D8" s="28">
        <v>1126</v>
      </c>
      <c r="E8" s="7">
        <f t="shared" si="0"/>
        <v>-13.5</v>
      </c>
      <c r="F8" s="7">
        <f t="shared" si="1"/>
        <v>-7.8055555555556566</v>
      </c>
      <c r="G8" s="6">
        <f t="shared" si="2"/>
        <v>105.37500000000136</v>
      </c>
      <c r="H8" s="6">
        <f t="shared" si="3"/>
        <v>182.25</v>
      </c>
      <c r="I8" s="14">
        <f t="shared" si="4"/>
        <v>1125.568296868297</v>
      </c>
      <c r="J8" s="6">
        <f t="shared" si="5"/>
        <v>0.43170313170298868</v>
      </c>
      <c r="K8" s="6">
        <v>0.43170313170298868</v>
      </c>
      <c r="L8" s="6">
        <f t="shared" si="6"/>
        <v>0.18636759392216801</v>
      </c>
      <c r="M8" s="6">
        <f t="shared" si="7"/>
        <v>60.926697530865773</v>
      </c>
      <c r="N8" s="6">
        <f t="shared" si="8"/>
        <v>67.852430680818017</v>
      </c>
      <c r="O8" s="22">
        <f t="shared" si="9"/>
        <v>3.8339532122823154E-4</v>
      </c>
    </row>
    <row r="9" spans="1:15" x14ac:dyDescent="0.2">
      <c r="A9" s="40"/>
      <c r="B9" s="2" t="s">
        <v>7</v>
      </c>
      <c r="C9" s="10">
        <v>6</v>
      </c>
      <c r="D9" s="28">
        <v>1126</v>
      </c>
      <c r="E9" s="7">
        <f t="shared" si="0"/>
        <v>-12.5</v>
      </c>
      <c r="F9" s="7">
        <f t="shared" si="1"/>
        <v>-7.8055555555556566</v>
      </c>
      <c r="G9" s="6">
        <f t="shared" si="2"/>
        <v>97.569444444445708</v>
      </c>
      <c r="H9" s="6">
        <f t="shared" si="3"/>
        <v>156.25</v>
      </c>
      <c r="I9" s="14">
        <f t="shared" si="4"/>
        <v>1126.1784641784643</v>
      </c>
      <c r="J9" s="6">
        <f t="shared" si="5"/>
        <v>-0.17846417846430995</v>
      </c>
      <c r="K9" s="6">
        <v>0.17846417846430995</v>
      </c>
      <c r="L9" s="6">
        <f t="shared" si="6"/>
        <v>3.1849462994941069E-2</v>
      </c>
      <c r="M9" s="6">
        <f t="shared" si="7"/>
        <v>60.926697530865773</v>
      </c>
      <c r="N9" s="6">
        <f t="shared" si="8"/>
        <v>58.172522874501176</v>
      </c>
      <c r="O9" s="22">
        <f t="shared" si="9"/>
        <v>1.584939417977886E-4</v>
      </c>
    </row>
    <row r="10" spans="1:15" x14ac:dyDescent="0.2">
      <c r="A10" s="40"/>
      <c r="B10" s="2" t="s">
        <v>8</v>
      </c>
      <c r="C10" s="10">
        <v>7</v>
      </c>
      <c r="D10" s="28">
        <v>1125</v>
      </c>
      <c r="E10" s="7">
        <f t="shared" si="0"/>
        <v>-11.5</v>
      </c>
      <c r="F10" s="7">
        <f t="shared" si="1"/>
        <v>-8.8055555555556566</v>
      </c>
      <c r="G10" s="6">
        <f t="shared" si="2"/>
        <v>101.26388888889005</v>
      </c>
      <c r="H10" s="6">
        <f t="shared" si="3"/>
        <v>132.25</v>
      </c>
      <c r="I10" s="14">
        <f t="shared" si="4"/>
        <v>1126.7886314886316</v>
      </c>
      <c r="J10" s="6">
        <f t="shared" si="5"/>
        <v>-1.7886314886316086</v>
      </c>
      <c r="K10" s="6">
        <v>1.7886314886316086</v>
      </c>
      <c r="L10" s="6">
        <f t="shared" si="6"/>
        <v>3.1992026021245241</v>
      </c>
      <c r="M10" s="6">
        <f t="shared" si="7"/>
        <v>77.537808641977094</v>
      </c>
      <c r="N10" s="6">
        <f t="shared" si="8"/>
        <v>49.237223360977922</v>
      </c>
      <c r="O10" s="22">
        <f t="shared" si="9"/>
        <v>1.5898946565614299E-3</v>
      </c>
    </row>
    <row r="11" spans="1:15" x14ac:dyDescent="0.2">
      <c r="A11" s="40"/>
      <c r="B11" s="2" t="s">
        <v>9</v>
      </c>
      <c r="C11" s="10">
        <v>8</v>
      </c>
      <c r="D11" s="28">
        <v>1130</v>
      </c>
      <c r="E11" s="7">
        <f t="shared" si="0"/>
        <v>-10.5</v>
      </c>
      <c r="F11" s="7">
        <f t="shared" si="1"/>
        <v>-3.8055555555556566</v>
      </c>
      <c r="G11" s="6">
        <f t="shared" si="2"/>
        <v>39.958333333334394</v>
      </c>
      <c r="H11" s="6">
        <f t="shared" si="3"/>
        <v>110.25</v>
      </c>
      <c r="I11" s="14">
        <f t="shared" si="4"/>
        <v>1127.3987987987989</v>
      </c>
      <c r="J11" s="6">
        <f t="shared" si="5"/>
        <v>2.6012012012010928</v>
      </c>
      <c r="K11" s="6">
        <v>2.6012012012010928</v>
      </c>
      <c r="L11" s="6">
        <f t="shared" si="6"/>
        <v>6.7662476891300081</v>
      </c>
      <c r="M11" s="6">
        <f t="shared" si="7"/>
        <v>14.482253086420522</v>
      </c>
      <c r="N11" s="6">
        <f t="shared" si="8"/>
        <v>41.04653214024826</v>
      </c>
      <c r="O11" s="22">
        <f t="shared" si="9"/>
        <v>2.301947965664684E-3</v>
      </c>
    </row>
    <row r="12" spans="1:15" x14ac:dyDescent="0.2">
      <c r="A12" s="40"/>
      <c r="B12" s="2" t="s">
        <v>10</v>
      </c>
      <c r="C12" s="10">
        <v>9</v>
      </c>
      <c r="D12" s="28">
        <v>1127</v>
      </c>
      <c r="E12" s="7">
        <f t="shared" si="0"/>
        <v>-9.5</v>
      </c>
      <c r="F12" s="7">
        <f t="shared" si="1"/>
        <v>-6.8055555555556566</v>
      </c>
      <c r="G12" s="6">
        <f t="shared" si="2"/>
        <v>64.652777777778738</v>
      </c>
      <c r="H12" s="6">
        <f t="shared" si="3"/>
        <v>90.25</v>
      </c>
      <c r="I12" s="14">
        <f t="shared" si="4"/>
        <v>1128.0089661089662</v>
      </c>
      <c r="J12" s="6">
        <f t="shared" si="5"/>
        <v>-1.0089661089662059</v>
      </c>
      <c r="K12" s="6">
        <v>1.0089661089662059</v>
      </c>
      <c r="L12" s="6">
        <f t="shared" si="6"/>
        <v>1.0180126090424055</v>
      </c>
      <c r="M12" s="6">
        <f t="shared" si="7"/>
        <v>46.31558641975446</v>
      </c>
      <c r="N12" s="6">
        <f t="shared" si="8"/>
        <v>33.600449212312192</v>
      </c>
      <c r="O12" s="22">
        <f t="shared" si="9"/>
        <v>8.9526717743230338E-4</v>
      </c>
    </row>
    <row r="13" spans="1:15" x14ac:dyDescent="0.2">
      <c r="A13" s="40"/>
      <c r="B13" s="2" t="s">
        <v>11</v>
      </c>
      <c r="C13" s="10">
        <v>10</v>
      </c>
      <c r="D13" s="28">
        <v>1128</v>
      </c>
      <c r="E13" s="7">
        <f t="shared" si="0"/>
        <v>-8.5</v>
      </c>
      <c r="F13" s="7">
        <f t="shared" si="1"/>
        <v>-5.8055555555556566</v>
      </c>
      <c r="G13" s="6">
        <f t="shared" si="2"/>
        <v>49.347222222223081</v>
      </c>
      <c r="H13" s="6">
        <f t="shared" si="3"/>
        <v>72.25</v>
      </c>
      <c r="I13" s="14">
        <f t="shared" si="4"/>
        <v>1128.6191334191337</v>
      </c>
      <c r="J13" s="6">
        <f t="shared" si="5"/>
        <v>-0.61913341913373188</v>
      </c>
      <c r="K13" s="6">
        <v>0.61913341913373188</v>
      </c>
      <c r="L13" s="6">
        <f t="shared" si="6"/>
        <v>0.38332619068822532</v>
      </c>
      <c r="M13" s="6">
        <f t="shared" si="7"/>
        <v>33.704475308643147</v>
      </c>
      <c r="N13" s="6">
        <f t="shared" si="8"/>
        <v>26.898974577167362</v>
      </c>
      <c r="O13" s="22">
        <f t="shared" si="9"/>
        <v>5.4887714462210273E-4</v>
      </c>
    </row>
    <row r="14" spans="1:15" x14ac:dyDescent="0.2">
      <c r="A14" s="40"/>
      <c r="B14" s="2" t="s">
        <v>12</v>
      </c>
      <c r="C14" s="10">
        <v>11</v>
      </c>
      <c r="D14" s="28">
        <v>1130</v>
      </c>
      <c r="E14" s="7">
        <f t="shared" si="0"/>
        <v>-7.5</v>
      </c>
      <c r="F14" s="7">
        <f t="shared" si="1"/>
        <v>-3.8055555555556566</v>
      </c>
      <c r="G14" s="6">
        <f t="shared" si="2"/>
        <v>28.541666666667425</v>
      </c>
      <c r="H14" s="6">
        <f t="shared" si="3"/>
        <v>56.25</v>
      </c>
      <c r="I14" s="14">
        <f t="shared" si="4"/>
        <v>1129.229300729301</v>
      </c>
      <c r="J14" s="6">
        <f t="shared" si="5"/>
        <v>0.77069927069896949</v>
      </c>
      <c r="K14" s="6">
        <v>0.77069927069896949</v>
      </c>
      <c r="L14" s="6">
        <f t="shared" si="6"/>
        <v>0.59397736585592342</v>
      </c>
      <c r="M14" s="6">
        <f t="shared" si="7"/>
        <v>14.482253086420522</v>
      </c>
      <c r="N14" s="6">
        <f t="shared" si="8"/>
        <v>20.942108234818757</v>
      </c>
      <c r="O14" s="22">
        <f t="shared" si="9"/>
        <v>6.8203475283094644E-4</v>
      </c>
    </row>
    <row r="15" spans="1:15" x14ac:dyDescent="0.2">
      <c r="A15" s="40"/>
      <c r="B15" s="2" t="s">
        <v>13</v>
      </c>
      <c r="C15" s="10">
        <v>12</v>
      </c>
      <c r="D15" s="28">
        <v>1129</v>
      </c>
      <c r="E15" s="7">
        <f>C15-$C$41</f>
        <v>-6.5</v>
      </c>
      <c r="F15" s="7">
        <f t="shared" si="1"/>
        <v>-4.8055555555556566</v>
      </c>
      <c r="G15" s="6">
        <f t="shared" si="2"/>
        <v>31.236111111111768</v>
      </c>
      <c r="H15" s="6">
        <f t="shared" si="3"/>
        <v>42.25</v>
      </c>
      <c r="I15" s="14">
        <f t="shared" si="4"/>
        <v>1129.8394680394683</v>
      </c>
      <c r="J15" s="6">
        <f t="shared" si="5"/>
        <v>-0.83946803946832915</v>
      </c>
      <c r="K15" s="6">
        <v>0.83946803946832915</v>
      </c>
      <c r="L15" s="6">
        <f t="shared" si="6"/>
        <v>0.70470658928880026</v>
      </c>
      <c r="M15" s="6">
        <f t="shared" si="7"/>
        <v>23.093364197531834</v>
      </c>
      <c r="N15" s="6">
        <f t="shared" si="8"/>
        <v>15.729850185263746</v>
      </c>
      <c r="O15" s="22">
        <f t="shared" si="9"/>
        <v>7.4355007924564146E-4</v>
      </c>
    </row>
    <row r="16" spans="1:15" x14ac:dyDescent="0.2">
      <c r="A16" s="41">
        <v>2021</v>
      </c>
      <c r="B16" s="3" t="s">
        <v>2</v>
      </c>
      <c r="C16" s="10">
        <v>13</v>
      </c>
      <c r="D16" s="28">
        <v>1130</v>
      </c>
      <c r="E16" s="7">
        <f t="shared" ref="E16:E39" si="10">C16-$C$41</f>
        <v>-5.5</v>
      </c>
      <c r="F16" s="7">
        <f t="shared" si="1"/>
        <v>-3.8055555555556566</v>
      </c>
      <c r="G16" s="6">
        <f t="shared" si="2"/>
        <v>20.930555555556111</v>
      </c>
      <c r="H16" s="6">
        <f t="shared" si="3"/>
        <v>30.25</v>
      </c>
      <c r="I16" s="14">
        <f t="shared" si="4"/>
        <v>1130.4496353496356</v>
      </c>
      <c r="J16" s="6">
        <f t="shared" si="5"/>
        <v>-0.44963534963562779</v>
      </c>
      <c r="K16" s="6">
        <v>0.44963534963562779</v>
      </c>
      <c r="L16" s="6">
        <f t="shared" si="6"/>
        <v>0.20217194764195326</v>
      </c>
      <c r="M16" s="6">
        <f t="shared" si="7"/>
        <v>14.482253086420522</v>
      </c>
      <c r="N16" s="6">
        <f t="shared" si="8"/>
        <v>11.262200428502329</v>
      </c>
      <c r="O16" s="22">
        <f t="shared" si="9"/>
        <v>3.9790738905807772E-4</v>
      </c>
    </row>
    <row r="17" spans="1:15" x14ac:dyDescent="0.2">
      <c r="A17" s="41"/>
      <c r="B17" s="3" t="s">
        <v>3</v>
      </c>
      <c r="C17" s="10">
        <v>14</v>
      </c>
      <c r="D17" s="28">
        <v>1134</v>
      </c>
      <c r="E17" s="7">
        <f t="shared" si="10"/>
        <v>-4.5</v>
      </c>
      <c r="F17" s="7">
        <f t="shared" si="1"/>
        <v>0.19444444444434339</v>
      </c>
      <c r="G17" s="6">
        <f t="shared" si="2"/>
        <v>-0.87499999999954525</v>
      </c>
      <c r="H17" s="6">
        <f t="shared" si="3"/>
        <v>20.25</v>
      </c>
      <c r="I17" s="14">
        <f t="shared" si="4"/>
        <v>1131.0598026598029</v>
      </c>
      <c r="J17" s="6">
        <f t="shared" si="5"/>
        <v>2.9401973401970736</v>
      </c>
      <c r="K17" s="6">
        <v>2.9401973401970736</v>
      </c>
      <c r="L17" s="6">
        <f t="shared" si="6"/>
        <v>8.644760399301946</v>
      </c>
      <c r="M17" s="6">
        <f t="shared" si="7"/>
        <v>3.7808641975269341E-2</v>
      </c>
      <c r="N17" s="6">
        <f t="shared" si="8"/>
        <v>7.5391589645345034</v>
      </c>
      <c r="O17" s="22">
        <f t="shared" si="9"/>
        <v>2.5927666139303998E-3</v>
      </c>
    </row>
    <row r="18" spans="1:15" x14ac:dyDescent="0.2">
      <c r="A18" s="41"/>
      <c r="B18" s="3" t="s">
        <v>4</v>
      </c>
      <c r="C18" s="10">
        <v>15</v>
      </c>
      <c r="D18" s="28">
        <v>1136</v>
      </c>
      <c r="E18" s="7">
        <f t="shared" si="10"/>
        <v>-3.5</v>
      </c>
      <c r="F18" s="7">
        <f t="shared" si="1"/>
        <v>2.1944444444443434</v>
      </c>
      <c r="G18" s="6">
        <f t="shared" si="2"/>
        <v>-7.6805555555552019</v>
      </c>
      <c r="H18" s="6">
        <f t="shared" si="3"/>
        <v>12.25</v>
      </c>
      <c r="I18" s="14">
        <f t="shared" si="4"/>
        <v>1131.6699699699702</v>
      </c>
      <c r="J18" s="6">
        <f t="shared" si="5"/>
        <v>4.3300300300297749</v>
      </c>
      <c r="K18" s="6">
        <v>4.3300300300297749</v>
      </c>
      <c r="L18" s="6">
        <f t="shared" si="6"/>
        <v>18.749160060959653</v>
      </c>
      <c r="M18" s="6">
        <f t="shared" si="7"/>
        <v>4.815586419752643</v>
      </c>
      <c r="N18" s="6">
        <f t="shared" si="8"/>
        <v>4.5607257933602705</v>
      </c>
      <c r="O18" s="22">
        <f t="shared" si="9"/>
        <v>3.8116461531952244E-3</v>
      </c>
    </row>
    <row r="19" spans="1:15" x14ac:dyDescent="0.2">
      <c r="A19" s="41"/>
      <c r="B19" s="3" t="s">
        <v>5</v>
      </c>
      <c r="C19" s="10">
        <v>16</v>
      </c>
      <c r="D19" s="28">
        <v>1132</v>
      </c>
      <c r="E19" s="7">
        <f t="shared" si="10"/>
        <v>-2.5</v>
      </c>
      <c r="F19" s="7">
        <f t="shared" si="1"/>
        <v>-1.8055555555556566</v>
      </c>
      <c r="G19" s="6">
        <f t="shared" si="2"/>
        <v>4.5138888888891415</v>
      </c>
      <c r="H19" s="6">
        <f t="shared" si="3"/>
        <v>6.25</v>
      </c>
      <c r="I19" s="14">
        <f t="shared" si="4"/>
        <v>1132.2801372801375</v>
      </c>
      <c r="J19" s="6">
        <f t="shared" si="5"/>
        <v>-0.2801372801375237</v>
      </c>
      <c r="K19" s="6">
        <v>0.2801372801375237</v>
      </c>
      <c r="L19" s="6">
        <f t="shared" si="6"/>
        <v>7.8476895722849438E-2</v>
      </c>
      <c r="M19" s="6">
        <f t="shared" si="7"/>
        <v>3.2600308641978959</v>
      </c>
      <c r="N19" s="6">
        <f t="shared" si="8"/>
        <v>2.3269009149796309</v>
      </c>
      <c r="O19" s="22">
        <f t="shared" si="9"/>
        <v>2.4747109552784781E-4</v>
      </c>
    </row>
    <row r="20" spans="1:15" x14ac:dyDescent="0.2">
      <c r="A20" s="41"/>
      <c r="B20" s="3" t="s">
        <v>6</v>
      </c>
      <c r="C20" s="10">
        <v>17</v>
      </c>
      <c r="D20" s="28">
        <v>1137</v>
      </c>
      <c r="E20" s="7">
        <f t="shared" si="10"/>
        <v>-1.5</v>
      </c>
      <c r="F20" s="7">
        <f t="shared" si="1"/>
        <v>3.1944444444443434</v>
      </c>
      <c r="G20" s="6">
        <f t="shared" si="2"/>
        <v>-4.7916666666665151</v>
      </c>
      <c r="H20" s="6">
        <f t="shared" si="3"/>
        <v>2.25</v>
      </c>
      <c r="I20" s="14">
        <f t="shared" si="4"/>
        <v>1132.8903045903048</v>
      </c>
      <c r="J20" s="6">
        <f t="shared" si="5"/>
        <v>4.1096954096951777</v>
      </c>
      <c r="K20" s="6">
        <v>4.1096954096951777</v>
      </c>
      <c r="L20" s="6">
        <f t="shared" si="6"/>
        <v>16.889596360469614</v>
      </c>
      <c r="M20" s="6">
        <f t="shared" si="7"/>
        <v>10.20447530864133</v>
      </c>
      <c r="N20" s="6">
        <f t="shared" si="8"/>
        <v>0.83768432939258386</v>
      </c>
      <c r="O20" s="22">
        <f t="shared" si="9"/>
        <v>3.6145078361435158E-3</v>
      </c>
    </row>
    <row r="21" spans="1:15" x14ac:dyDescent="0.2">
      <c r="A21" s="41"/>
      <c r="B21" s="3" t="s">
        <v>7</v>
      </c>
      <c r="C21" s="10">
        <v>18</v>
      </c>
      <c r="D21" s="28">
        <v>1135</v>
      </c>
      <c r="E21" s="7">
        <f t="shared" si="10"/>
        <v>-0.5</v>
      </c>
      <c r="F21" s="7">
        <f t="shared" si="1"/>
        <v>1.1944444444443434</v>
      </c>
      <c r="G21" s="6">
        <f t="shared" si="2"/>
        <v>-0.59722222222217169</v>
      </c>
      <c r="H21" s="6">
        <f t="shared" si="3"/>
        <v>0.25</v>
      </c>
      <c r="I21" s="14">
        <f t="shared" si="4"/>
        <v>1133.5004719004721</v>
      </c>
      <c r="J21" s="6">
        <f t="shared" si="5"/>
        <v>1.499528099527879</v>
      </c>
      <c r="K21" s="6">
        <v>1.499528099527879</v>
      </c>
      <c r="L21" s="6">
        <f t="shared" si="6"/>
        <v>2.2485845212736928</v>
      </c>
      <c r="M21" s="6">
        <f t="shared" si="7"/>
        <v>1.4266975308639562</v>
      </c>
      <c r="N21" s="6">
        <f t="shared" si="8"/>
        <v>9.3076036599129733E-2</v>
      </c>
      <c r="O21" s="22">
        <f t="shared" si="9"/>
        <v>1.3211701317426246E-3</v>
      </c>
    </row>
    <row r="22" spans="1:15" x14ac:dyDescent="0.2">
      <c r="A22" s="41"/>
      <c r="B22" s="3" t="s">
        <v>8</v>
      </c>
      <c r="C22" s="10">
        <v>19</v>
      </c>
      <c r="D22" s="28">
        <v>1137</v>
      </c>
      <c r="E22" s="7">
        <f t="shared" si="10"/>
        <v>0.5</v>
      </c>
      <c r="F22" s="7">
        <f t="shared" si="1"/>
        <v>3.1944444444443434</v>
      </c>
      <c r="G22" s="6">
        <f t="shared" si="2"/>
        <v>1.5972222222221717</v>
      </c>
      <c r="H22" s="6">
        <f t="shared" si="3"/>
        <v>0.25</v>
      </c>
      <c r="I22" s="14">
        <f t="shared" si="4"/>
        <v>1134.1106392106394</v>
      </c>
      <c r="J22" s="6">
        <f t="shared" si="5"/>
        <v>2.8893607893605804</v>
      </c>
      <c r="K22" s="6">
        <v>2.8893607893605804</v>
      </c>
      <c r="L22" s="6">
        <f t="shared" si="6"/>
        <v>8.3484057710943969</v>
      </c>
      <c r="M22" s="6">
        <f t="shared" si="7"/>
        <v>10.20447530864133</v>
      </c>
      <c r="N22" s="6">
        <f t="shared" si="8"/>
        <v>9.3076036599268469E-2</v>
      </c>
      <c r="O22" s="22">
        <f t="shared" si="9"/>
        <v>2.5412144145651543E-3</v>
      </c>
    </row>
    <row r="23" spans="1:15" x14ac:dyDescent="0.2">
      <c r="A23" s="41"/>
      <c r="B23" s="3" t="s">
        <v>9</v>
      </c>
      <c r="C23" s="10">
        <v>20</v>
      </c>
      <c r="D23" s="28">
        <v>1138</v>
      </c>
      <c r="E23" s="7">
        <f t="shared" si="10"/>
        <v>1.5</v>
      </c>
      <c r="F23" s="7">
        <f t="shared" si="1"/>
        <v>4.1944444444443434</v>
      </c>
      <c r="G23" s="6">
        <f t="shared" si="2"/>
        <v>6.2916666666665151</v>
      </c>
      <c r="H23" s="6">
        <f t="shared" si="3"/>
        <v>2.25</v>
      </c>
      <c r="I23" s="14">
        <f t="shared" si="4"/>
        <v>1134.7208065208067</v>
      </c>
      <c r="J23" s="6">
        <f t="shared" si="5"/>
        <v>3.2791934791932817</v>
      </c>
      <c r="K23" s="6">
        <v>3.2791934791932817</v>
      </c>
      <c r="L23" s="6">
        <f t="shared" si="6"/>
        <v>10.753109873983741</v>
      </c>
      <c r="M23" s="6">
        <f t="shared" si="7"/>
        <v>17.593364197530015</v>
      </c>
      <c r="N23" s="6">
        <f t="shared" si="8"/>
        <v>0.83768432939300008</v>
      </c>
      <c r="O23" s="22">
        <f t="shared" si="9"/>
        <v>2.8815408428763461E-3</v>
      </c>
    </row>
    <row r="24" spans="1:15" x14ac:dyDescent="0.2">
      <c r="A24" s="41"/>
      <c r="B24" s="3" t="s">
        <v>10</v>
      </c>
      <c r="C24" s="10">
        <v>21</v>
      </c>
      <c r="D24" s="28">
        <v>1138</v>
      </c>
      <c r="E24" s="7">
        <f t="shared" si="10"/>
        <v>2.5</v>
      </c>
      <c r="F24" s="7">
        <f t="shared" si="1"/>
        <v>4.1944444444443434</v>
      </c>
      <c r="G24" s="6">
        <f t="shared" si="2"/>
        <v>10.486111111110858</v>
      </c>
      <c r="H24" s="6">
        <f t="shared" si="3"/>
        <v>6.25</v>
      </c>
      <c r="I24" s="14">
        <f t="shared" si="4"/>
        <v>1135.330973830974</v>
      </c>
      <c r="J24" s="6">
        <f t="shared" si="5"/>
        <v>2.6690261690259831</v>
      </c>
      <c r="K24" s="6">
        <v>2.6690261690259831</v>
      </c>
      <c r="L24" s="6">
        <f t="shared" si="6"/>
        <v>7.1237006909455154</v>
      </c>
      <c r="M24" s="6">
        <f t="shared" si="7"/>
        <v>17.593364197530015</v>
      </c>
      <c r="N24" s="6">
        <f t="shared" si="8"/>
        <v>2.3269009149803246</v>
      </c>
      <c r="O24" s="22">
        <f t="shared" si="9"/>
        <v>2.3453657021317953E-3</v>
      </c>
    </row>
    <row r="25" spans="1:15" x14ac:dyDescent="0.2">
      <c r="A25" s="41"/>
      <c r="B25" s="3" t="s">
        <v>11</v>
      </c>
      <c r="C25" s="10">
        <v>22</v>
      </c>
      <c r="D25" s="28">
        <v>1135</v>
      </c>
      <c r="E25" s="7">
        <f t="shared" si="10"/>
        <v>3.5</v>
      </c>
      <c r="F25" s="7">
        <f t="shared" si="1"/>
        <v>1.1944444444443434</v>
      </c>
      <c r="G25" s="6">
        <f t="shared" si="2"/>
        <v>4.1805555555552019</v>
      </c>
      <c r="H25" s="6">
        <f t="shared" si="3"/>
        <v>12.25</v>
      </c>
      <c r="I25" s="14">
        <f t="shared" si="4"/>
        <v>1135.9411411411413</v>
      </c>
      <c r="J25" s="6">
        <f t="shared" si="5"/>
        <v>-0.94114114114131553</v>
      </c>
      <c r="K25" s="6">
        <v>0.94114114114131553</v>
      </c>
      <c r="L25" s="6">
        <f t="shared" si="6"/>
        <v>0.88574664754877763</v>
      </c>
      <c r="M25" s="6">
        <f t="shared" si="7"/>
        <v>1.4266975308639562</v>
      </c>
      <c r="N25" s="6">
        <f t="shared" si="8"/>
        <v>4.5607257933612413</v>
      </c>
      <c r="O25" s="22">
        <f t="shared" si="9"/>
        <v>8.2919924329631319E-4</v>
      </c>
    </row>
    <row r="26" spans="1:15" x14ac:dyDescent="0.2">
      <c r="A26" s="41"/>
      <c r="B26" s="3" t="s">
        <v>12</v>
      </c>
      <c r="C26" s="10">
        <v>23</v>
      </c>
      <c r="D26" s="28">
        <v>1139</v>
      </c>
      <c r="E26" s="7">
        <f t="shared" si="10"/>
        <v>4.5</v>
      </c>
      <c r="F26" s="7">
        <f t="shared" si="1"/>
        <v>5.1944444444443434</v>
      </c>
      <c r="G26" s="6">
        <f t="shared" si="2"/>
        <v>23.374999999999545</v>
      </c>
      <c r="H26" s="6">
        <f t="shared" si="3"/>
        <v>20.25</v>
      </c>
      <c r="I26" s="14">
        <f t="shared" si="4"/>
        <v>1136.5513084513086</v>
      </c>
      <c r="J26" s="6">
        <f t="shared" si="5"/>
        <v>2.4486915486913858</v>
      </c>
      <c r="K26" s="6">
        <v>2.4486915486913858</v>
      </c>
      <c r="L26" s="6">
        <f t="shared" si="6"/>
        <v>5.9960903006326172</v>
      </c>
      <c r="M26" s="6">
        <f t="shared" si="7"/>
        <v>26.982253086418702</v>
      </c>
      <c r="N26" s="6">
        <f t="shared" si="8"/>
        <v>7.5391589645357522</v>
      </c>
      <c r="O26" s="22">
        <f t="shared" si="9"/>
        <v>2.1498608855938417E-3</v>
      </c>
    </row>
    <row r="27" spans="1:15" x14ac:dyDescent="0.2">
      <c r="A27" s="41"/>
      <c r="B27" s="3" t="s">
        <v>13</v>
      </c>
      <c r="C27" s="10">
        <v>24</v>
      </c>
      <c r="D27" s="28">
        <v>1140</v>
      </c>
      <c r="E27" s="7">
        <f t="shared" si="10"/>
        <v>5.5</v>
      </c>
      <c r="F27" s="7">
        <f t="shared" si="1"/>
        <v>6.1944444444443434</v>
      </c>
      <c r="G27" s="6">
        <f t="shared" si="2"/>
        <v>34.069444444443889</v>
      </c>
      <c r="H27" s="6">
        <f t="shared" si="3"/>
        <v>30.25</v>
      </c>
      <c r="I27" s="14">
        <f t="shared" si="4"/>
        <v>1137.1614757614759</v>
      </c>
      <c r="J27" s="6">
        <f t="shared" si="5"/>
        <v>2.8385242385240872</v>
      </c>
      <c r="K27" s="6">
        <v>2.8385242385240872</v>
      </c>
      <c r="L27" s="6">
        <f t="shared" si="6"/>
        <v>8.0572198526887497</v>
      </c>
      <c r="M27" s="6">
        <f t="shared" si="7"/>
        <v>38.371141975307388</v>
      </c>
      <c r="N27" s="6">
        <f t="shared" si="8"/>
        <v>11.262200428503855</v>
      </c>
      <c r="O27" s="22">
        <f t="shared" si="9"/>
        <v>2.4899335425649888E-3</v>
      </c>
    </row>
    <row r="28" spans="1:15" x14ac:dyDescent="0.2">
      <c r="A28" s="42">
        <v>2022</v>
      </c>
      <c r="B28" s="4" t="s">
        <v>2</v>
      </c>
      <c r="C28" s="10">
        <v>25</v>
      </c>
      <c r="D28" s="28">
        <v>1139</v>
      </c>
      <c r="E28" s="7">
        <f t="shared" si="10"/>
        <v>6.5</v>
      </c>
      <c r="F28" s="7">
        <f t="shared" si="1"/>
        <v>5.1944444444443434</v>
      </c>
      <c r="G28" s="6">
        <f t="shared" si="2"/>
        <v>33.763888888888232</v>
      </c>
      <c r="H28" s="6">
        <f t="shared" si="3"/>
        <v>42.25</v>
      </c>
      <c r="I28" s="14">
        <f t="shared" si="4"/>
        <v>1137.7716430716432</v>
      </c>
      <c r="J28" s="6">
        <f t="shared" si="5"/>
        <v>1.2283569283567886</v>
      </c>
      <c r="K28" s="6">
        <v>1.2283569283567886</v>
      </c>
      <c r="L28" s="6">
        <f t="shared" si="6"/>
        <v>1.5088607434421246</v>
      </c>
      <c r="M28" s="6">
        <f t="shared" si="7"/>
        <v>26.982253086418702</v>
      </c>
      <c r="N28" s="6">
        <f t="shared" si="8"/>
        <v>15.729850185265551</v>
      </c>
      <c r="O28" s="22">
        <f t="shared" si="9"/>
        <v>1.0784520881095597E-3</v>
      </c>
    </row>
    <row r="29" spans="1:15" x14ac:dyDescent="0.2">
      <c r="A29" s="42"/>
      <c r="B29" s="4" t="s">
        <v>3</v>
      </c>
      <c r="C29" s="10">
        <v>26</v>
      </c>
      <c r="D29" s="28">
        <v>1137</v>
      </c>
      <c r="E29" s="7">
        <f t="shared" si="10"/>
        <v>7.5</v>
      </c>
      <c r="F29" s="7">
        <f t="shared" si="1"/>
        <v>3.1944444444443434</v>
      </c>
      <c r="G29" s="6">
        <f t="shared" si="2"/>
        <v>23.958333333332575</v>
      </c>
      <c r="H29" s="6">
        <f t="shared" si="3"/>
        <v>56.25</v>
      </c>
      <c r="I29" s="14">
        <f t="shared" si="4"/>
        <v>1138.3818103818105</v>
      </c>
      <c r="J29" s="6">
        <f t="shared" si="5"/>
        <v>-1.3818103818105101</v>
      </c>
      <c r="K29" s="6">
        <v>1.3818103818105101</v>
      </c>
      <c r="L29" s="6">
        <f t="shared" si="6"/>
        <v>1.9093999312793077</v>
      </c>
      <c r="M29" s="6">
        <f t="shared" si="7"/>
        <v>10.20447530864133</v>
      </c>
      <c r="N29" s="6">
        <f t="shared" si="8"/>
        <v>20.942108234820839</v>
      </c>
      <c r="O29" s="22">
        <f t="shared" si="9"/>
        <v>1.2153125609591117E-3</v>
      </c>
    </row>
    <row r="30" spans="1:15" x14ac:dyDescent="0.2">
      <c r="A30" s="42"/>
      <c r="B30" s="4" t="s">
        <v>4</v>
      </c>
      <c r="C30" s="10">
        <v>27</v>
      </c>
      <c r="D30" s="28">
        <v>1138</v>
      </c>
      <c r="E30" s="7">
        <f t="shared" si="10"/>
        <v>8.5</v>
      </c>
      <c r="F30" s="7">
        <f t="shared" si="1"/>
        <v>4.1944444444443434</v>
      </c>
      <c r="G30" s="6">
        <f t="shared" si="2"/>
        <v>35.652777777776919</v>
      </c>
      <c r="H30" s="6">
        <f t="shared" si="3"/>
        <v>72.25</v>
      </c>
      <c r="I30" s="14">
        <f t="shared" si="4"/>
        <v>1138.9919776919778</v>
      </c>
      <c r="J30" s="6">
        <f t="shared" si="5"/>
        <v>-0.99197769197780872</v>
      </c>
      <c r="K30" s="6">
        <v>0.99197769197780872</v>
      </c>
      <c r="L30" s="6">
        <f t="shared" si="6"/>
        <v>0.98401974138162041</v>
      </c>
      <c r="M30" s="6">
        <f t="shared" si="7"/>
        <v>17.593364197530015</v>
      </c>
      <c r="N30" s="6">
        <f t="shared" si="8"/>
        <v>26.898974577169721</v>
      </c>
      <c r="O30" s="22">
        <f t="shared" si="9"/>
        <v>8.7168514233550859E-4</v>
      </c>
    </row>
    <row r="31" spans="1:15" x14ac:dyDescent="0.2">
      <c r="A31" s="42"/>
      <c r="B31" s="4" t="s">
        <v>5</v>
      </c>
      <c r="C31" s="10">
        <v>28</v>
      </c>
      <c r="D31" s="28">
        <v>1139</v>
      </c>
      <c r="E31" s="7">
        <f t="shared" si="10"/>
        <v>9.5</v>
      </c>
      <c r="F31" s="7">
        <f t="shared" si="1"/>
        <v>5.1944444444443434</v>
      </c>
      <c r="G31" s="6">
        <f t="shared" si="2"/>
        <v>49.347222222221262</v>
      </c>
      <c r="H31" s="6">
        <f t="shared" si="3"/>
        <v>90.25</v>
      </c>
      <c r="I31" s="14">
        <f t="shared" si="4"/>
        <v>1139.6021450021451</v>
      </c>
      <c r="J31" s="6">
        <f t="shared" si="5"/>
        <v>-0.60214500214510736</v>
      </c>
      <c r="K31" s="6">
        <v>0.60214500214510736</v>
      </c>
      <c r="L31" s="6">
        <f t="shared" si="6"/>
        <v>0.36257860360833133</v>
      </c>
      <c r="M31" s="6">
        <f t="shared" si="7"/>
        <v>26.982253086418702</v>
      </c>
      <c r="N31" s="6">
        <f t="shared" si="8"/>
        <v>33.600449212312192</v>
      </c>
      <c r="O31" s="22">
        <f t="shared" si="9"/>
        <v>5.2866110811686338E-4</v>
      </c>
    </row>
    <row r="32" spans="1:15" x14ac:dyDescent="0.2">
      <c r="A32" s="42"/>
      <c r="B32" s="4" t="s">
        <v>6</v>
      </c>
      <c r="C32" s="10">
        <v>29</v>
      </c>
      <c r="D32" s="28">
        <v>1137</v>
      </c>
      <c r="E32" s="7">
        <f t="shared" si="10"/>
        <v>10.5</v>
      </c>
      <c r="F32" s="7">
        <f t="shared" si="1"/>
        <v>3.1944444444443434</v>
      </c>
      <c r="G32" s="6">
        <f t="shared" si="2"/>
        <v>33.541666666665606</v>
      </c>
      <c r="H32" s="6">
        <f t="shared" si="3"/>
        <v>110.25</v>
      </c>
      <c r="I32" s="14">
        <f t="shared" si="4"/>
        <v>1140.2123123123124</v>
      </c>
      <c r="J32" s="6">
        <f t="shared" si="5"/>
        <v>-3.212312312312406</v>
      </c>
      <c r="K32" s="6">
        <v>3.212312312312406</v>
      </c>
      <c r="L32" s="6">
        <f t="shared" si="6"/>
        <v>10.318950391833877</v>
      </c>
      <c r="M32" s="6">
        <f t="shared" si="7"/>
        <v>10.20447530864133</v>
      </c>
      <c r="N32" s="6">
        <f t="shared" si="8"/>
        <v>41.04653214024826</v>
      </c>
      <c r="O32" s="22">
        <f t="shared" si="9"/>
        <v>2.8252526933266542E-3</v>
      </c>
    </row>
    <row r="33" spans="1:15" x14ac:dyDescent="0.2">
      <c r="A33" s="42"/>
      <c r="B33" s="4" t="s">
        <v>7</v>
      </c>
      <c r="C33" s="10">
        <v>30</v>
      </c>
      <c r="D33" s="28">
        <v>1140</v>
      </c>
      <c r="E33" s="7">
        <f t="shared" si="10"/>
        <v>11.5</v>
      </c>
      <c r="F33" s="7">
        <f t="shared" si="1"/>
        <v>6.1944444444443434</v>
      </c>
      <c r="G33" s="6">
        <f t="shared" si="2"/>
        <v>71.236111111109949</v>
      </c>
      <c r="H33" s="6">
        <f t="shared" si="3"/>
        <v>132.25</v>
      </c>
      <c r="I33" s="14">
        <f t="shared" si="4"/>
        <v>1140.8224796224799</v>
      </c>
      <c r="J33" s="6">
        <f t="shared" si="5"/>
        <v>-0.822479622479932</v>
      </c>
      <c r="K33" s="6">
        <v>0.822479622479932</v>
      </c>
      <c r="L33" s="6">
        <f t="shared" si="6"/>
        <v>0.67647272939473146</v>
      </c>
      <c r="M33" s="6">
        <f t="shared" si="7"/>
        <v>38.371141975307388</v>
      </c>
      <c r="N33" s="6">
        <f t="shared" si="8"/>
        <v>49.237223360981112</v>
      </c>
      <c r="O33" s="22">
        <f t="shared" si="9"/>
        <v>7.2147335305257191E-4</v>
      </c>
    </row>
    <row r="34" spans="1:15" x14ac:dyDescent="0.2">
      <c r="A34" s="42"/>
      <c r="B34" s="4" t="s">
        <v>8</v>
      </c>
      <c r="C34" s="10">
        <v>31</v>
      </c>
      <c r="D34" s="28">
        <v>1142</v>
      </c>
      <c r="E34" s="7">
        <f t="shared" si="10"/>
        <v>12.5</v>
      </c>
      <c r="F34" s="7">
        <f t="shared" si="1"/>
        <v>8.1944444444443434</v>
      </c>
      <c r="G34" s="6">
        <f t="shared" si="2"/>
        <v>102.43055555555429</v>
      </c>
      <c r="H34" s="6">
        <f t="shared" si="3"/>
        <v>156.25</v>
      </c>
      <c r="I34" s="14">
        <f t="shared" si="4"/>
        <v>1141.4326469326472</v>
      </c>
      <c r="J34" s="6">
        <f t="shared" si="5"/>
        <v>0.56735306735276936</v>
      </c>
      <c r="K34" s="6">
        <v>0.56735306735276936</v>
      </c>
      <c r="L34" s="6">
        <f t="shared" si="6"/>
        <v>0.32188950303459607</v>
      </c>
      <c r="M34" s="6">
        <f t="shared" si="7"/>
        <v>67.148919753084769</v>
      </c>
      <c r="N34" s="6">
        <f t="shared" si="8"/>
        <v>58.172522874504644</v>
      </c>
      <c r="O34" s="22">
        <f t="shared" si="9"/>
        <v>4.9680653883780155E-4</v>
      </c>
    </row>
    <row r="35" spans="1:15" x14ac:dyDescent="0.2">
      <c r="A35" s="42"/>
      <c r="B35" s="4" t="s">
        <v>9</v>
      </c>
      <c r="C35" s="10">
        <v>32</v>
      </c>
      <c r="D35" s="28">
        <v>1140</v>
      </c>
      <c r="E35" s="7">
        <f t="shared" si="10"/>
        <v>13.5</v>
      </c>
      <c r="F35" s="7">
        <f t="shared" si="1"/>
        <v>6.1944444444443434</v>
      </c>
      <c r="G35" s="6">
        <f t="shared" si="2"/>
        <v>83.624999999998636</v>
      </c>
      <c r="H35" s="6">
        <f t="shared" si="3"/>
        <v>182.25</v>
      </c>
      <c r="I35" s="14">
        <f t="shared" si="4"/>
        <v>1142.0428142428145</v>
      </c>
      <c r="J35" s="6">
        <f t="shared" si="5"/>
        <v>-2.0428142428145293</v>
      </c>
      <c r="K35" s="6">
        <v>2.0428142428145293</v>
      </c>
      <c r="L35" s="6">
        <f t="shared" si="6"/>
        <v>4.1730900306458985</v>
      </c>
      <c r="M35" s="6">
        <f t="shared" si="7"/>
        <v>38.371141975307388</v>
      </c>
      <c r="N35" s="6">
        <f t="shared" si="8"/>
        <v>67.852430680821769</v>
      </c>
      <c r="O35" s="22">
        <f t="shared" si="9"/>
        <v>1.791942318258359E-3</v>
      </c>
    </row>
    <row r="36" spans="1:15" x14ac:dyDescent="0.2">
      <c r="A36" s="42"/>
      <c r="B36" s="4" t="s">
        <v>10</v>
      </c>
      <c r="C36" s="10">
        <v>33</v>
      </c>
      <c r="D36" s="28">
        <v>1139</v>
      </c>
      <c r="E36" s="7">
        <f t="shared" si="10"/>
        <v>14.5</v>
      </c>
      <c r="F36" s="7">
        <f t="shared" si="1"/>
        <v>5.1944444444443434</v>
      </c>
      <c r="G36" s="6">
        <f t="shared" si="2"/>
        <v>75.319444444442979</v>
      </c>
      <c r="H36" s="6">
        <f t="shared" si="3"/>
        <v>210.25</v>
      </c>
      <c r="I36" s="14">
        <f t="shared" si="4"/>
        <v>1142.6529815529818</v>
      </c>
      <c r="J36" s="6">
        <f t="shared" si="5"/>
        <v>-3.6529815529818279</v>
      </c>
      <c r="K36" s="6">
        <v>3.6529815529818279</v>
      </c>
      <c r="L36" s="6">
        <f t="shared" si="6"/>
        <v>13.344274226425528</v>
      </c>
      <c r="M36" s="6">
        <f t="shared" si="7"/>
        <v>26.982253086418702</v>
      </c>
      <c r="N36" s="6">
        <f t="shared" si="8"/>
        <v>78.276946779932487</v>
      </c>
      <c r="O36" s="22">
        <f t="shared" si="9"/>
        <v>3.2071831018277682E-3</v>
      </c>
    </row>
    <row r="37" spans="1:15" x14ac:dyDescent="0.2">
      <c r="A37" s="42"/>
      <c r="B37" s="4" t="s">
        <v>11</v>
      </c>
      <c r="C37" s="10">
        <v>34</v>
      </c>
      <c r="D37" s="28">
        <v>1144</v>
      </c>
      <c r="E37" s="7">
        <f t="shared" si="10"/>
        <v>15.5</v>
      </c>
      <c r="F37" s="7">
        <f t="shared" si="1"/>
        <v>10.194444444444343</v>
      </c>
      <c r="G37" s="6">
        <f t="shared" si="2"/>
        <v>158.01388888888732</v>
      </c>
      <c r="H37" s="6">
        <f t="shared" si="3"/>
        <v>240.25</v>
      </c>
      <c r="I37" s="14">
        <f t="shared" si="4"/>
        <v>1143.2631488631491</v>
      </c>
      <c r="J37" s="6">
        <f t="shared" si="5"/>
        <v>0.73685113685087344</v>
      </c>
      <c r="K37" s="6">
        <v>0.73685113685087344</v>
      </c>
      <c r="L37" s="6">
        <f t="shared" si="6"/>
        <v>0.54294959787842467</v>
      </c>
      <c r="M37" s="6">
        <f t="shared" si="7"/>
        <v>103.92669753086214</v>
      </c>
      <c r="N37" s="6">
        <f t="shared" si="8"/>
        <v>89.446071171836792</v>
      </c>
      <c r="O37" s="22">
        <f t="shared" si="9"/>
        <v>6.4410064410041384E-4</v>
      </c>
    </row>
    <row r="38" spans="1:15" x14ac:dyDescent="0.2">
      <c r="A38" s="42"/>
      <c r="B38" s="4" t="s">
        <v>12</v>
      </c>
      <c r="C38" s="10">
        <v>35</v>
      </c>
      <c r="D38" s="28">
        <v>1142</v>
      </c>
      <c r="E38" s="7">
        <f t="shared" si="10"/>
        <v>16.5</v>
      </c>
      <c r="F38" s="7">
        <f t="shared" si="1"/>
        <v>8.1944444444443434</v>
      </c>
      <c r="G38" s="6">
        <f t="shared" si="2"/>
        <v>135.20833333333167</v>
      </c>
      <c r="H38" s="6">
        <f t="shared" si="3"/>
        <v>272.25</v>
      </c>
      <c r="I38" s="14">
        <f t="shared" si="4"/>
        <v>1143.8733161733164</v>
      </c>
      <c r="J38" s="6">
        <f t="shared" si="5"/>
        <v>-1.8733161733164252</v>
      </c>
      <c r="K38" s="6">
        <v>1.8733161733164252</v>
      </c>
      <c r="L38" s="6">
        <f t="shared" si="6"/>
        <v>3.509313485208895</v>
      </c>
      <c r="M38" s="6">
        <f t="shared" si="7"/>
        <v>67.148919753084769</v>
      </c>
      <c r="N38" s="6">
        <f t="shared" si="8"/>
        <v>101.3598038565347</v>
      </c>
      <c r="O38" s="22">
        <f t="shared" si="9"/>
        <v>1.6403819381054512E-3</v>
      </c>
    </row>
    <row r="39" spans="1:15" x14ac:dyDescent="0.2">
      <c r="A39" s="42"/>
      <c r="B39" s="8" t="s">
        <v>13</v>
      </c>
      <c r="C39" s="10">
        <v>36</v>
      </c>
      <c r="D39" s="28">
        <v>1143</v>
      </c>
      <c r="E39" s="9">
        <f t="shared" si="10"/>
        <v>17.5</v>
      </c>
      <c r="F39" s="7">
        <f t="shared" si="1"/>
        <v>9.1944444444443434</v>
      </c>
      <c r="G39" s="6">
        <f t="shared" si="2"/>
        <v>160.90277777777601</v>
      </c>
      <c r="H39" s="6">
        <f t="shared" si="3"/>
        <v>306.25</v>
      </c>
      <c r="I39" s="14">
        <f t="shared" si="4"/>
        <v>1144.4834834834837</v>
      </c>
      <c r="J39" s="6">
        <f t="shared" si="5"/>
        <v>-1.4834834834837238</v>
      </c>
      <c r="K39" s="6">
        <v>1.4834834834837238</v>
      </c>
      <c r="L39" s="6">
        <f t="shared" si="6"/>
        <v>2.2007232457690038</v>
      </c>
      <c r="M39" s="6">
        <f t="shared" si="7"/>
        <v>84.537808641973456</v>
      </c>
      <c r="N39" s="6">
        <f t="shared" si="8"/>
        <v>114.01814483402619</v>
      </c>
      <c r="O39" s="22">
        <f t="shared" si="9"/>
        <v>1.2978858123217181E-3</v>
      </c>
    </row>
    <row r="40" spans="1:15" x14ac:dyDescent="0.2">
      <c r="C40" s="1"/>
      <c r="D40" s="1"/>
      <c r="F40" s="26" t="s">
        <v>27</v>
      </c>
      <c r="G40" s="27">
        <f>SUM(G4:G39)</f>
        <v>2370.5</v>
      </c>
      <c r="H40" s="27">
        <f>SUM(H4:H39)</f>
        <v>3885</v>
      </c>
      <c r="I40" s="27">
        <f t="shared" ref="I40:N40" si="11">SUM(I4:I39)</f>
        <v>40817.000000000007</v>
      </c>
      <c r="J40" s="27">
        <f t="shared" si="11"/>
        <v>-7.2759576141834259E-12</v>
      </c>
      <c r="K40" s="27">
        <f t="shared" si="11"/>
        <v>69.205233805234457</v>
      </c>
      <c r="L40" s="27">
        <f t="shared" si="11"/>
        <v>201.23728013727901</v>
      </c>
      <c r="M40" s="27">
        <f t="shared" si="11"/>
        <v>1647.6388888888894</v>
      </c>
      <c r="N40" s="27">
        <f t="shared" si="11"/>
        <v>1446.4016087516163</v>
      </c>
      <c r="O40" s="1"/>
    </row>
    <row r="41" spans="1:15" ht="20" customHeight="1" x14ac:dyDescent="0.2">
      <c r="B41" s="24" t="s">
        <v>19</v>
      </c>
      <c r="C41" s="25">
        <f>AVERAGE(C4:C39)</f>
        <v>18.5</v>
      </c>
      <c r="D41" s="25">
        <f>AVERAGE(D4:D39)</f>
        <v>1133.8055555555557</v>
      </c>
    </row>
    <row r="42" spans="1:15" ht="17" thickBot="1" x14ac:dyDescent="0.25"/>
    <row r="43" spans="1:15" ht="21" x14ac:dyDescent="0.25">
      <c r="B43" s="15" t="s">
        <v>21</v>
      </c>
      <c r="C43" s="16">
        <f>G40/H40</f>
        <v>0.61016731016731018</v>
      </c>
    </row>
    <row r="44" spans="1:15" ht="21" x14ac:dyDescent="0.25">
      <c r="B44" s="17" t="s">
        <v>22</v>
      </c>
      <c r="C44" s="18">
        <f>D41-C41*C43</f>
        <v>1122.5174603174605</v>
      </c>
    </row>
    <row r="45" spans="1:15" ht="21" x14ac:dyDescent="0.25">
      <c r="B45" s="19" t="s">
        <v>23</v>
      </c>
      <c r="C45" s="20">
        <f>N40/M40</f>
        <v>0.87786323720910686</v>
      </c>
    </row>
    <row r="46" spans="1:15" ht="21" x14ac:dyDescent="0.25">
      <c r="B46" s="17" t="s">
        <v>28</v>
      </c>
      <c r="C46" s="18">
        <f>L40/36</f>
        <v>5.5899244482577508</v>
      </c>
    </row>
    <row r="47" spans="1:15" ht="21" x14ac:dyDescent="0.25">
      <c r="B47" s="17" t="s">
        <v>54</v>
      </c>
      <c r="C47" s="18">
        <f>K40/36</f>
        <v>1.9223676057009571</v>
      </c>
    </row>
    <row r="48" spans="1:15" ht="22" thickBot="1" x14ac:dyDescent="0.3">
      <c r="B48" s="21" t="s">
        <v>57</v>
      </c>
      <c r="C48" s="23">
        <f>AVERAGE(O4:O39)</f>
        <v>1.6964371351039147E-3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77E9-3B51-AF41-B64A-446842C9518C}">
  <dimension ref="A1:I18"/>
  <sheetViews>
    <sheetView workbookViewId="0">
      <selection activeCell="D5" sqref="D5"/>
    </sheetView>
  </sheetViews>
  <sheetFormatPr baseColWidth="10" defaultRowHeight="16" x14ac:dyDescent="0.2"/>
  <cols>
    <col min="1" max="1" width="17.83203125" bestFit="1" customWidth="1"/>
    <col min="3" max="3" width="13.5" bestFit="1" customWidth="1"/>
    <col min="6" max="6" width="13" bestFit="1" customWidth="1"/>
  </cols>
  <sheetData>
    <row r="1" spans="1:9" x14ac:dyDescent="0.2">
      <c r="A1" s="32" t="s">
        <v>29</v>
      </c>
    </row>
    <row r="2" spans="1:9" ht="17" thickBot="1" x14ac:dyDescent="0.25"/>
    <row r="3" spans="1:9" x14ac:dyDescent="0.2">
      <c r="A3" s="31" t="s">
        <v>30</v>
      </c>
      <c r="B3" s="31"/>
    </row>
    <row r="4" spans="1:9" x14ac:dyDescent="0.2">
      <c r="A4" s="32" t="s">
        <v>31</v>
      </c>
      <c r="B4" s="32">
        <v>0.93694356137875379</v>
      </c>
    </row>
    <row r="5" spans="1:9" x14ac:dyDescent="0.2">
      <c r="A5" s="32" t="s">
        <v>32</v>
      </c>
      <c r="B5" s="32">
        <v>0.87786323720910253</v>
      </c>
    </row>
    <row r="6" spans="1:9" x14ac:dyDescent="0.2">
      <c r="A6" t="s">
        <v>33</v>
      </c>
      <c r="B6">
        <v>0.87427097947995858</v>
      </c>
    </row>
    <row r="7" spans="1:9" x14ac:dyDescent="0.2">
      <c r="A7" t="s">
        <v>34</v>
      </c>
      <c r="B7">
        <v>2.4328467961319342</v>
      </c>
    </row>
    <row r="8" spans="1:9" ht="17" thickBot="1" x14ac:dyDescent="0.25">
      <c r="A8" s="29" t="s">
        <v>35</v>
      </c>
      <c r="B8" s="29">
        <v>36</v>
      </c>
    </row>
    <row r="10" spans="1:9" ht="17" thickBot="1" x14ac:dyDescent="0.25">
      <c r="A10" t="s">
        <v>36</v>
      </c>
    </row>
    <row r="11" spans="1:9" x14ac:dyDescent="0.2">
      <c r="A11" s="30"/>
      <c r="B11" s="30" t="s">
        <v>41</v>
      </c>
      <c r="C11" s="30" t="s">
        <v>42</v>
      </c>
      <c r="D11" s="30" t="s">
        <v>43</v>
      </c>
      <c r="E11" s="30" t="s">
        <v>44</v>
      </c>
      <c r="F11" s="30" t="s">
        <v>45</v>
      </c>
    </row>
    <row r="12" spans="1:9" x14ac:dyDescent="0.2">
      <c r="A12" t="s">
        <v>37</v>
      </c>
      <c r="B12">
        <v>1</v>
      </c>
      <c r="C12">
        <v>1446.4016087516093</v>
      </c>
      <c r="D12">
        <v>1446.4016087516093</v>
      </c>
      <c r="E12">
        <v>244.37646277074839</v>
      </c>
      <c r="F12">
        <v>4.3253344231133294E-17</v>
      </c>
    </row>
    <row r="13" spans="1:9" x14ac:dyDescent="0.2">
      <c r="A13" t="s">
        <v>38</v>
      </c>
      <c r="B13">
        <v>34</v>
      </c>
      <c r="C13">
        <v>201.23728013728018</v>
      </c>
      <c r="D13">
        <v>5.9187435334494172</v>
      </c>
    </row>
    <row r="14" spans="1:9" ht="17" thickBot="1" x14ac:dyDescent="0.25">
      <c r="A14" s="29" t="s">
        <v>39</v>
      </c>
      <c r="B14" s="29">
        <v>35</v>
      </c>
      <c r="C14" s="29">
        <v>1647.6388888888894</v>
      </c>
      <c r="D14" s="29"/>
      <c r="E14" s="29"/>
      <c r="F14" s="29"/>
    </row>
    <row r="15" spans="1:9" ht="17" thickBot="1" x14ac:dyDescent="0.25"/>
    <row r="16" spans="1:9" x14ac:dyDescent="0.2">
      <c r="A16" s="33"/>
      <c r="B16" s="33" t="s">
        <v>46</v>
      </c>
      <c r="C16" s="30" t="s">
        <v>34</v>
      </c>
      <c r="D16" s="30" t="s">
        <v>47</v>
      </c>
      <c r="E16" s="30" t="s">
        <v>48</v>
      </c>
      <c r="F16" s="30" t="s">
        <v>49</v>
      </c>
      <c r="G16" s="30" t="s">
        <v>50</v>
      </c>
      <c r="H16" s="30" t="s">
        <v>51</v>
      </c>
      <c r="I16" s="30" t="s">
        <v>52</v>
      </c>
    </row>
    <row r="17" spans="1:9" x14ac:dyDescent="0.2">
      <c r="A17" s="32" t="s">
        <v>40</v>
      </c>
      <c r="B17" s="32">
        <v>1122.5174603174605</v>
      </c>
      <c r="C17">
        <v>0.82814410786993731</v>
      </c>
      <c r="D17">
        <v>1355.4615068199646</v>
      </c>
      <c r="E17">
        <v>4.7539221177336361E-82</v>
      </c>
      <c r="F17">
        <v>1120.834469001318</v>
      </c>
      <c r="G17">
        <v>1124.2004516336031</v>
      </c>
      <c r="H17">
        <v>1120.834469001318</v>
      </c>
      <c r="I17">
        <v>1124.2004516336031</v>
      </c>
    </row>
    <row r="18" spans="1:9" ht="17" thickBot="1" x14ac:dyDescent="0.25">
      <c r="A18" s="34" t="s">
        <v>59</v>
      </c>
      <c r="B18" s="34">
        <v>0.61016731016731007</v>
      </c>
      <c r="C18" s="29">
        <v>3.9031860178525814E-2</v>
      </c>
      <c r="D18" s="29">
        <v>15.632544987005417</v>
      </c>
      <c r="E18" s="29">
        <v>4.325334423113391E-17</v>
      </c>
      <c r="F18" s="29">
        <v>0.53084502663104405</v>
      </c>
      <c r="G18" s="29">
        <v>0.6894895937035761</v>
      </c>
      <c r="H18" s="29">
        <v>0.53084502663104405</v>
      </c>
      <c r="I18" s="29">
        <v>0.6894895937035761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B602-7703-9B4A-9E5B-F54C8C7268C5}">
  <dimension ref="A3:I52"/>
  <sheetViews>
    <sheetView tabSelected="1" zoomScale="50" workbookViewId="0">
      <selection activeCell="I28" sqref="I28"/>
    </sheetView>
  </sheetViews>
  <sheetFormatPr baseColWidth="10" defaultRowHeight="16" x14ac:dyDescent="0.2"/>
  <cols>
    <col min="2" max="2" width="14.6640625" customWidth="1"/>
    <col min="3" max="3" width="11.83203125" customWidth="1"/>
    <col min="4" max="4" width="11.5" bestFit="1" customWidth="1"/>
    <col min="7" max="7" width="14.5" bestFit="1" customWidth="1"/>
    <col min="8" max="8" width="11" bestFit="1" customWidth="1"/>
    <col min="9" max="9" width="12.6640625" bestFit="1" customWidth="1"/>
  </cols>
  <sheetData>
    <row r="3" spans="1:6" ht="20" x14ac:dyDescent="0.2">
      <c r="A3" s="5" t="s">
        <v>0</v>
      </c>
      <c r="B3" s="5" t="s">
        <v>1</v>
      </c>
      <c r="C3" s="11" t="s">
        <v>59</v>
      </c>
      <c r="D3" s="12" t="s">
        <v>53</v>
      </c>
      <c r="E3" s="35" t="s">
        <v>39</v>
      </c>
      <c r="F3" s="35"/>
    </row>
    <row r="4" spans="1:6" x14ac:dyDescent="0.2">
      <c r="A4" s="40">
        <v>2020</v>
      </c>
      <c r="B4" s="2" t="s">
        <v>2</v>
      </c>
      <c r="C4" s="10">
        <v>1</v>
      </c>
      <c r="D4" s="28">
        <v>1121</v>
      </c>
      <c r="E4" s="44">
        <f>SUM(D4:D15)</f>
        <v>13506</v>
      </c>
    </row>
    <row r="5" spans="1:6" x14ac:dyDescent="0.2">
      <c r="A5" s="40"/>
      <c r="B5" s="2" t="s">
        <v>3</v>
      </c>
      <c r="C5" s="10">
        <v>2</v>
      </c>
      <c r="D5" s="28">
        <v>1125</v>
      </c>
      <c r="E5" s="44"/>
    </row>
    <row r="6" spans="1:6" x14ac:dyDescent="0.2">
      <c r="A6" s="40"/>
      <c r="B6" s="2" t="s">
        <v>4</v>
      </c>
      <c r="C6" s="10">
        <v>3</v>
      </c>
      <c r="D6" s="28">
        <v>1120</v>
      </c>
      <c r="E6" s="44"/>
    </row>
    <row r="7" spans="1:6" x14ac:dyDescent="0.2">
      <c r="A7" s="40"/>
      <c r="B7" s="2" t="s">
        <v>5</v>
      </c>
      <c r="C7" s="10">
        <v>4</v>
      </c>
      <c r="D7" s="28">
        <v>1119</v>
      </c>
      <c r="E7" s="44"/>
    </row>
    <row r="8" spans="1:6" x14ac:dyDescent="0.2">
      <c r="A8" s="40"/>
      <c r="B8" s="2" t="s">
        <v>6</v>
      </c>
      <c r="C8" s="10">
        <v>5</v>
      </c>
      <c r="D8" s="28">
        <v>1126</v>
      </c>
      <c r="E8" s="44"/>
    </row>
    <row r="9" spans="1:6" x14ac:dyDescent="0.2">
      <c r="A9" s="40"/>
      <c r="B9" s="2" t="s">
        <v>7</v>
      </c>
      <c r="C9" s="10">
        <v>6</v>
      </c>
      <c r="D9" s="28">
        <v>1126</v>
      </c>
      <c r="E9" s="44"/>
    </row>
    <row r="10" spans="1:6" x14ac:dyDescent="0.2">
      <c r="A10" s="40"/>
      <c r="B10" s="2" t="s">
        <v>8</v>
      </c>
      <c r="C10" s="10">
        <v>7</v>
      </c>
      <c r="D10" s="28">
        <v>1125</v>
      </c>
      <c r="E10" s="44"/>
    </row>
    <row r="11" spans="1:6" x14ac:dyDescent="0.2">
      <c r="A11" s="40"/>
      <c r="B11" s="2" t="s">
        <v>9</v>
      </c>
      <c r="C11" s="10">
        <v>8</v>
      </c>
      <c r="D11" s="28">
        <v>1130</v>
      </c>
      <c r="E11" s="44"/>
    </row>
    <row r="12" spans="1:6" x14ac:dyDescent="0.2">
      <c r="A12" s="40"/>
      <c r="B12" s="2" t="s">
        <v>10</v>
      </c>
      <c r="C12" s="10">
        <v>9</v>
      </c>
      <c r="D12" s="28">
        <v>1127</v>
      </c>
      <c r="E12" s="44"/>
    </row>
    <row r="13" spans="1:6" x14ac:dyDescent="0.2">
      <c r="A13" s="40"/>
      <c r="B13" s="2" t="s">
        <v>11</v>
      </c>
      <c r="C13" s="10">
        <v>10</v>
      </c>
      <c r="D13" s="28">
        <v>1128</v>
      </c>
      <c r="E13" s="44"/>
    </row>
    <row r="14" spans="1:6" x14ac:dyDescent="0.2">
      <c r="A14" s="40"/>
      <c r="B14" s="2" t="s">
        <v>12</v>
      </c>
      <c r="C14" s="10">
        <v>11</v>
      </c>
      <c r="D14" s="28">
        <v>1130</v>
      </c>
      <c r="E14" s="44"/>
    </row>
    <row r="15" spans="1:6" x14ac:dyDescent="0.2">
      <c r="A15" s="40"/>
      <c r="B15" s="2" t="s">
        <v>13</v>
      </c>
      <c r="C15" s="10">
        <v>12</v>
      </c>
      <c r="D15" s="28">
        <v>1129</v>
      </c>
      <c r="E15" s="44"/>
    </row>
    <row r="16" spans="1:6" x14ac:dyDescent="0.2">
      <c r="A16" s="41">
        <v>2021</v>
      </c>
      <c r="B16" s="3" t="s">
        <v>2</v>
      </c>
      <c r="C16" s="10">
        <v>13</v>
      </c>
      <c r="D16" s="28">
        <v>1130</v>
      </c>
      <c r="E16" s="44">
        <f>SUM(D16:D27)</f>
        <v>13631</v>
      </c>
    </row>
    <row r="17" spans="1:8" x14ac:dyDescent="0.2">
      <c r="A17" s="41"/>
      <c r="B17" s="3" t="s">
        <v>3</v>
      </c>
      <c r="C17" s="10">
        <v>14</v>
      </c>
      <c r="D17" s="28">
        <v>1134</v>
      </c>
      <c r="E17" s="44"/>
    </row>
    <row r="18" spans="1:8" x14ac:dyDescent="0.2">
      <c r="A18" s="41"/>
      <c r="B18" s="3" t="s">
        <v>4</v>
      </c>
      <c r="C18" s="10">
        <v>15</v>
      </c>
      <c r="D18" s="28">
        <v>1136</v>
      </c>
      <c r="E18" s="44"/>
    </row>
    <row r="19" spans="1:8" x14ac:dyDescent="0.2">
      <c r="A19" s="41"/>
      <c r="B19" s="3" t="s">
        <v>5</v>
      </c>
      <c r="C19" s="10">
        <v>16</v>
      </c>
      <c r="D19" s="28">
        <v>1132</v>
      </c>
      <c r="E19" s="44"/>
    </row>
    <row r="20" spans="1:8" x14ac:dyDescent="0.2">
      <c r="A20" s="41"/>
      <c r="B20" s="3" t="s">
        <v>6</v>
      </c>
      <c r="C20" s="10">
        <v>17</v>
      </c>
      <c r="D20" s="28">
        <v>1137</v>
      </c>
      <c r="E20" s="44"/>
    </row>
    <row r="21" spans="1:8" x14ac:dyDescent="0.2">
      <c r="A21" s="41"/>
      <c r="B21" s="3" t="s">
        <v>7</v>
      </c>
      <c r="C21" s="10">
        <v>18</v>
      </c>
      <c r="D21" s="28">
        <v>1135</v>
      </c>
      <c r="E21" s="44"/>
    </row>
    <row r="22" spans="1:8" x14ac:dyDescent="0.2">
      <c r="A22" s="41"/>
      <c r="B22" s="3" t="s">
        <v>8</v>
      </c>
      <c r="C22" s="10">
        <v>19</v>
      </c>
      <c r="D22" s="28">
        <v>1137</v>
      </c>
      <c r="E22" s="44"/>
    </row>
    <row r="23" spans="1:8" x14ac:dyDescent="0.2">
      <c r="A23" s="41"/>
      <c r="B23" s="3" t="s">
        <v>9</v>
      </c>
      <c r="C23" s="10">
        <v>20</v>
      </c>
      <c r="D23" s="28">
        <v>1138</v>
      </c>
      <c r="E23" s="44"/>
    </row>
    <row r="24" spans="1:8" x14ac:dyDescent="0.2">
      <c r="A24" s="41"/>
      <c r="B24" s="3" t="s">
        <v>10</v>
      </c>
      <c r="C24" s="10">
        <v>21</v>
      </c>
      <c r="D24" s="28">
        <v>1138</v>
      </c>
      <c r="E24" s="44"/>
    </row>
    <row r="25" spans="1:8" x14ac:dyDescent="0.2">
      <c r="A25" s="41"/>
      <c r="B25" s="3" t="s">
        <v>11</v>
      </c>
      <c r="C25" s="10">
        <v>22</v>
      </c>
      <c r="D25" s="28">
        <v>1135</v>
      </c>
      <c r="E25" s="44"/>
    </row>
    <row r="26" spans="1:8" x14ac:dyDescent="0.2">
      <c r="A26" s="41"/>
      <c r="B26" s="3" t="s">
        <v>12</v>
      </c>
      <c r="C26" s="10">
        <v>23</v>
      </c>
      <c r="D26" s="28">
        <v>1139</v>
      </c>
      <c r="E26" s="44"/>
    </row>
    <row r="27" spans="1:8" x14ac:dyDescent="0.2">
      <c r="A27" s="41"/>
      <c r="B27" s="3" t="s">
        <v>13</v>
      </c>
      <c r="C27" s="10">
        <v>24</v>
      </c>
      <c r="D27" s="28">
        <v>1140</v>
      </c>
      <c r="E27" s="44"/>
    </row>
    <row r="28" spans="1:8" x14ac:dyDescent="0.2">
      <c r="A28" s="42">
        <v>2022</v>
      </c>
      <c r="B28" s="4" t="s">
        <v>2</v>
      </c>
      <c r="C28" s="10">
        <v>25</v>
      </c>
      <c r="D28" s="28">
        <v>1139</v>
      </c>
      <c r="E28" s="44">
        <f>SUM(D28:D39)</f>
        <v>13680</v>
      </c>
      <c r="H28" s="38"/>
    </row>
    <row r="29" spans="1:8" x14ac:dyDescent="0.2">
      <c r="A29" s="42"/>
      <c r="B29" s="4" t="s">
        <v>3</v>
      </c>
      <c r="C29" s="10">
        <v>26</v>
      </c>
      <c r="D29" s="28">
        <v>1137</v>
      </c>
      <c r="E29" s="44"/>
      <c r="H29" s="38"/>
    </row>
    <row r="30" spans="1:8" x14ac:dyDescent="0.2">
      <c r="A30" s="42"/>
      <c r="B30" s="4" t="s">
        <v>4</v>
      </c>
      <c r="C30" s="10">
        <v>27</v>
      </c>
      <c r="D30" s="28">
        <v>1138</v>
      </c>
      <c r="E30" s="44"/>
      <c r="H30" s="38"/>
    </row>
    <row r="31" spans="1:8" x14ac:dyDescent="0.2">
      <c r="A31" s="42"/>
      <c r="B31" s="4" t="s">
        <v>5</v>
      </c>
      <c r="C31" s="10">
        <v>28</v>
      </c>
      <c r="D31" s="28">
        <v>1139</v>
      </c>
      <c r="E31" s="44"/>
      <c r="H31" s="38"/>
    </row>
    <row r="32" spans="1:8" x14ac:dyDescent="0.2">
      <c r="A32" s="42"/>
      <c r="B32" s="4" t="s">
        <v>6</v>
      </c>
      <c r="C32" s="10">
        <v>29</v>
      </c>
      <c r="D32" s="28">
        <v>1137</v>
      </c>
      <c r="E32" s="44"/>
    </row>
    <row r="33" spans="1:9" x14ac:dyDescent="0.2">
      <c r="A33" s="42"/>
      <c r="B33" s="4" t="s">
        <v>7</v>
      </c>
      <c r="C33" s="10">
        <v>30</v>
      </c>
      <c r="D33" s="28">
        <v>1140</v>
      </c>
      <c r="E33" s="44"/>
    </row>
    <row r="34" spans="1:9" x14ac:dyDescent="0.2">
      <c r="A34" s="42"/>
      <c r="B34" s="4" t="s">
        <v>8</v>
      </c>
      <c r="C34" s="10">
        <v>31</v>
      </c>
      <c r="D34" s="28">
        <v>1142</v>
      </c>
      <c r="E34" s="44"/>
      <c r="G34" s="1" t="s">
        <v>62</v>
      </c>
      <c r="H34" s="1" t="s">
        <v>63</v>
      </c>
    </row>
    <row r="35" spans="1:9" x14ac:dyDescent="0.2">
      <c r="A35" s="42"/>
      <c r="B35" s="4" t="s">
        <v>9</v>
      </c>
      <c r="C35" s="10">
        <v>32</v>
      </c>
      <c r="D35" s="28">
        <v>1140</v>
      </c>
      <c r="E35" s="44"/>
      <c r="G35" s="1">
        <v>2020</v>
      </c>
      <c r="H35" s="45">
        <v>13506</v>
      </c>
    </row>
    <row r="36" spans="1:9" x14ac:dyDescent="0.2">
      <c r="A36" s="42"/>
      <c r="B36" s="4" t="s">
        <v>10</v>
      </c>
      <c r="C36" s="10">
        <v>33</v>
      </c>
      <c r="D36" s="28">
        <v>1139</v>
      </c>
      <c r="E36" s="44"/>
      <c r="G36" s="1">
        <v>2021</v>
      </c>
      <c r="H36" s="45">
        <v>13631</v>
      </c>
    </row>
    <row r="37" spans="1:9" x14ac:dyDescent="0.2">
      <c r="A37" s="42"/>
      <c r="B37" s="4" t="s">
        <v>11</v>
      </c>
      <c r="C37" s="10">
        <v>34</v>
      </c>
      <c r="D37" s="28">
        <v>1144</v>
      </c>
      <c r="E37" s="44"/>
      <c r="G37" s="1">
        <v>2022</v>
      </c>
      <c r="H37" s="45">
        <v>13680</v>
      </c>
    </row>
    <row r="38" spans="1:9" x14ac:dyDescent="0.2">
      <c r="A38" s="42"/>
      <c r="B38" s="4" t="s">
        <v>12</v>
      </c>
      <c r="C38" s="10">
        <v>35</v>
      </c>
      <c r="D38" s="28">
        <v>1142</v>
      </c>
      <c r="E38" s="44"/>
      <c r="G38" s="1">
        <v>2035</v>
      </c>
      <c r="H38" s="45">
        <v>2512201</v>
      </c>
    </row>
    <row r="39" spans="1:9" x14ac:dyDescent="0.2">
      <c r="A39" s="42"/>
      <c r="B39" s="8" t="s">
        <v>13</v>
      </c>
      <c r="C39" s="10">
        <v>36</v>
      </c>
      <c r="D39" s="28">
        <v>1143</v>
      </c>
      <c r="E39" s="44"/>
    </row>
    <row r="40" spans="1:9" x14ac:dyDescent="0.2">
      <c r="G40" s="1"/>
      <c r="H40" s="1" t="s">
        <v>40</v>
      </c>
      <c r="I40" s="1" t="s">
        <v>60</v>
      </c>
    </row>
    <row r="41" spans="1:9" x14ac:dyDescent="0.2">
      <c r="A41" s="43">
        <v>2035</v>
      </c>
      <c r="B41" s="37" t="s">
        <v>2</v>
      </c>
      <c r="C41" s="37">
        <v>181</v>
      </c>
      <c r="D41" s="36">
        <f>$H$41+$I$41*C41</f>
        <v>203176.27048477053</v>
      </c>
      <c r="E41" s="44">
        <f>SUM(D41:D52)</f>
        <v>2512201.3981981985</v>
      </c>
      <c r="G41" s="1" t="s">
        <v>61</v>
      </c>
      <c r="H41" s="6" cm="1">
        <f t="array" ref="H41:I41">LINEST(D4:D39,C4:C39)</f>
        <v>0.61016731016731007</v>
      </c>
      <c r="I41" s="6">
        <v>1122.5174603174605</v>
      </c>
    </row>
    <row r="42" spans="1:9" x14ac:dyDescent="0.2">
      <c r="A42" s="43"/>
      <c r="B42" s="37" t="s">
        <v>3</v>
      </c>
      <c r="C42" s="37">
        <v>182</v>
      </c>
      <c r="D42" s="36">
        <f t="shared" ref="D42:D52" si="0">$H$41+$I$41*C42</f>
        <v>204298.78794508797</v>
      </c>
      <c r="E42" s="44"/>
    </row>
    <row r="43" spans="1:9" x14ac:dyDescent="0.2">
      <c r="A43" s="43"/>
      <c r="B43" s="37" t="s">
        <v>4</v>
      </c>
      <c r="C43" s="37">
        <v>183</v>
      </c>
      <c r="D43" s="36">
        <f t="shared" si="0"/>
        <v>205421.30540540544</v>
      </c>
      <c r="E43" s="44"/>
    </row>
    <row r="44" spans="1:9" x14ac:dyDescent="0.2">
      <c r="A44" s="43"/>
      <c r="B44" s="37" t="s">
        <v>5</v>
      </c>
      <c r="C44" s="37">
        <v>184</v>
      </c>
      <c r="D44" s="36">
        <f t="shared" si="0"/>
        <v>206543.8228657229</v>
      </c>
      <c r="E44" s="44"/>
    </row>
    <row r="45" spans="1:9" x14ac:dyDescent="0.2">
      <c r="A45" s="43"/>
      <c r="B45" s="37" t="s">
        <v>6</v>
      </c>
      <c r="C45" s="37">
        <v>185</v>
      </c>
      <c r="D45" s="36">
        <f t="shared" si="0"/>
        <v>207666.34032604037</v>
      </c>
      <c r="E45" s="44"/>
    </row>
    <row r="46" spans="1:9" x14ac:dyDescent="0.2">
      <c r="A46" s="43"/>
      <c r="B46" s="37" t="s">
        <v>7</v>
      </c>
      <c r="C46" s="37">
        <v>186</v>
      </c>
      <c r="D46" s="36">
        <f t="shared" si="0"/>
        <v>208788.85778635781</v>
      </c>
      <c r="E46" s="44"/>
    </row>
    <row r="47" spans="1:9" x14ac:dyDescent="0.2">
      <c r="A47" s="43"/>
      <c r="B47" s="37" t="s">
        <v>8</v>
      </c>
      <c r="C47" s="37">
        <v>187</v>
      </c>
      <c r="D47" s="36">
        <f t="shared" si="0"/>
        <v>209911.37524667528</v>
      </c>
      <c r="E47" s="44"/>
    </row>
    <row r="48" spans="1:9" x14ac:dyDescent="0.2">
      <c r="A48" s="43"/>
      <c r="B48" s="37" t="s">
        <v>9</v>
      </c>
      <c r="C48" s="37">
        <v>188</v>
      </c>
      <c r="D48" s="36">
        <f t="shared" si="0"/>
        <v>211033.89270699274</v>
      </c>
      <c r="E48" s="44"/>
    </row>
    <row r="49" spans="1:5" x14ac:dyDescent="0.2">
      <c r="A49" s="43"/>
      <c r="B49" s="37" t="s">
        <v>10</v>
      </c>
      <c r="C49" s="37">
        <v>189</v>
      </c>
      <c r="D49" s="36">
        <f t="shared" si="0"/>
        <v>212156.41016731021</v>
      </c>
      <c r="E49" s="44"/>
    </row>
    <row r="50" spans="1:5" x14ac:dyDescent="0.2">
      <c r="A50" s="43"/>
      <c r="B50" s="37" t="s">
        <v>11</v>
      </c>
      <c r="C50" s="37">
        <v>190</v>
      </c>
      <c r="D50" s="36">
        <f t="shared" si="0"/>
        <v>213278.92762762765</v>
      </c>
      <c r="E50" s="44"/>
    </row>
    <row r="51" spans="1:5" x14ac:dyDescent="0.2">
      <c r="A51" s="43"/>
      <c r="B51" s="37" t="s">
        <v>12</v>
      </c>
      <c r="C51" s="37">
        <v>191</v>
      </c>
      <c r="D51" s="36">
        <f t="shared" si="0"/>
        <v>214401.44508794512</v>
      </c>
      <c r="E51" s="44"/>
    </row>
    <row r="52" spans="1:5" x14ac:dyDescent="0.2">
      <c r="A52" s="43"/>
      <c r="B52" s="37" t="s">
        <v>13</v>
      </c>
      <c r="C52" s="37">
        <v>192</v>
      </c>
      <c r="D52" s="36">
        <f t="shared" si="0"/>
        <v>215523.96254826259</v>
      </c>
      <c r="E52" s="44"/>
    </row>
  </sheetData>
  <mergeCells count="8">
    <mergeCell ref="A4:A15"/>
    <mergeCell ref="A16:A27"/>
    <mergeCell ref="A28:A39"/>
    <mergeCell ref="A41:A52"/>
    <mergeCell ref="E41:E52"/>
    <mergeCell ref="E28:E39"/>
    <mergeCell ref="E16:E27"/>
    <mergeCell ref="E4:E15"/>
  </mergeCells>
  <phoneticPr fontId="7" type="noConversion"/>
  <pageMargins left="0.7" right="0.7" top="0.75" bottom="0.75" header="0.3" footer="0.3"/>
  <ignoredErrors>
    <ignoredError sqref="E28 E4:E27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B850-FCF3-1C41-AC0E-F83C6D39545A}">
  <dimension ref="A1:B5"/>
  <sheetViews>
    <sheetView workbookViewId="0">
      <selection sqref="A1:B5"/>
    </sheetView>
  </sheetViews>
  <sheetFormatPr baseColWidth="10" defaultRowHeight="16" x14ac:dyDescent="0.2"/>
  <cols>
    <col min="1" max="1" width="15.5" bestFit="1" customWidth="1"/>
    <col min="2" max="2" width="15.33203125" bestFit="1" customWidth="1"/>
  </cols>
  <sheetData>
    <row r="1" spans="1:2" x14ac:dyDescent="0.2">
      <c r="A1" t="s">
        <v>64</v>
      </c>
      <c r="B1" t="s">
        <v>65</v>
      </c>
    </row>
    <row r="2" spans="1:2" x14ac:dyDescent="0.2">
      <c r="A2">
        <v>2020</v>
      </c>
      <c r="B2" s="38">
        <v>13506</v>
      </c>
    </row>
    <row r="3" spans="1:2" x14ac:dyDescent="0.2">
      <c r="A3">
        <v>2021</v>
      </c>
      <c r="B3" s="38">
        <v>13631</v>
      </c>
    </row>
    <row r="4" spans="1:2" x14ac:dyDescent="0.2">
      <c r="A4">
        <v>2022</v>
      </c>
      <c r="B4" s="38">
        <v>13680</v>
      </c>
    </row>
    <row r="5" spans="1:2" x14ac:dyDescent="0.2">
      <c r="A5">
        <v>2035</v>
      </c>
      <c r="B5" s="38">
        <v>2512201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Manually - Linear Regression</vt:lpstr>
      <vt:lpstr>Excel - Linear Regression</vt:lpstr>
      <vt:lpstr>2035 Forecasting</vt:lpstr>
      <vt:lpstr>Merc Tab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2023-05-13T22:43:21Z</dcterms:modified>
</cp:coreProperties>
</file>