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EV - Tesla/Gross Income on X/"/>
    </mc:Choice>
  </mc:AlternateContent>
  <xr:revisionPtr revIDLastSave="264" documentId="8_{97BDCDE1-6E58-5343-8A19-94BA27880404}" xr6:coauthVersionLast="47" xr6:coauthVersionMax="47" xr10:uidLastSave="{88BB915B-E9C5-4E45-962B-8AF0F702DA52}"/>
  <bookViews>
    <workbookView xWindow="0" yWindow="500" windowWidth="28800" windowHeight="16300" xr2:uid="{B47AD962-AD2D-9344-AD84-BFDEB29D38DB}"/>
  </bookViews>
  <sheets>
    <sheet name="Manually - Linear Regression" sheetId="1" r:id="rId1"/>
    <sheet name="Regression Line Graph" sheetId="4" r:id="rId2"/>
    <sheet name="Excel - Linear Regress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G18" i="1" s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5" i="1" l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I37" i="1"/>
  <c r="I36" i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I17" i="1"/>
  <c r="J17" i="1" s="1"/>
  <c r="L17" i="1" s="1"/>
  <c r="I24" i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24" i="1"/>
  <c r="J24" i="1"/>
  <c r="L24" i="1" s="1"/>
  <c r="N14" i="1"/>
  <c r="J14" i="1"/>
  <c r="L14" i="1" s="1"/>
  <c r="J27" i="1"/>
  <c r="L27" i="1" s="1"/>
  <c r="N27" i="1"/>
  <c r="N30" i="1"/>
  <c r="J36" i="1"/>
  <c r="L36" i="1" s="1"/>
  <c r="N36" i="1"/>
  <c r="J37" i="1"/>
  <c r="L37" i="1" s="1"/>
  <c r="N37" i="1"/>
  <c r="N31" i="1"/>
  <c r="N17" i="1"/>
  <c r="N7" i="1"/>
  <c r="J7" i="1"/>
  <c r="L7" i="1" s="1"/>
  <c r="J19" i="1" l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/>
  <c r="K40" i="1"/>
  <c r="C47" i="1" s="1"/>
  <c r="C4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<sst xmlns="http://schemas.openxmlformats.org/spreadsheetml/2006/main" count="86" uniqueCount="61">
  <si>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</si>
  <si>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</si>
  <si>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</si>
  <si>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</si>
  <si>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</si>
  <si>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</si>
  <si>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</si>
  <si>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</si>
  <si>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</si>
  <si>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</si>
  <si>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</si>
  <si>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</si>
  <si>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</si>
  <si>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</si>
  <si>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</si>
  <si>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</si>
  <si>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</si>
  <si>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</si>
  <si>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</si>
  <si>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</si>
  <si>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</si>
  <si>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</si>
  <si>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</si>
  <si>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</si>
  <si>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</si>
  <si>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</si>
  <si>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</si>
  <si>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</si>
  <si>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</si>
  <si>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</si>
  <si>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</si>
  <si>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</si>
  <si>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</si>
  <si>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</si>
  <si>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</si>
  <si>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</si>
  <si>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</si>
  <si>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</si>
  <si>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</si>
  <si>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</si>
  <si>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</si>
  <si>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</si>
  <si>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</si>
  <si>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</si>
  <si>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</si>
  <si>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</si>
  <si>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</si>
  <si>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</si>
  <si>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</si>
  <si>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</si>
  <si>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</si>
  <si>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</si>
  <si>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</si>
  <si>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</si>
  <si>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For Tesla Model S</t>
  </si>
  <si>
    <t>MAD =</t>
  </si>
  <si>
    <t>Absolute Error</t>
  </si>
  <si>
    <t>Absolute % Error</t>
  </si>
  <si>
    <t>MAPE=</t>
  </si>
  <si>
    <t>Gross Income (X)</t>
  </si>
  <si>
    <t>Gross Income (X) (In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</si>
</sst>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2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0" fillId="8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" fontId="0" fillId="11" borderId="1" xfId="0" applyNumberFormat="1" applyFill="1" applyBorder="1"/>
    <xf numFmtId="0" fontId="5" fillId="7" borderId="4" xfId="0" applyFont="1" applyFill="1" applyBorder="1"/>
    <xf numFmtId="2" fontId="5" fillId="7" borderId="5" xfId="0" applyNumberFormat="1" applyFont="1" applyFill="1" applyBorder="1"/>
    <xf numFmtId="0" fontId="5" fillId="7" borderId="6" xfId="0" applyFont="1" applyFill="1" applyBorder="1"/>
    <xf numFmtId="2" fontId="5" fillId="7" borderId="7" xfId="0" applyNumberFormat="1" applyFont="1" applyFill="1" applyBorder="1"/>
    <xf numFmtId="0" fontId="5" fillId="2" borderId="6" xfId="0" applyFont="1" applyFill="1" applyBorder="1"/>
    <xf numFmtId="164" fontId="5" fillId="2" borderId="7" xfId="0" applyNumberFormat="1" applyFont="1" applyFill="1" applyBorder="1"/>
    <xf numFmtId="0" fontId="5" fillId="7" borderId="8" xfId="0" applyFont="1" applyFill="1" applyBorder="1"/>
    <xf numFmtId="9" fontId="0" fillId="0" borderId="1" xfId="1" applyFont="1" applyBorder="1"/>
    <xf numFmtId="9" fontId="5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Continuous"/>
    </xf>
    <xf numFmtId="0" fontId="4" fillId="1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Gross Income [In Thousand]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77.599999999999994</c:v>
                </c:pt>
                <c:pt idx="1">
                  <c:v>77.599999999999994</c:v>
                </c:pt>
                <c:pt idx="2">
                  <c:v>77.599999999999994</c:v>
                </c:pt>
                <c:pt idx="3">
                  <c:v>77.599999999999994</c:v>
                </c:pt>
                <c:pt idx="4">
                  <c:v>77.599999999999994</c:v>
                </c:pt>
                <c:pt idx="5">
                  <c:v>77.599999999999994</c:v>
                </c:pt>
                <c:pt idx="6">
                  <c:v>77.599999999999994</c:v>
                </c:pt>
                <c:pt idx="7">
                  <c:v>77.599999999999994</c:v>
                </c:pt>
                <c:pt idx="8">
                  <c:v>77.599999999999994</c:v>
                </c:pt>
                <c:pt idx="9">
                  <c:v>77.599999999999994</c:v>
                </c:pt>
                <c:pt idx="10">
                  <c:v>77.599999999999994</c:v>
                </c:pt>
                <c:pt idx="11">
                  <c:v>77.599999999999994</c:v>
                </c:pt>
                <c:pt idx="12">
                  <c:v>81.5</c:v>
                </c:pt>
                <c:pt idx="13">
                  <c:v>81.5</c:v>
                </c:pt>
                <c:pt idx="14">
                  <c:v>81.5</c:v>
                </c:pt>
                <c:pt idx="15">
                  <c:v>81.5</c:v>
                </c:pt>
                <c:pt idx="16">
                  <c:v>81.5</c:v>
                </c:pt>
                <c:pt idx="17">
                  <c:v>81.5</c:v>
                </c:pt>
                <c:pt idx="18">
                  <c:v>81.5</c:v>
                </c:pt>
                <c:pt idx="19">
                  <c:v>81.5</c:v>
                </c:pt>
                <c:pt idx="20">
                  <c:v>81.5</c:v>
                </c:pt>
                <c:pt idx="21">
                  <c:v>81.5</c:v>
                </c:pt>
                <c:pt idx="22">
                  <c:v>81.5</c:v>
                </c:pt>
                <c:pt idx="23">
                  <c:v>81.5</c:v>
                </c:pt>
                <c:pt idx="24">
                  <c:v>85.4</c:v>
                </c:pt>
                <c:pt idx="25">
                  <c:v>85.4</c:v>
                </c:pt>
                <c:pt idx="26">
                  <c:v>85.4</c:v>
                </c:pt>
                <c:pt idx="27">
                  <c:v>85.4</c:v>
                </c:pt>
                <c:pt idx="28">
                  <c:v>85.4</c:v>
                </c:pt>
                <c:pt idx="29">
                  <c:v>85.4</c:v>
                </c:pt>
                <c:pt idx="30">
                  <c:v>85.4</c:v>
                </c:pt>
                <c:pt idx="31">
                  <c:v>85.4</c:v>
                </c:pt>
                <c:pt idx="32">
                  <c:v>85.4</c:v>
                </c:pt>
                <c:pt idx="33">
                  <c:v>85.4</c:v>
                </c:pt>
                <c:pt idx="34">
                  <c:v>85.4</c:v>
                </c:pt>
                <c:pt idx="35">
                  <c:v>85.4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807</c:v>
                </c:pt>
                <c:pt idx="1">
                  <c:v>807</c:v>
                </c:pt>
                <c:pt idx="2">
                  <c:v>810</c:v>
                </c:pt>
                <c:pt idx="3">
                  <c:v>804</c:v>
                </c:pt>
                <c:pt idx="4">
                  <c:v>799</c:v>
                </c:pt>
                <c:pt idx="5">
                  <c:v>815</c:v>
                </c:pt>
                <c:pt idx="6">
                  <c:v>814</c:v>
                </c:pt>
                <c:pt idx="7">
                  <c:v>800</c:v>
                </c:pt>
                <c:pt idx="8">
                  <c:v>814</c:v>
                </c:pt>
                <c:pt idx="9">
                  <c:v>800</c:v>
                </c:pt>
                <c:pt idx="10">
                  <c:v>804</c:v>
                </c:pt>
                <c:pt idx="11">
                  <c:v>810</c:v>
                </c:pt>
                <c:pt idx="12">
                  <c:v>835</c:v>
                </c:pt>
                <c:pt idx="13">
                  <c:v>825</c:v>
                </c:pt>
                <c:pt idx="14">
                  <c:v>840</c:v>
                </c:pt>
                <c:pt idx="15">
                  <c:v>810</c:v>
                </c:pt>
                <c:pt idx="16">
                  <c:v>815</c:v>
                </c:pt>
                <c:pt idx="17">
                  <c:v>845</c:v>
                </c:pt>
                <c:pt idx="18">
                  <c:v>818</c:v>
                </c:pt>
                <c:pt idx="19">
                  <c:v>842</c:v>
                </c:pt>
                <c:pt idx="20">
                  <c:v>839</c:v>
                </c:pt>
                <c:pt idx="21">
                  <c:v>821</c:v>
                </c:pt>
                <c:pt idx="22">
                  <c:v>830</c:v>
                </c:pt>
                <c:pt idx="23">
                  <c:v>840</c:v>
                </c:pt>
                <c:pt idx="24">
                  <c:v>923</c:v>
                </c:pt>
                <c:pt idx="25">
                  <c:v>914</c:v>
                </c:pt>
                <c:pt idx="26">
                  <c:v>923</c:v>
                </c:pt>
                <c:pt idx="27">
                  <c:v>907</c:v>
                </c:pt>
                <c:pt idx="28">
                  <c:v>921</c:v>
                </c:pt>
                <c:pt idx="29">
                  <c:v>909</c:v>
                </c:pt>
                <c:pt idx="30">
                  <c:v>905</c:v>
                </c:pt>
                <c:pt idx="31">
                  <c:v>925</c:v>
                </c:pt>
                <c:pt idx="32">
                  <c:v>920</c:v>
                </c:pt>
                <c:pt idx="33">
                  <c:v>910</c:v>
                </c:pt>
                <c:pt idx="34">
                  <c:v>919</c:v>
                </c:pt>
                <c:pt idx="35">
                  <c:v>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16</xdr:col>
      <xdr:colOff>114300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tabSelected="1" topLeftCell="A10" zoomScale="75" workbookViewId="0">
      <selection activeCell="F5" sqref="F5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2" t="s">
        <v>54</v>
      </c>
      <c r="C1" s="32"/>
      <c r="D1" s="32"/>
      <c r="E1" s="32"/>
      <c r="F1" s="32"/>
      <c r="G1" s="32"/>
      <c r="H1" s="32"/>
      <c r="I1" s="32"/>
    </row>
    <row r="3" spans="1:15" ht="52" customHeight="1" x14ac:dyDescent="0.2">
      <c r="A3" s="6" t="s">
        <v>0</v>
      </c>
      <c r="B3" s="6" t="s">
        <v>1</v>
      </c>
      <c r="C3" s="12" t="s">
        <v>60</v>
      </c>
      <c r="D3" s="13" t="s">
        <v>53</v>
      </c>
      <c r="E3" s="6" t="s">
        <v>14</v>
      </c>
      <c r="F3" s="6" t="s">
        <v>15</v>
      </c>
      <c r="G3" s="6" t="s">
        <v>20</v>
      </c>
      <c r="H3" s="6" t="s">
        <v>16</v>
      </c>
      <c r="I3" s="14" t="s">
        <v>17</v>
      </c>
      <c r="J3" s="6" t="s">
        <v>18</v>
      </c>
      <c r="K3" s="6" t="s">
        <v>56</v>
      </c>
      <c r="L3" s="6" t="s">
        <v>24</v>
      </c>
      <c r="M3" s="6" t="s">
        <v>25</v>
      </c>
      <c r="N3" s="6" t="s">
        <v>26</v>
      </c>
      <c r="O3" s="6" t="s">
        <v>57</v>
      </c>
    </row>
    <row r="4" spans="1:15" x14ac:dyDescent="0.2">
      <c r="A4" s="33">
        <v>2020</v>
      </c>
      <c r="B4" s="2" t="s">
        <v>2</v>
      </c>
      <c r="C4" s="11">
        <v>77.599999999999994</v>
      </c>
      <c r="D4" s="29">
        <v>807</v>
      </c>
      <c r="E4" s="8">
        <f>C4-$C$41</f>
        <v>-3.9000000000000483</v>
      </c>
      <c r="F4" s="8">
        <f>D4-$D$41</f>
        <v>-43.861111111111086</v>
      </c>
      <c r="G4" s="7">
        <f>E4*F4</f>
        <v>171.05833333333536</v>
      </c>
      <c r="H4" s="7">
        <f>E4*E4</f>
        <v>15.210000000000377</v>
      </c>
      <c r="I4" s="15">
        <f>$C$44+$C$43*C4</f>
        <v>796.56944444444389</v>
      </c>
      <c r="J4" s="7">
        <f>D4-I4</f>
        <v>10.430555555556111</v>
      </c>
      <c r="K4" s="7" cm="1">
        <f t="array" ref="K4:K39">ABS(J4:J39)</f>
        <v>10.430555555556111</v>
      </c>
      <c r="L4" s="7">
        <f>J4^2</f>
        <v>108.79648919754246</v>
      </c>
      <c r="M4" s="7">
        <f>(D4-$D$41)^2</f>
        <v>1923.7970679012324</v>
      </c>
      <c r="N4" s="7">
        <f>(I4-$D$41)^2</f>
        <v>2947.5850694445021</v>
      </c>
      <c r="O4" s="23">
        <f>K4/D4</f>
        <v>1.2925099821011291E-2</v>
      </c>
    </row>
    <row r="5" spans="1:15" x14ac:dyDescent="0.2">
      <c r="A5" s="33"/>
      <c r="B5" s="2" t="s">
        <v>3</v>
      </c>
      <c r="C5" s="11">
        <v>77.599999999999994</v>
      </c>
      <c r="D5" s="29">
        <v>807</v>
      </c>
      <c r="E5" s="8">
        <f t="shared" ref="E5:E14" si="0">C5-$C$41</f>
        <v>-3.9000000000000483</v>
      </c>
      <c r="F5" s="8">
        <f t="shared" ref="F5:F39" si="1">D5-$D$41</f>
        <v>-43.861111111111086</v>
      </c>
      <c r="G5" s="7">
        <f t="shared" ref="G5:G39" si="2">E5*F5</f>
        <v>171.05833333333536</v>
      </c>
      <c r="H5" s="7">
        <f t="shared" ref="H5:H39" si="3">E5*E5</f>
        <v>15.210000000000377</v>
      </c>
      <c r="I5" s="15">
        <f t="shared" ref="I5:I39" si="4">$C$44+$C$43*C5</f>
        <v>796.56944444444389</v>
      </c>
      <c r="J5" s="7">
        <f t="shared" ref="J5:J39" si="5">D5-I5</f>
        <v>10.430555555556111</v>
      </c>
      <c r="K5" s="7">
        <v>10.430555555556111</v>
      </c>
      <c r="L5" s="7">
        <f t="shared" ref="L5:L39" si="6">J5^2</f>
        <v>108.79648919754246</v>
      </c>
      <c r="M5" s="7">
        <f t="shared" ref="M5:M39" si="7">(D5-$D$41)^2</f>
        <v>1923.7970679012324</v>
      </c>
      <c r="N5" s="7">
        <f t="shared" ref="N5:N39" si="8">(I5-$D$41)^2</f>
        <v>2947.5850694445021</v>
      </c>
      <c r="O5" s="23">
        <f t="shared" ref="O5:O39" si="9">K5/D5</f>
        <v>1.2925099821011291E-2</v>
      </c>
    </row>
    <row r="6" spans="1:15" x14ac:dyDescent="0.2">
      <c r="A6" s="33"/>
      <c r="B6" s="2" t="s">
        <v>4</v>
      </c>
      <c r="C6" s="11">
        <v>77.599999999999994</v>
      </c>
      <c r="D6" s="29">
        <v>810</v>
      </c>
      <c r="E6" s="8">
        <f t="shared" si="0"/>
        <v>-3.9000000000000483</v>
      </c>
      <c r="F6" s="8">
        <f t="shared" si="1"/>
        <v>-40.861111111111086</v>
      </c>
      <c r="G6" s="7">
        <f t="shared" si="2"/>
        <v>159.3583333333352</v>
      </c>
      <c r="H6" s="7">
        <f t="shared" si="3"/>
        <v>15.210000000000377</v>
      </c>
      <c r="I6" s="15">
        <f t="shared" si="4"/>
        <v>796.56944444444389</v>
      </c>
      <c r="J6" s="7">
        <f t="shared" si="5"/>
        <v>13.430555555556111</v>
      </c>
      <c r="K6" s="7">
        <v>13.430555555556111</v>
      </c>
      <c r="L6" s="7">
        <f t="shared" si="6"/>
        <v>180.37982253087912</v>
      </c>
      <c r="M6" s="7">
        <f t="shared" si="7"/>
        <v>1669.6304012345659</v>
      </c>
      <c r="N6" s="7">
        <f t="shared" si="8"/>
        <v>2947.5850694445021</v>
      </c>
      <c r="O6" s="23">
        <f t="shared" si="9"/>
        <v>1.6580932784637174E-2</v>
      </c>
    </row>
    <row r="7" spans="1:15" x14ac:dyDescent="0.2">
      <c r="A7" s="33"/>
      <c r="B7" s="2" t="s">
        <v>5</v>
      </c>
      <c r="C7" s="11">
        <v>77.599999999999994</v>
      </c>
      <c r="D7" s="29">
        <v>804</v>
      </c>
      <c r="E7" s="8">
        <f t="shared" si="0"/>
        <v>-3.9000000000000483</v>
      </c>
      <c r="F7" s="8">
        <f t="shared" si="1"/>
        <v>-46.861111111111086</v>
      </c>
      <c r="G7" s="7">
        <f t="shared" si="2"/>
        <v>182.75833333333549</v>
      </c>
      <c r="H7" s="7">
        <f t="shared" si="3"/>
        <v>15.210000000000377</v>
      </c>
      <c r="I7" s="15">
        <f t="shared" si="4"/>
        <v>796.56944444444389</v>
      </c>
      <c r="J7" s="7">
        <f t="shared" si="5"/>
        <v>7.4305555555561114</v>
      </c>
      <c r="K7" s="7">
        <v>7.4305555555561114</v>
      </c>
      <c r="L7" s="7">
        <f t="shared" si="6"/>
        <v>55.213155864205788</v>
      </c>
      <c r="M7" s="7">
        <f t="shared" si="7"/>
        <v>2195.9637345678989</v>
      </c>
      <c r="N7" s="7">
        <f t="shared" si="8"/>
        <v>2947.5850694445021</v>
      </c>
      <c r="O7" s="23">
        <f t="shared" si="9"/>
        <v>9.2419845218359598E-3</v>
      </c>
    </row>
    <row r="8" spans="1:15" x14ac:dyDescent="0.2">
      <c r="A8" s="33"/>
      <c r="B8" s="2" t="s">
        <v>6</v>
      </c>
      <c r="C8" s="11">
        <v>77.599999999999994</v>
      </c>
      <c r="D8" s="29">
        <v>799</v>
      </c>
      <c r="E8" s="8">
        <f t="shared" si="0"/>
        <v>-3.9000000000000483</v>
      </c>
      <c r="F8" s="8">
        <f t="shared" si="1"/>
        <v>-51.861111111111086</v>
      </c>
      <c r="G8" s="7">
        <f t="shared" si="2"/>
        <v>202.25833333333574</v>
      </c>
      <c r="H8" s="7">
        <f t="shared" si="3"/>
        <v>15.210000000000377</v>
      </c>
      <c r="I8" s="15">
        <f t="shared" si="4"/>
        <v>796.56944444444389</v>
      </c>
      <c r="J8" s="7">
        <f t="shared" si="5"/>
        <v>2.4305555555561114</v>
      </c>
      <c r="K8" s="7">
        <v>2.4305555555561114</v>
      </c>
      <c r="L8" s="7">
        <f t="shared" si="6"/>
        <v>5.9076003086446773</v>
      </c>
      <c r="M8" s="7">
        <f t="shared" si="7"/>
        <v>2689.5748456790097</v>
      </c>
      <c r="N8" s="7">
        <f t="shared" si="8"/>
        <v>2947.5850694445021</v>
      </c>
      <c r="O8" s="23">
        <f t="shared" si="9"/>
        <v>3.0419969406209153E-3</v>
      </c>
    </row>
    <row r="9" spans="1:15" x14ac:dyDescent="0.2">
      <c r="A9" s="33"/>
      <c r="B9" s="2" t="s">
        <v>7</v>
      </c>
      <c r="C9" s="11">
        <v>77.599999999999994</v>
      </c>
      <c r="D9" s="29">
        <v>815</v>
      </c>
      <c r="E9" s="8">
        <f t="shared" si="0"/>
        <v>-3.9000000000000483</v>
      </c>
      <c r="F9" s="8">
        <f t="shared" si="1"/>
        <v>-35.861111111111086</v>
      </c>
      <c r="G9" s="7">
        <f t="shared" si="2"/>
        <v>139.85833333333497</v>
      </c>
      <c r="H9" s="7">
        <f t="shared" si="3"/>
        <v>15.210000000000377</v>
      </c>
      <c r="I9" s="15">
        <f t="shared" si="4"/>
        <v>796.56944444444389</v>
      </c>
      <c r="J9" s="7">
        <f t="shared" si="5"/>
        <v>18.430555555556111</v>
      </c>
      <c r="K9" s="7">
        <v>18.430555555556111</v>
      </c>
      <c r="L9" s="7">
        <f t="shared" si="6"/>
        <v>339.68537808644027</v>
      </c>
      <c r="M9" s="7">
        <f t="shared" si="7"/>
        <v>1286.019290123455</v>
      </c>
      <c r="N9" s="7">
        <f t="shared" si="8"/>
        <v>2947.5850694445021</v>
      </c>
      <c r="O9" s="23">
        <f t="shared" si="9"/>
        <v>2.2614178595774369E-2</v>
      </c>
    </row>
    <row r="10" spans="1:15" x14ac:dyDescent="0.2">
      <c r="A10" s="33"/>
      <c r="B10" s="2" t="s">
        <v>8</v>
      </c>
      <c r="C10" s="11">
        <v>77.599999999999994</v>
      </c>
      <c r="D10" s="29">
        <v>814</v>
      </c>
      <c r="E10" s="8">
        <f t="shared" si="0"/>
        <v>-3.9000000000000483</v>
      </c>
      <c r="F10" s="8">
        <f t="shared" si="1"/>
        <v>-36.861111111111086</v>
      </c>
      <c r="G10" s="7">
        <f t="shared" si="2"/>
        <v>143.758333333335</v>
      </c>
      <c r="H10" s="7">
        <f t="shared" si="3"/>
        <v>15.210000000000377</v>
      </c>
      <c r="I10" s="15">
        <f t="shared" si="4"/>
        <v>796.56944444444389</v>
      </c>
      <c r="J10" s="7">
        <f t="shared" si="5"/>
        <v>17.430555555556111</v>
      </c>
      <c r="K10" s="7">
        <v>17.430555555556111</v>
      </c>
      <c r="L10" s="7">
        <f t="shared" si="6"/>
        <v>303.82426697532804</v>
      </c>
      <c r="M10" s="7">
        <f t="shared" si="7"/>
        <v>1358.7415123456772</v>
      </c>
      <c r="N10" s="7">
        <f t="shared" si="8"/>
        <v>2947.5850694445021</v>
      </c>
      <c r="O10" s="23">
        <f t="shared" si="9"/>
        <v>2.1413458913459596E-2</v>
      </c>
    </row>
    <row r="11" spans="1:15" x14ac:dyDescent="0.2">
      <c r="A11" s="33"/>
      <c r="B11" s="2" t="s">
        <v>9</v>
      </c>
      <c r="C11" s="11">
        <v>77.599999999999994</v>
      </c>
      <c r="D11" s="29">
        <v>800</v>
      </c>
      <c r="E11" s="8">
        <f t="shared" si="0"/>
        <v>-3.9000000000000483</v>
      </c>
      <c r="F11" s="8">
        <f t="shared" si="1"/>
        <v>-50.861111111111086</v>
      </c>
      <c r="G11" s="7">
        <f t="shared" si="2"/>
        <v>198.35833333333568</v>
      </c>
      <c r="H11" s="7">
        <f t="shared" si="3"/>
        <v>15.210000000000377</v>
      </c>
      <c r="I11" s="15">
        <f t="shared" si="4"/>
        <v>796.56944444444389</v>
      </c>
      <c r="J11" s="7">
        <f t="shared" si="5"/>
        <v>3.4305555555561114</v>
      </c>
      <c r="K11" s="7">
        <v>3.4305555555561114</v>
      </c>
      <c r="L11" s="7">
        <f t="shared" si="6"/>
        <v>11.768711419756899</v>
      </c>
      <c r="M11" s="7">
        <f t="shared" si="7"/>
        <v>2586.8526234567876</v>
      </c>
      <c r="N11" s="7">
        <f t="shared" si="8"/>
        <v>2947.5850694445021</v>
      </c>
      <c r="O11" s="23">
        <f t="shared" si="9"/>
        <v>4.2881944444451391E-3</v>
      </c>
    </row>
    <row r="12" spans="1:15" x14ac:dyDescent="0.2">
      <c r="A12" s="33"/>
      <c r="B12" s="2" t="s">
        <v>10</v>
      </c>
      <c r="C12" s="11">
        <v>77.599999999999994</v>
      </c>
      <c r="D12" s="29">
        <v>814</v>
      </c>
      <c r="E12" s="8">
        <f t="shared" si="0"/>
        <v>-3.9000000000000483</v>
      </c>
      <c r="F12" s="8">
        <f t="shared" si="1"/>
        <v>-36.861111111111086</v>
      </c>
      <c r="G12" s="7">
        <f t="shared" si="2"/>
        <v>143.758333333335</v>
      </c>
      <c r="H12" s="7">
        <f t="shared" si="3"/>
        <v>15.210000000000377</v>
      </c>
      <c r="I12" s="15">
        <f t="shared" si="4"/>
        <v>796.56944444444389</v>
      </c>
      <c r="J12" s="7">
        <f t="shared" si="5"/>
        <v>17.430555555556111</v>
      </c>
      <c r="K12" s="7">
        <v>17.430555555556111</v>
      </c>
      <c r="L12" s="7">
        <f t="shared" si="6"/>
        <v>303.82426697532804</v>
      </c>
      <c r="M12" s="7">
        <f t="shared" si="7"/>
        <v>1358.7415123456772</v>
      </c>
      <c r="N12" s="7">
        <f t="shared" si="8"/>
        <v>2947.5850694445021</v>
      </c>
      <c r="O12" s="23">
        <f t="shared" si="9"/>
        <v>2.1413458913459596E-2</v>
      </c>
    </row>
    <row r="13" spans="1:15" x14ac:dyDescent="0.2">
      <c r="A13" s="33"/>
      <c r="B13" s="2" t="s">
        <v>11</v>
      </c>
      <c r="C13" s="11">
        <v>77.599999999999994</v>
      </c>
      <c r="D13" s="29">
        <v>800</v>
      </c>
      <c r="E13" s="8">
        <f t="shared" si="0"/>
        <v>-3.9000000000000483</v>
      </c>
      <c r="F13" s="8">
        <f t="shared" si="1"/>
        <v>-50.861111111111086</v>
      </c>
      <c r="G13" s="7">
        <f t="shared" si="2"/>
        <v>198.35833333333568</v>
      </c>
      <c r="H13" s="7">
        <f t="shared" si="3"/>
        <v>15.210000000000377</v>
      </c>
      <c r="I13" s="15">
        <f t="shared" si="4"/>
        <v>796.56944444444389</v>
      </c>
      <c r="J13" s="7">
        <f t="shared" si="5"/>
        <v>3.4305555555561114</v>
      </c>
      <c r="K13" s="7">
        <v>3.4305555555561114</v>
      </c>
      <c r="L13" s="7">
        <f t="shared" si="6"/>
        <v>11.768711419756899</v>
      </c>
      <c r="M13" s="7">
        <f t="shared" si="7"/>
        <v>2586.8526234567876</v>
      </c>
      <c r="N13" s="7">
        <f t="shared" si="8"/>
        <v>2947.5850694445021</v>
      </c>
      <c r="O13" s="23">
        <f t="shared" si="9"/>
        <v>4.2881944444451391E-3</v>
      </c>
    </row>
    <row r="14" spans="1:15" x14ac:dyDescent="0.2">
      <c r="A14" s="33"/>
      <c r="B14" s="2" t="s">
        <v>12</v>
      </c>
      <c r="C14" s="11">
        <v>77.599999999999994</v>
      </c>
      <c r="D14" s="29">
        <v>804</v>
      </c>
      <c r="E14" s="8">
        <f t="shared" si="0"/>
        <v>-3.9000000000000483</v>
      </c>
      <c r="F14" s="8">
        <f t="shared" si="1"/>
        <v>-46.861111111111086</v>
      </c>
      <c r="G14" s="7">
        <f t="shared" si="2"/>
        <v>182.75833333333549</v>
      </c>
      <c r="H14" s="7">
        <f t="shared" si="3"/>
        <v>15.210000000000377</v>
      </c>
      <c r="I14" s="15">
        <f t="shared" si="4"/>
        <v>796.56944444444389</v>
      </c>
      <c r="J14" s="7">
        <f t="shared" si="5"/>
        <v>7.4305555555561114</v>
      </c>
      <c r="K14" s="7">
        <v>7.4305555555561114</v>
      </c>
      <c r="L14" s="7">
        <f t="shared" si="6"/>
        <v>55.213155864205788</v>
      </c>
      <c r="M14" s="7">
        <f t="shared" si="7"/>
        <v>2195.9637345678989</v>
      </c>
      <c r="N14" s="7">
        <f t="shared" si="8"/>
        <v>2947.5850694445021</v>
      </c>
      <c r="O14" s="23">
        <f t="shared" si="9"/>
        <v>9.2419845218359598E-3</v>
      </c>
    </row>
    <row r="15" spans="1:15" x14ac:dyDescent="0.2">
      <c r="A15" s="33"/>
      <c r="B15" s="2" t="s">
        <v>13</v>
      </c>
      <c r="C15" s="11">
        <v>77.599999999999994</v>
      </c>
      <c r="D15" s="29">
        <v>810</v>
      </c>
      <c r="E15" s="8">
        <f>C15-$C$41</f>
        <v>-3.9000000000000483</v>
      </c>
      <c r="F15" s="8">
        <f t="shared" si="1"/>
        <v>-40.861111111111086</v>
      </c>
      <c r="G15" s="7">
        <f t="shared" si="2"/>
        <v>159.3583333333352</v>
      </c>
      <c r="H15" s="7">
        <f t="shared" si="3"/>
        <v>15.210000000000377</v>
      </c>
      <c r="I15" s="15">
        <f t="shared" si="4"/>
        <v>796.56944444444389</v>
      </c>
      <c r="J15" s="7">
        <f t="shared" si="5"/>
        <v>13.430555555556111</v>
      </c>
      <c r="K15" s="7">
        <v>13.430555555556111</v>
      </c>
      <c r="L15" s="7">
        <f t="shared" si="6"/>
        <v>180.37982253087912</v>
      </c>
      <c r="M15" s="7">
        <f t="shared" si="7"/>
        <v>1669.6304012345659</v>
      </c>
      <c r="N15" s="7">
        <f t="shared" si="8"/>
        <v>2947.5850694445021</v>
      </c>
      <c r="O15" s="23">
        <f t="shared" si="9"/>
        <v>1.6580932784637174E-2</v>
      </c>
    </row>
    <row r="16" spans="1:15" x14ac:dyDescent="0.2">
      <c r="A16" s="34">
        <v>2021</v>
      </c>
      <c r="B16" s="3" t="s">
        <v>2</v>
      </c>
      <c r="C16" s="11">
        <v>81.5</v>
      </c>
      <c r="D16" s="29">
        <v>835</v>
      </c>
      <c r="E16" s="8">
        <f t="shared" ref="E16:E39" si="10">C16-$C$41</f>
        <v>0</v>
      </c>
      <c r="F16" s="8">
        <f t="shared" si="1"/>
        <v>-15.861111111111086</v>
      </c>
      <c r="G16" s="7">
        <f t="shared" si="2"/>
        <v>0</v>
      </c>
      <c r="H16" s="7">
        <f t="shared" si="3"/>
        <v>0</v>
      </c>
      <c r="I16" s="15">
        <f t="shared" si="4"/>
        <v>850.8611111111104</v>
      </c>
      <c r="J16" s="7">
        <f t="shared" si="5"/>
        <v>-15.861111111110404</v>
      </c>
      <c r="K16" s="7">
        <v>15.861111111110404</v>
      </c>
      <c r="L16" s="7">
        <f t="shared" si="6"/>
        <v>251.5748456789899</v>
      </c>
      <c r="M16" s="7">
        <f t="shared" si="7"/>
        <v>251.57484567901153</v>
      </c>
      <c r="N16" s="7">
        <f t="shared" si="8"/>
        <v>4.6528909456107807E-25</v>
      </c>
      <c r="O16" s="23">
        <f t="shared" si="9"/>
        <v>1.8995342648036411E-2</v>
      </c>
    </row>
    <row r="17" spans="1:15" x14ac:dyDescent="0.2">
      <c r="A17" s="34"/>
      <c r="B17" s="3" t="s">
        <v>3</v>
      </c>
      <c r="C17" s="11">
        <v>81.5</v>
      </c>
      <c r="D17" s="29">
        <v>825</v>
      </c>
      <c r="E17" s="8">
        <f t="shared" si="10"/>
        <v>0</v>
      </c>
      <c r="F17" s="8">
        <f t="shared" si="1"/>
        <v>-25.861111111111086</v>
      </c>
      <c r="G17" s="7">
        <f t="shared" si="2"/>
        <v>0</v>
      </c>
      <c r="H17" s="7">
        <f t="shared" si="3"/>
        <v>0</v>
      </c>
      <c r="I17" s="15">
        <f t="shared" si="4"/>
        <v>850.8611111111104</v>
      </c>
      <c r="J17" s="7">
        <f t="shared" si="5"/>
        <v>-25.861111111110404</v>
      </c>
      <c r="K17" s="7">
        <v>25.861111111110404</v>
      </c>
      <c r="L17" s="7">
        <f t="shared" si="6"/>
        <v>668.79706790119803</v>
      </c>
      <c r="M17" s="7">
        <f t="shared" si="7"/>
        <v>668.79706790123328</v>
      </c>
      <c r="N17" s="7">
        <f t="shared" si="8"/>
        <v>4.6528909456107807E-25</v>
      </c>
      <c r="O17" s="23">
        <f t="shared" si="9"/>
        <v>3.1346801346800492E-2</v>
      </c>
    </row>
    <row r="18" spans="1:15" x14ac:dyDescent="0.2">
      <c r="A18" s="34"/>
      <c r="B18" s="3" t="s">
        <v>4</v>
      </c>
      <c r="C18" s="11">
        <v>81.5</v>
      </c>
      <c r="D18" s="29">
        <v>840</v>
      </c>
      <c r="E18" s="8">
        <f t="shared" si="10"/>
        <v>0</v>
      </c>
      <c r="F18" s="8">
        <f t="shared" si="1"/>
        <v>-10.861111111111086</v>
      </c>
      <c r="G18" s="7">
        <f t="shared" si="2"/>
        <v>0</v>
      </c>
      <c r="H18" s="7">
        <f t="shared" si="3"/>
        <v>0</v>
      </c>
      <c r="I18" s="15">
        <f t="shared" si="4"/>
        <v>850.8611111111104</v>
      </c>
      <c r="J18" s="7">
        <f t="shared" si="5"/>
        <v>-10.861111111110404</v>
      </c>
      <c r="K18" s="7">
        <v>10.861111111110404</v>
      </c>
      <c r="L18" s="7">
        <f t="shared" si="6"/>
        <v>117.96373456788587</v>
      </c>
      <c r="M18" s="7">
        <f t="shared" si="7"/>
        <v>117.96373456790069</v>
      </c>
      <c r="N18" s="7">
        <f t="shared" si="8"/>
        <v>4.6528909456107807E-25</v>
      </c>
      <c r="O18" s="23">
        <f t="shared" si="9"/>
        <v>1.2929894179893337E-2</v>
      </c>
    </row>
    <row r="19" spans="1:15" x14ac:dyDescent="0.2">
      <c r="A19" s="34"/>
      <c r="B19" s="3" t="s">
        <v>5</v>
      </c>
      <c r="C19" s="11">
        <v>81.5</v>
      </c>
      <c r="D19" s="29">
        <v>810</v>
      </c>
      <c r="E19" s="8">
        <f t="shared" si="10"/>
        <v>0</v>
      </c>
      <c r="F19" s="8">
        <f t="shared" si="1"/>
        <v>-40.861111111111086</v>
      </c>
      <c r="G19" s="7">
        <f t="shared" si="2"/>
        <v>0</v>
      </c>
      <c r="H19" s="7">
        <f t="shared" si="3"/>
        <v>0</v>
      </c>
      <c r="I19" s="15">
        <f t="shared" si="4"/>
        <v>850.8611111111104</v>
      </c>
      <c r="J19" s="7">
        <f t="shared" si="5"/>
        <v>-40.861111111110404</v>
      </c>
      <c r="K19" s="7">
        <v>40.861111111110404</v>
      </c>
      <c r="L19" s="7">
        <f t="shared" si="6"/>
        <v>1669.6304012345101</v>
      </c>
      <c r="M19" s="7">
        <f t="shared" si="7"/>
        <v>1669.6304012345659</v>
      </c>
      <c r="N19" s="7">
        <f t="shared" si="8"/>
        <v>4.6528909456107807E-25</v>
      </c>
      <c r="O19" s="23">
        <f t="shared" si="9"/>
        <v>5.0445816186556053E-2</v>
      </c>
    </row>
    <row r="20" spans="1:15" x14ac:dyDescent="0.2">
      <c r="A20" s="34"/>
      <c r="B20" s="3" t="s">
        <v>6</v>
      </c>
      <c r="C20" s="11">
        <v>81.5</v>
      </c>
      <c r="D20" s="29">
        <v>815</v>
      </c>
      <c r="E20" s="8">
        <f t="shared" si="10"/>
        <v>0</v>
      </c>
      <c r="F20" s="8">
        <f t="shared" si="1"/>
        <v>-35.861111111111086</v>
      </c>
      <c r="G20" s="7">
        <f t="shared" si="2"/>
        <v>0</v>
      </c>
      <c r="H20" s="7">
        <f t="shared" si="3"/>
        <v>0</v>
      </c>
      <c r="I20" s="15">
        <f t="shared" si="4"/>
        <v>850.8611111111104</v>
      </c>
      <c r="J20" s="7">
        <f t="shared" si="5"/>
        <v>-35.861111111110404</v>
      </c>
      <c r="K20" s="7">
        <v>35.861111111110404</v>
      </c>
      <c r="L20" s="7">
        <f t="shared" si="6"/>
        <v>1286.0192901234061</v>
      </c>
      <c r="M20" s="7">
        <f t="shared" si="7"/>
        <v>1286.019290123455</v>
      </c>
      <c r="N20" s="7">
        <f t="shared" si="8"/>
        <v>4.6528909456107807E-25</v>
      </c>
      <c r="O20" s="23">
        <f t="shared" si="9"/>
        <v>4.400136332651583E-2</v>
      </c>
    </row>
    <row r="21" spans="1:15" x14ac:dyDescent="0.2">
      <c r="A21" s="34"/>
      <c r="B21" s="3" t="s">
        <v>7</v>
      </c>
      <c r="C21" s="11">
        <v>81.5</v>
      </c>
      <c r="D21" s="29">
        <v>845</v>
      </c>
      <c r="E21" s="8">
        <f t="shared" si="10"/>
        <v>0</v>
      </c>
      <c r="F21" s="8">
        <f t="shared" si="1"/>
        <v>-5.8611111111110858</v>
      </c>
      <c r="G21" s="7">
        <f t="shared" si="2"/>
        <v>0</v>
      </c>
      <c r="H21" s="7">
        <f t="shared" si="3"/>
        <v>0</v>
      </c>
      <c r="I21" s="15">
        <f t="shared" si="4"/>
        <v>850.8611111111104</v>
      </c>
      <c r="J21" s="7">
        <f t="shared" si="5"/>
        <v>-5.8611111111104037</v>
      </c>
      <c r="K21" s="7">
        <v>5.8611111111104037</v>
      </c>
      <c r="L21" s="7">
        <f t="shared" si="6"/>
        <v>34.352623456781828</v>
      </c>
      <c r="M21" s="7">
        <f t="shared" si="7"/>
        <v>34.352623456789829</v>
      </c>
      <c r="N21" s="7">
        <f t="shared" si="8"/>
        <v>4.6528909456107807E-25</v>
      </c>
      <c r="O21" s="23">
        <f t="shared" si="9"/>
        <v>6.9362261669945607E-3</v>
      </c>
    </row>
    <row r="22" spans="1:15" x14ac:dyDescent="0.2">
      <c r="A22" s="34"/>
      <c r="B22" s="3" t="s">
        <v>8</v>
      </c>
      <c r="C22" s="11">
        <v>81.5</v>
      </c>
      <c r="D22" s="29">
        <v>818</v>
      </c>
      <c r="E22" s="8">
        <f t="shared" si="10"/>
        <v>0</v>
      </c>
      <c r="F22" s="8">
        <f t="shared" si="1"/>
        <v>-32.861111111111086</v>
      </c>
      <c r="G22" s="7">
        <f t="shared" si="2"/>
        <v>0</v>
      </c>
      <c r="H22" s="7">
        <f t="shared" si="3"/>
        <v>0</v>
      </c>
      <c r="I22" s="15">
        <f t="shared" si="4"/>
        <v>850.8611111111104</v>
      </c>
      <c r="J22" s="7">
        <f t="shared" si="5"/>
        <v>-32.861111111110404</v>
      </c>
      <c r="K22" s="7">
        <v>32.861111111110404</v>
      </c>
      <c r="L22" s="7">
        <f t="shared" si="6"/>
        <v>1079.8526234567437</v>
      </c>
      <c r="M22" s="7">
        <f t="shared" si="7"/>
        <v>1079.8526234567885</v>
      </c>
      <c r="N22" s="7">
        <f t="shared" si="8"/>
        <v>4.6528909456107807E-25</v>
      </c>
      <c r="O22" s="23">
        <f t="shared" si="9"/>
        <v>4.0172507470795114E-2</v>
      </c>
    </row>
    <row r="23" spans="1:15" x14ac:dyDescent="0.2">
      <c r="A23" s="34"/>
      <c r="B23" s="3" t="s">
        <v>9</v>
      </c>
      <c r="C23" s="11">
        <v>81.5</v>
      </c>
      <c r="D23" s="29">
        <v>842</v>
      </c>
      <c r="E23" s="8">
        <f t="shared" si="10"/>
        <v>0</v>
      </c>
      <c r="F23" s="8">
        <f t="shared" si="1"/>
        <v>-8.8611111111110858</v>
      </c>
      <c r="G23" s="7">
        <f t="shared" si="2"/>
        <v>0</v>
      </c>
      <c r="H23" s="7">
        <f t="shared" si="3"/>
        <v>0</v>
      </c>
      <c r="I23" s="15">
        <f t="shared" si="4"/>
        <v>850.8611111111104</v>
      </c>
      <c r="J23" s="7">
        <f t="shared" si="5"/>
        <v>-8.8611111111104037</v>
      </c>
      <c r="K23" s="7">
        <v>8.8611111111104037</v>
      </c>
      <c r="L23" s="7">
        <f t="shared" si="6"/>
        <v>78.51929012344425</v>
      </c>
      <c r="M23" s="7">
        <f t="shared" si="7"/>
        <v>78.519290123456344</v>
      </c>
      <c r="N23" s="7">
        <f t="shared" si="8"/>
        <v>4.6528909456107807E-25</v>
      </c>
      <c r="O23" s="23">
        <f t="shared" si="9"/>
        <v>1.0523884930059861E-2</v>
      </c>
    </row>
    <row r="24" spans="1:15" x14ac:dyDescent="0.2">
      <c r="A24" s="34"/>
      <c r="B24" s="3" t="s">
        <v>10</v>
      </c>
      <c r="C24" s="11">
        <v>81.5</v>
      </c>
      <c r="D24" s="29">
        <v>839</v>
      </c>
      <c r="E24" s="8">
        <f t="shared" si="10"/>
        <v>0</v>
      </c>
      <c r="F24" s="8">
        <f t="shared" si="1"/>
        <v>-11.861111111111086</v>
      </c>
      <c r="G24" s="7">
        <f t="shared" si="2"/>
        <v>0</v>
      </c>
      <c r="H24" s="7">
        <f t="shared" si="3"/>
        <v>0</v>
      </c>
      <c r="I24" s="15">
        <f t="shared" si="4"/>
        <v>850.8611111111104</v>
      </c>
      <c r="J24" s="7">
        <f t="shared" si="5"/>
        <v>-11.861111111110404</v>
      </c>
      <c r="K24" s="7">
        <v>11.861111111110404</v>
      </c>
      <c r="L24" s="7">
        <f t="shared" si="6"/>
        <v>140.68595679010667</v>
      </c>
      <c r="M24" s="7">
        <f t="shared" si="7"/>
        <v>140.68595679012284</v>
      </c>
      <c r="N24" s="7">
        <f t="shared" si="8"/>
        <v>4.6528909456107807E-25</v>
      </c>
      <c r="O24" s="23">
        <f t="shared" si="9"/>
        <v>1.413720037081097E-2</v>
      </c>
    </row>
    <row r="25" spans="1:15" x14ac:dyDescent="0.2">
      <c r="A25" s="34"/>
      <c r="B25" s="3" t="s">
        <v>11</v>
      </c>
      <c r="C25" s="11">
        <v>81.5</v>
      </c>
      <c r="D25" s="29">
        <v>821</v>
      </c>
      <c r="E25" s="8">
        <f t="shared" si="10"/>
        <v>0</v>
      </c>
      <c r="F25" s="8">
        <f t="shared" si="1"/>
        <v>-29.861111111111086</v>
      </c>
      <c r="G25" s="7">
        <f t="shared" si="2"/>
        <v>0</v>
      </c>
      <c r="H25" s="7">
        <f t="shared" si="3"/>
        <v>0</v>
      </c>
      <c r="I25" s="15">
        <f t="shared" si="4"/>
        <v>850.8611111111104</v>
      </c>
      <c r="J25" s="7">
        <f t="shared" si="5"/>
        <v>-29.861111111110404</v>
      </c>
      <c r="K25" s="7">
        <v>29.861111111110404</v>
      </c>
      <c r="L25" s="7">
        <f t="shared" si="6"/>
        <v>891.68595679008126</v>
      </c>
      <c r="M25" s="7">
        <f t="shared" si="7"/>
        <v>891.68595679012196</v>
      </c>
      <c r="N25" s="7">
        <f t="shared" si="8"/>
        <v>4.6528909456107807E-25</v>
      </c>
      <c r="O25" s="23">
        <f t="shared" si="9"/>
        <v>3.6371633509269675E-2</v>
      </c>
    </row>
    <row r="26" spans="1:15" x14ac:dyDescent="0.2">
      <c r="A26" s="34"/>
      <c r="B26" s="3" t="s">
        <v>12</v>
      </c>
      <c r="C26" s="11">
        <v>81.5</v>
      </c>
      <c r="D26" s="29">
        <v>830</v>
      </c>
      <c r="E26" s="8">
        <f t="shared" si="10"/>
        <v>0</v>
      </c>
      <c r="F26" s="8">
        <f t="shared" si="1"/>
        <v>-20.861111111111086</v>
      </c>
      <c r="G26" s="7">
        <f t="shared" si="2"/>
        <v>0</v>
      </c>
      <c r="H26" s="7">
        <f t="shared" si="3"/>
        <v>0</v>
      </c>
      <c r="I26" s="15">
        <f t="shared" si="4"/>
        <v>850.8611111111104</v>
      </c>
      <c r="J26" s="7">
        <f t="shared" si="5"/>
        <v>-20.861111111110404</v>
      </c>
      <c r="K26" s="7">
        <v>20.861111111110404</v>
      </c>
      <c r="L26" s="7">
        <f t="shared" si="6"/>
        <v>435.18595679009394</v>
      </c>
      <c r="M26" s="7">
        <f t="shared" si="7"/>
        <v>435.18595679012242</v>
      </c>
      <c r="N26" s="7">
        <f t="shared" si="8"/>
        <v>4.6528909456107807E-25</v>
      </c>
      <c r="O26" s="23">
        <f t="shared" si="9"/>
        <v>2.5133868808566752E-2</v>
      </c>
    </row>
    <row r="27" spans="1:15" x14ac:dyDescent="0.2">
      <c r="A27" s="34"/>
      <c r="B27" s="3" t="s">
        <v>13</v>
      </c>
      <c r="C27" s="11">
        <v>81.5</v>
      </c>
      <c r="D27" s="29">
        <v>840</v>
      </c>
      <c r="E27" s="8">
        <f t="shared" si="10"/>
        <v>0</v>
      </c>
      <c r="F27" s="8">
        <f t="shared" si="1"/>
        <v>-10.861111111111086</v>
      </c>
      <c r="G27" s="7">
        <f t="shared" si="2"/>
        <v>0</v>
      </c>
      <c r="H27" s="7">
        <f t="shared" si="3"/>
        <v>0</v>
      </c>
      <c r="I27" s="15">
        <f t="shared" si="4"/>
        <v>850.8611111111104</v>
      </c>
      <c r="J27" s="7">
        <f t="shared" si="5"/>
        <v>-10.861111111110404</v>
      </c>
      <c r="K27" s="7">
        <v>10.861111111110404</v>
      </c>
      <c r="L27" s="7">
        <f t="shared" si="6"/>
        <v>117.96373456788587</v>
      </c>
      <c r="M27" s="7">
        <f t="shared" si="7"/>
        <v>117.96373456790069</v>
      </c>
      <c r="N27" s="7">
        <f t="shared" si="8"/>
        <v>4.6528909456107807E-25</v>
      </c>
      <c r="O27" s="23">
        <f t="shared" si="9"/>
        <v>1.2929894179893337E-2</v>
      </c>
    </row>
    <row r="28" spans="1:15" x14ac:dyDescent="0.2">
      <c r="A28" s="35">
        <v>2022</v>
      </c>
      <c r="B28" s="4" t="s">
        <v>2</v>
      </c>
      <c r="C28" s="11">
        <v>85.4</v>
      </c>
      <c r="D28" s="29">
        <v>923</v>
      </c>
      <c r="E28" s="8">
        <f t="shared" si="10"/>
        <v>3.8999999999999631</v>
      </c>
      <c r="F28" s="8">
        <f t="shared" si="1"/>
        <v>72.138888888888914</v>
      </c>
      <c r="G28" s="7">
        <f t="shared" si="2"/>
        <v>281.34166666666408</v>
      </c>
      <c r="H28" s="7">
        <f t="shared" si="3"/>
        <v>15.209999999999711</v>
      </c>
      <c r="I28" s="15">
        <f t="shared" si="4"/>
        <v>905.15277777777692</v>
      </c>
      <c r="J28" s="7">
        <f t="shared" si="5"/>
        <v>17.847222222223081</v>
      </c>
      <c r="K28" s="7">
        <v>17.847222222223081</v>
      </c>
      <c r="L28" s="7">
        <f t="shared" si="6"/>
        <v>318.52334104941338</v>
      </c>
      <c r="M28" s="7">
        <f t="shared" si="7"/>
        <v>5204.0192901234605</v>
      </c>
      <c r="N28" s="7">
        <f t="shared" si="8"/>
        <v>2947.5850694443538</v>
      </c>
      <c r="O28" s="23">
        <f t="shared" si="9"/>
        <v>1.9336102082581887E-2</v>
      </c>
    </row>
    <row r="29" spans="1:15" x14ac:dyDescent="0.2">
      <c r="A29" s="35"/>
      <c r="B29" s="4" t="s">
        <v>3</v>
      </c>
      <c r="C29" s="11">
        <v>85.4</v>
      </c>
      <c r="D29" s="29">
        <v>914</v>
      </c>
      <c r="E29" s="8">
        <f t="shared" si="10"/>
        <v>3.8999999999999631</v>
      </c>
      <c r="F29" s="8">
        <f t="shared" si="1"/>
        <v>63.138888888888914</v>
      </c>
      <c r="G29" s="7">
        <f t="shared" si="2"/>
        <v>246.24166666666443</v>
      </c>
      <c r="H29" s="7">
        <f t="shared" si="3"/>
        <v>15.209999999999711</v>
      </c>
      <c r="I29" s="15">
        <f t="shared" si="4"/>
        <v>905.15277777777692</v>
      </c>
      <c r="J29" s="7">
        <f t="shared" si="5"/>
        <v>8.8472222222230812</v>
      </c>
      <c r="K29" s="7">
        <v>8.8472222222230812</v>
      </c>
      <c r="L29" s="7">
        <f t="shared" si="6"/>
        <v>78.273341049397914</v>
      </c>
      <c r="M29" s="7">
        <f t="shared" si="7"/>
        <v>3986.51929012346</v>
      </c>
      <c r="N29" s="7">
        <f t="shared" si="8"/>
        <v>2947.5850694443538</v>
      </c>
      <c r="O29" s="23">
        <f t="shared" si="9"/>
        <v>9.6796742037451658E-3</v>
      </c>
    </row>
    <row r="30" spans="1:15" x14ac:dyDescent="0.2">
      <c r="A30" s="35"/>
      <c r="B30" s="4" t="s">
        <v>4</v>
      </c>
      <c r="C30" s="11">
        <v>85.4</v>
      </c>
      <c r="D30" s="29">
        <v>923</v>
      </c>
      <c r="E30" s="8">
        <f t="shared" si="10"/>
        <v>3.8999999999999631</v>
      </c>
      <c r="F30" s="8">
        <f t="shared" si="1"/>
        <v>72.138888888888914</v>
      </c>
      <c r="G30" s="7">
        <f t="shared" si="2"/>
        <v>281.34166666666408</v>
      </c>
      <c r="H30" s="7">
        <f t="shared" si="3"/>
        <v>15.209999999999711</v>
      </c>
      <c r="I30" s="15">
        <f t="shared" si="4"/>
        <v>905.15277777777692</v>
      </c>
      <c r="J30" s="7">
        <f t="shared" si="5"/>
        <v>17.847222222223081</v>
      </c>
      <c r="K30" s="7">
        <v>17.847222222223081</v>
      </c>
      <c r="L30" s="7">
        <f t="shared" si="6"/>
        <v>318.52334104941338</v>
      </c>
      <c r="M30" s="7">
        <f t="shared" si="7"/>
        <v>5204.0192901234605</v>
      </c>
      <c r="N30" s="7">
        <f t="shared" si="8"/>
        <v>2947.5850694443538</v>
      </c>
      <c r="O30" s="23">
        <f t="shared" si="9"/>
        <v>1.9336102082581887E-2</v>
      </c>
    </row>
    <row r="31" spans="1:15" x14ac:dyDescent="0.2">
      <c r="A31" s="35"/>
      <c r="B31" s="4" t="s">
        <v>5</v>
      </c>
      <c r="C31" s="11">
        <v>85.4</v>
      </c>
      <c r="D31" s="29">
        <v>907</v>
      </c>
      <c r="E31" s="8">
        <f t="shared" si="10"/>
        <v>3.8999999999999631</v>
      </c>
      <c r="F31" s="8">
        <f t="shared" si="1"/>
        <v>56.138888888888914</v>
      </c>
      <c r="G31" s="7">
        <f t="shared" si="2"/>
        <v>218.9416666666647</v>
      </c>
      <c r="H31" s="7">
        <f t="shared" si="3"/>
        <v>15.209999999999711</v>
      </c>
      <c r="I31" s="15">
        <f t="shared" si="4"/>
        <v>905.15277777777692</v>
      </c>
      <c r="J31" s="7">
        <f t="shared" si="5"/>
        <v>1.8472222222230812</v>
      </c>
      <c r="K31" s="7">
        <v>1.8472222222230812</v>
      </c>
      <c r="L31" s="7">
        <f t="shared" si="6"/>
        <v>3.4122299382747783</v>
      </c>
      <c r="M31" s="7">
        <f t="shared" si="7"/>
        <v>3151.5748456790152</v>
      </c>
      <c r="N31" s="7">
        <f t="shared" si="8"/>
        <v>2947.5850694443538</v>
      </c>
      <c r="O31" s="23">
        <f t="shared" si="9"/>
        <v>2.0366286904333862E-3</v>
      </c>
    </row>
    <row r="32" spans="1:15" x14ac:dyDescent="0.2">
      <c r="A32" s="35"/>
      <c r="B32" s="4" t="s">
        <v>6</v>
      </c>
      <c r="C32" s="11">
        <v>85.4</v>
      </c>
      <c r="D32" s="29">
        <v>921</v>
      </c>
      <c r="E32" s="8">
        <f t="shared" si="10"/>
        <v>3.8999999999999631</v>
      </c>
      <c r="F32" s="8">
        <f t="shared" si="1"/>
        <v>70.138888888888914</v>
      </c>
      <c r="G32" s="7">
        <f t="shared" si="2"/>
        <v>273.54166666666418</v>
      </c>
      <c r="H32" s="7">
        <f t="shared" si="3"/>
        <v>15.209999999999711</v>
      </c>
      <c r="I32" s="15">
        <f t="shared" si="4"/>
        <v>905.15277777777692</v>
      </c>
      <c r="J32" s="7">
        <f t="shared" si="5"/>
        <v>15.847222222223081</v>
      </c>
      <c r="K32" s="7">
        <v>15.847222222223081</v>
      </c>
      <c r="L32" s="7">
        <f t="shared" si="6"/>
        <v>251.13445216052105</v>
      </c>
      <c r="M32" s="7">
        <f t="shared" si="7"/>
        <v>4919.4637345679048</v>
      </c>
      <c r="N32" s="7">
        <f t="shared" si="8"/>
        <v>2947.5850694443538</v>
      </c>
      <c r="O32" s="23">
        <f t="shared" si="9"/>
        <v>1.7206538786344278E-2</v>
      </c>
    </row>
    <row r="33" spans="1:15" x14ac:dyDescent="0.2">
      <c r="A33" s="35"/>
      <c r="B33" s="4" t="s">
        <v>7</v>
      </c>
      <c r="C33" s="11">
        <v>85.4</v>
      </c>
      <c r="D33" s="29">
        <v>909</v>
      </c>
      <c r="E33" s="8">
        <f t="shared" si="10"/>
        <v>3.8999999999999631</v>
      </c>
      <c r="F33" s="8">
        <f t="shared" si="1"/>
        <v>58.138888888888914</v>
      </c>
      <c r="G33" s="7">
        <f t="shared" si="2"/>
        <v>226.74166666666463</v>
      </c>
      <c r="H33" s="7">
        <f t="shared" si="3"/>
        <v>15.209999999999711</v>
      </c>
      <c r="I33" s="15">
        <f t="shared" si="4"/>
        <v>905.15277777777692</v>
      </c>
      <c r="J33" s="7">
        <f t="shared" si="5"/>
        <v>3.8472222222230812</v>
      </c>
      <c r="K33" s="7">
        <v>3.8472222222230812</v>
      </c>
      <c r="L33" s="7">
        <f t="shared" si="6"/>
        <v>14.801118827167103</v>
      </c>
      <c r="M33" s="7">
        <f t="shared" si="7"/>
        <v>3380.1304012345709</v>
      </c>
      <c r="N33" s="7">
        <f t="shared" si="8"/>
        <v>2947.5850694443538</v>
      </c>
      <c r="O33" s="23">
        <f t="shared" si="9"/>
        <v>4.2323676812135108E-3</v>
      </c>
    </row>
    <row r="34" spans="1:15" x14ac:dyDescent="0.2">
      <c r="A34" s="35"/>
      <c r="B34" s="4" t="s">
        <v>8</v>
      </c>
      <c r="C34" s="11">
        <v>85.4</v>
      </c>
      <c r="D34" s="29">
        <v>905</v>
      </c>
      <c r="E34" s="8">
        <f t="shared" si="10"/>
        <v>3.8999999999999631</v>
      </c>
      <c r="F34" s="8">
        <f t="shared" si="1"/>
        <v>54.138888888888914</v>
      </c>
      <c r="G34" s="7">
        <f t="shared" si="2"/>
        <v>211.14166666666478</v>
      </c>
      <c r="H34" s="7">
        <f t="shared" si="3"/>
        <v>15.209999999999711</v>
      </c>
      <c r="I34" s="15">
        <f t="shared" si="4"/>
        <v>905.15277777777692</v>
      </c>
      <c r="J34" s="7">
        <f t="shared" si="5"/>
        <v>-0.15277777777691881</v>
      </c>
      <c r="K34" s="7">
        <v>0.15277777777691881</v>
      </c>
      <c r="L34" s="7">
        <f t="shared" si="6"/>
        <v>2.3341049382453589E-2</v>
      </c>
      <c r="M34" s="7">
        <f t="shared" si="7"/>
        <v>2931.0192901234595</v>
      </c>
      <c r="N34" s="7">
        <f t="shared" si="8"/>
        <v>2947.5850694443538</v>
      </c>
      <c r="O34" s="23">
        <f t="shared" si="9"/>
        <v>1.688152240628937E-4</v>
      </c>
    </row>
    <row r="35" spans="1:15" x14ac:dyDescent="0.2">
      <c r="A35" s="35"/>
      <c r="B35" s="4" t="s">
        <v>9</v>
      </c>
      <c r="C35" s="11">
        <v>85.4</v>
      </c>
      <c r="D35" s="29">
        <v>925</v>
      </c>
      <c r="E35" s="8">
        <f t="shared" si="10"/>
        <v>3.8999999999999631</v>
      </c>
      <c r="F35" s="8">
        <f t="shared" si="1"/>
        <v>74.138888888888914</v>
      </c>
      <c r="G35" s="7">
        <f t="shared" si="2"/>
        <v>289.14166666666404</v>
      </c>
      <c r="H35" s="7">
        <f t="shared" si="3"/>
        <v>15.209999999999711</v>
      </c>
      <c r="I35" s="15">
        <f t="shared" si="4"/>
        <v>905.15277777777692</v>
      </c>
      <c r="J35" s="7">
        <f t="shared" si="5"/>
        <v>19.847222222223081</v>
      </c>
      <c r="K35" s="7">
        <v>19.847222222223081</v>
      </c>
      <c r="L35" s="7">
        <f t="shared" si="6"/>
        <v>393.9122299383057</v>
      </c>
      <c r="M35" s="7">
        <f t="shared" si="7"/>
        <v>5496.5748456790161</v>
      </c>
      <c r="N35" s="7">
        <f t="shared" si="8"/>
        <v>2947.5850694443538</v>
      </c>
      <c r="O35" s="23">
        <f t="shared" si="9"/>
        <v>2.1456456456457385E-2</v>
      </c>
    </row>
    <row r="36" spans="1:15" x14ac:dyDescent="0.2">
      <c r="A36" s="35"/>
      <c r="B36" s="4" t="s">
        <v>10</v>
      </c>
      <c r="C36" s="11">
        <v>85.4</v>
      </c>
      <c r="D36" s="29">
        <v>920</v>
      </c>
      <c r="E36" s="8">
        <f t="shared" si="10"/>
        <v>3.8999999999999631</v>
      </c>
      <c r="F36" s="8">
        <f t="shared" si="1"/>
        <v>69.138888888888914</v>
      </c>
      <c r="G36" s="7">
        <f t="shared" si="2"/>
        <v>269.64166666666421</v>
      </c>
      <c r="H36" s="7">
        <f t="shared" si="3"/>
        <v>15.209999999999711</v>
      </c>
      <c r="I36" s="15">
        <f t="shared" si="4"/>
        <v>905.15277777777692</v>
      </c>
      <c r="J36" s="7">
        <f t="shared" si="5"/>
        <v>14.847222222223081</v>
      </c>
      <c r="K36" s="7">
        <v>14.847222222223081</v>
      </c>
      <c r="L36" s="7">
        <f t="shared" si="6"/>
        <v>220.44000771607489</v>
      </c>
      <c r="M36" s="7">
        <f t="shared" si="7"/>
        <v>4780.1859567901265</v>
      </c>
      <c r="N36" s="7">
        <f t="shared" si="8"/>
        <v>2947.5850694443538</v>
      </c>
      <c r="O36" s="23">
        <f t="shared" si="9"/>
        <v>1.6138285024155524E-2</v>
      </c>
    </row>
    <row r="37" spans="1:15" x14ac:dyDescent="0.2">
      <c r="A37" s="35"/>
      <c r="B37" s="4" t="s">
        <v>11</v>
      </c>
      <c r="C37" s="11">
        <v>85.4</v>
      </c>
      <c r="D37" s="29">
        <v>910</v>
      </c>
      <c r="E37" s="8">
        <f t="shared" si="10"/>
        <v>3.8999999999999631</v>
      </c>
      <c r="F37" s="8">
        <f t="shared" si="1"/>
        <v>59.138888888888914</v>
      </c>
      <c r="G37" s="7">
        <f t="shared" si="2"/>
        <v>230.64166666666458</v>
      </c>
      <c r="H37" s="7">
        <f t="shared" si="3"/>
        <v>15.209999999999711</v>
      </c>
      <c r="I37" s="15">
        <f t="shared" si="4"/>
        <v>905.15277777777692</v>
      </c>
      <c r="J37" s="7">
        <f t="shared" si="5"/>
        <v>4.8472222222230812</v>
      </c>
      <c r="K37" s="7">
        <v>4.8472222222230812</v>
      </c>
      <c r="L37" s="7">
        <f t="shared" si="6"/>
        <v>23.495563271613264</v>
      </c>
      <c r="M37" s="7">
        <f t="shared" si="7"/>
        <v>3497.4081790123487</v>
      </c>
      <c r="N37" s="7">
        <f t="shared" si="8"/>
        <v>2947.5850694443538</v>
      </c>
      <c r="O37" s="23">
        <f t="shared" si="9"/>
        <v>5.3266178266187705E-3</v>
      </c>
    </row>
    <row r="38" spans="1:15" x14ac:dyDescent="0.2">
      <c r="A38" s="35"/>
      <c r="B38" s="4" t="s">
        <v>12</v>
      </c>
      <c r="C38" s="11">
        <v>85.4</v>
      </c>
      <c r="D38" s="29">
        <v>919</v>
      </c>
      <c r="E38" s="8">
        <f t="shared" si="10"/>
        <v>3.8999999999999631</v>
      </c>
      <c r="F38" s="8">
        <f t="shared" si="1"/>
        <v>68.138888888888914</v>
      </c>
      <c r="G38" s="7">
        <f t="shared" si="2"/>
        <v>265.74166666666423</v>
      </c>
      <c r="H38" s="7">
        <f t="shared" si="3"/>
        <v>15.209999999999711</v>
      </c>
      <c r="I38" s="15">
        <f t="shared" si="4"/>
        <v>905.15277777777692</v>
      </c>
      <c r="J38" s="7">
        <f t="shared" si="5"/>
        <v>13.847222222223081</v>
      </c>
      <c r="K38" s="7">
        <v>13.847222222223081</v>
      </c>
      <c r="L38" s="7">
        <f t="shared" si="6"/>
        <v>191.74556327162873</v>
      </c>
      <c r="M38" s="7">
        <f t="shared" si="7"/>
        <v>4642.9081790123491</v>
      </c>
      <c r="N38" s="7">
        <f t="shared" si="8"/>
        <v>2947.5850694443538</v>
      </c>
      <c r="O38" s="23">
        <f t="shared" si="9"/>
        <v>1.506770644420357E-2</v>
      </c>
    </row>
    <row r="39" spans="1:15" x14ac:dyDescent="0.2">
      <c r="A39" s="35"/>
      <c r="B39" s="9" t="s">
        <v>13</v>
      </c>
      <c r="C39" s="11">
        <v>85.4</v>
      </c>
      <c r="D39" s="29">
        <v>911</v>
      </c>
      <c r="E39" s="10">
        <f t="shared" si="10"/>
        <v>3.8999999999999631</v>
      </c>
      <c r="F39" s="8">
        <f t="shared" si="1"/>
        <v>60.138888888888914</v>
      </c>
      <c r="G39" s="7">
        <f t="shared" si="2"/>
        <v>234.54166666666455</v>
      </c>
      <c r="H39" s="7">
        <f t="shared" si="3"/>
        <v>15.209999999999711</v>
      </c>
      <c r="I39" s="15">
        <f t="shared" si="4"/>
        <v>905.15277777777692</v>
      </c>
      <c r="J39" s="7">
        <f t="shared" si="5"/>
        <v>5.8472222222230812</v>
      </c>
      <c r="K39" s="7">
        <v>5.8472222222230812</v>
      </c>
      <c r="L39" s="7">
        <f t="shared" si="6"/>
        <v>34.190007716059426</v>
      </c>
      <c r="M39" s="7">
        <f t="shared" si="7"/>
        <v>3616.6859567901265</v>
      </c>
      <c r="N39" s="7">
        <f t="shared" si="8"/>
        <v>2947.5850694443538</v>
      </c>
      <c r="O39" s="23">
        <f t="shared" si="9"/>
        <v>6.4184656665456433E-3</v>
      </c>
    </row>
    <row r="40" spans="1:15" x14ac:dyDescent="0.2">
      <c r="C40" s="1"/>
      <c r="D40" s="1"/>
      <c r="F40" s="27" t="s">
        <v>27</v>
      </c>
      <c r="G40" s="28">
        <f>SUM(G4:G39)</f>
        <v>5081.6999999999962</v>
      </c>
      <c r="H40" s="28">
        <f>SUM(H4:H39)</f>
        <v>365.04000000000099</v>
      </c>
      <c r="I40" s="28">
        <f t="shared" ref="I40:N40" si="11">SUM(I4:I39)</f>
        <v>30630.999999999967</v>
      </c>
      <c r="J40" s="28">
        <f t="shared" si="11"/>
        <v>2.5465851649641991E-11</v>
      </c>
      <c r="K40" s="28">
        <f t="shared" si="11"/>
        <v>500.97222222222899</v>
      </c>
      <c r="L40" s="28">
        <f t="shared" si="11"/>
        <v>10286.263888888885</v>
      </c>
      <c r="M40" s="28">
        <f t="shared" si="11"/>
        <v>81028.305555555547</v>
      </c>
      <c r="N40" s="28">
        <f t="shared" si="11"/>
        <v>70742.04166666625</v>
      </c>
      <c r="O40" s="1"/>
    </row>
    <row r="41" spans="1:15" ht="20" customHeight="1" x14ac:dyDescent="0.2">
      <c r="B41" s="25" t="s">
        <v>19</v>
      </c>
      <c r="C41" s="26">
        <f>AVERAGE(C4:C39)</f>
        <v>81.500000000000043</v>
      </c>
      <c r="D41" s="26">
        <f>AVERAGE(D4:D39)</f>
        <v>850.86111111111109</v>
      </c>
    </row>
    <row r="42" spans="1:15" ht="17" thickBot="1" x14ac:dyDescent="0.25"/>
    <row r="43" spans="1:15" ht="21" x14ac:dyDescent="0.25">
      <c r="B43" s="16" t="s">
        <v>21</v>
      </c>
      <c r="C43" s="17">
        <f>G40/H40</f>
        <v>13.920940170940122</v>
      </c>
    </row>
    <row r="44" spans="1:15" ht="21" x14ac:dyDescent="0.25">
      <c r="B44" s="18" t="s">
        <v>22</v>
      </c>
      <c r="C44" s="19">
        <f>D41-C41*C43</f>
        <v>-283.69551282050952</v>
      </c>
    </row>
    <row r="45" spans="1:15" ht="21" x14ac:dyDescent="0.25">
      <c r="B45" s="20" t="s">
        <v>23</v>
      </c>
      <c r="C45" s="21">
        <f>N40/M40</f>
        <v>0.87305344942901819</v>
      </c>
    </row>
    <row r="46" spans="1:15" ht="21" x14ac:dyDescent="0.25">
      <c r="B46" s="18" t="s">
        <v>28</v>
      </c>
      <c r="C46" s="19">
        <f>L40/36</f>
        <v>285.72955246913568</v>
      </c>
    </row>
    <row r="47" spans="1:15" ht="21" x14ac:dyDescent="0.25">
      <c r="B47" s="18" t="s">
        <v>55</v>
      </c>
      <c r="C47" s="19">
        <f>K40/36</f>
        <v>13.915895061728584</v>
      </c>
    </row>
    <row r="48" spans="1:15" ht="22" thickBot="1" x14ac:dyDescent="0.3">
      <c r="B48" s="22" t="s">
        <v>58</v>
      </c>
      <c r="C48" s="24">
        <f>AVERAGE(O4:O39)</f>
        <v>1.6524547494453048E-2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workbookViewId="0">
      <selection activeCell="R14" sqref="R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DAB6-55F8-F44A-8198-CE050C983515}">
  <dimension ref="A1:I18"/>
  <sheetViews>
    <sheetView workbookViewId="0">
      <selection activeCell="D30" sqref="D30"/>
    </sheetView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9" max="9" width="12.83203125" bestFit="1" customWidth="1"/>
  </cols>
  <sheetData>
    <row r="1" spans="1:9" x14ac:dyDescent="0.2">
      <c r="A1" s="5" t="s">
        <v>29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31" t="s">
        <v>30</v>
      </c>
      <c r="B3" s="31"/>
      <c r="C3" s="1"/>
      <c r="D3" s="1"/>
      <c r="E3" s="1"/>
      <c r="F3" s="1"/>
      <c r="G3" s="1"/>
      <c r="H3" s="1"/>
      <c r="I3" s="1"/>
    </row>
    <row r="4" spans="1:9" x14ac:dyDescent="0.2">
      <c r="A4" s="5" t="s">
        <v>31</v>
      </c>
      <c r="B4" s="5">
        <v>0.93437329233504052</v>
      </c>
      <c r="C4" s="1"/>
      <c r="D4" s="1"/>
      <c r="E4" s="1"/>
      <c r="F4" s="1"/>
      <c r="G4" s="1"/>
      <c r="H4" s="1"/>
      <c r="I4" s="1"/>
    </row>
    <row r="5" spans="1:9" x14ac:dyDescent="0.2">
      <c r="A5" s="5" t="s">
        <v>32</v>
      </c>
      <c r="B5" s="5">
        <v>0.87305344942902319</v>
      </c>
      <c r="C5" s="1"/>
      <c r="D5" s="1"/>
      <c r="E5" s="1"/>
      <c r="F5" s="1"/>
      <c r="G5" s="1"/>
      <c r="H5" s="1"/>
      <c r="I5" s="1"/>
    </row>
    <row r="6" spans="1:9" x14ac:dyDescent="0.2">
      <c r="A6" s="1" t="s">
        <v>33</v>
      </c>
      <c r="B6" s="1">
        <v>0.86931972735340624</v>
      </c>
      <c r="C6" s="1"/>
      <c r="D6" s="1"/>
      <c r="E6" s="1"/>
      <c r="F6" s="1"/>
      <c r="G6" s="1"/>
      <c r="H6" s="1"/>
      <c r="I6" s="1"/>
    </row>
    <row r="7" spans="1:9" x14ac:dyDescent="0.2">
      <c r="A7" s="1" t="s">
        <v>34</v>
      </c>
      <c r="B7" s="1">
        <v>17.393595752535308</v>
      </c>
      <c r="C7" s="1"/>
      <c r="D7" s="1"/>
      <c r="E7" s="1"/>
      <c r="F7" s="1"/>
      <c r="G7" s="1"/>
      <c r="H7" s="1"/>
      <c r="I7" s="1"/>
    </row>
    <row r="8" spans="1:9" x14ac:dyDescent="0.2">
      <c r="A8" s="1" t="s">
        <v>35</v>
      </c>
      <c r="B8" s="1">
        <v>36</v>
      </c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 t="s">
        <v>36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30"/>
      <c r="B11" s="30" t="s">
        <v>41</v>
      </c>
      <c r="C11" s="30" t="s">
        <v>42</v>
      </c>
      <c r="D11" s="30" t="s">
        <v>43</v>
      </c>
      <c r="E11" s="30" t="s">
        <v>44</v>
      </c>
      <c r="F11" s="30" t="s">
        <v>45</v>
      </c>
      <c r="G11" s="1"/>
      <c r="H11" s="1"/>
      <c r="I11" s="1"/>
    </row>
    <row r="12" spans="1:9" x14ac:dyDescent="0.2">
      <c r="A12" s="1" t="s">
        <v>37</v>
      </c>
      <c r="B12" s="1">
        <v>1</v>
      </c>
      <c r="C12" s="1">
        <v>70742.041666666657</v>
      </c>
      <c r="D12" s="1">
        <v>70742.041666666657</v>
      </c>
      <c r="E12" s="1">
        <v>233.82925449392462</v>
      </c>
      <c r="F12" s="1">
        <v>8.3618978737107723E-17</v>
      </c>
      <c r="G12" s="1"/>
      <c r="H12" s="1"/>
      <c r="I12" s="1"/>
    </row>
    <row r="13" spans="1:9" x14ac:dyDescent="0.2">
      <c r="A13" s="1" t="s">
        <v>38</v>
      </c>
      <c r="B13" s="1">
        <v>34</v>
      </c>
      <c r="C13" s="1">
        <v>10286.263888888887</v>
      </c>
      <c r="D13" s="1">
        <v>302.53717320261433</v>
      </c>
      <c r="E13" s="1"/>
      <c r="F13" s="1"/>
      <c r="G13" s="1"/>
      <c r="H13" s="1"/>
      <c r="I13" s="1"/>
    </row>
    <row r="14" spans="1:9" x14ac:dyDescent="0.2">
      <c r="A14" s="1" t="s">
        <v>39</v>
      </c>
      <c r="B14" s="1">
        <v>35</v>
      </c>
      <c r="C14" s="1">
        <v>81028.305555555547</v>
      </c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30"/>
      <c r="B16" s="30" t="s">
        <v>46</v>
      </c>
      <c r="C16" s="30" t="s">
        <v>34</v>
      </c>
      <c r="D16" s="30" t="s">
        <v>47</v>
      </c>
      <c r="E16" s="30" t="s">
        <v>48</v>
      </c>
      <c r="F16" s="30" t="s">
        <v>49</v>
      </c>
      <c r="G16" s="30" t="s">
        <v>50</v>
      </c>
      <c r="H16" s="30" t="s">
        <v>51</v>
      </c>
      <c r="I16" s="30" t="s">
        <v>52</v>
      </c>
    </row>
    <row r="17" spans="1:9" x14ac:dyDescent="0.2">
      <c r="A17" s="5" t="s">
        <v>40</v>
      </c>
      <c r="B17" s="5">
        <v>-283.69551282051202</v>
      </c>
      <c r="C17" s="1">
        <v>74.251972556689907</v>
      </c>
      <c r="D17" s="1">
        <v>-3.8207134848022539</v>
      </c>
      <c r="E17" s="1">
        <v>5.3963418216222345E-4</v>
      </c>
      <c r="F17" s="1">
        <v>-434.59367635485501</v>
      </c>
      <c r="G17" s="1">
        <v>-132.79734928616901</v>
      </c>
      <c r="H17" s="1">
        <v>-434.59367635485501</v>
      </c>
      <c r="I17" s="1">
        <v>-132.79734928616901</v>
      </c>
    </row>
    <row r="18" spans="1:9" x14ac:dyDescent="0.2">
      <c r="A18" s="5" t="s">
        <v>59</v>
      </c>
      <c r="B18" s="5">
        <v>13.920940170940154</v>
      </c>
      <c r="C18" s="1">
        <v>0.9103725296143641</v>
      </c>
      <c r="D18" s="1">
        <v>15.291476530862697</v>
      </c>
      <c r="E18" s="1">
        <v>8.3618978737107723E-17</v>
      </c>
      <c r="F18" s="1">
        <v>12.07084059619768</v>
      </c>
      <c r="G18" s="1">
        <v>15.771039745682629</v>
      </c>
      <c r="H18" s="1">
        <v>12.07084059619768</v>
      </c>
      <c r="I18" s="1">
        <v>15.771039745682629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Manually - Linear Regression</vt:lpstr>
      <vt:lpstr>Regression Line Graph</vt:lpstr>
      <vt:lpstr>Excel -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2023-05-10T03:50:01Z</dcterms:modified>
</cp:coreProperties>
</file>