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rizoncsueastbay-my.sharepoint.com/personal/skadam3_horizon_csueastbay_edu/Documents/Data Project/EV - Tesla/Time on X/"/>
    </mc:Choice>
  </mc:AlternateContent>
  <xr:revisionPtr revIDLastSave="253" documentId="8_{97BDCDE1-6E58-5343-8A19-94BA27880404}" xr6:coauthVersionLast="47" xr6:coauthVersionMax="47" xr10:uidLastSave="{ECCCF23E-6679-DC47-90B2-63ADF1A1AFB3}"/>
  <bookViews>
    <workbookView xWindow="0" yWindow="500" windowWidth="28800" windowHeight="16300" activeTab="1" xr2:uid="{B47AD962-AD2D-9344-AD84-BFDEB29D38DB}"/>
  </bookViews>
  <sheets>
    <sheet name="Manually - Linear Regression" sheetId="1" r:id="rId1"/>
    <sheet name="Regression Line Graph" sheetId="4" r:id="rId2"/>
    <sheet name="Excel - Linear Regression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9" i="1" l="1"/>
  <c r="D41" i="1"/>
  <c r="M10" i="1" s="1"/>
  <c r="C41" i="1"/>
  <c r="E24" i="1" s="1"/>
  <c r="E37" i="1" l="1"/>
  <c r="H37" i="1" s="1"/>
  <c r="E5" i="1"/>
  <c r="H5" i="1" s="1"/>
  <c r="E17" i="1"/>
  <c r="H17" i="1" s="1"/>
  <c r="F11" i="1"/>
  <c r="E15" i="1"/>
  <c r="H15" i="1" s="1"/>
  <c r="F34" i="1"/>
  <c r="F10" i="1"/>
  <c r="F33" i="1"/>
  <c r="M28" i="1"/>
  <c r="F30" i="1"/>
  <c r="F22" i="1"/>
  <c r="E4" i="1"/>
  <c r="H4" i="1" s="1"/>
  <c r="E27" i="1"/>
  <c r="H27" i="1" s="1"/>
  <c r="F21" i="1"/>
  <c r="M12" i="1"/>
  <c r="M26" i="1"/>
  <c r="E14" i="1"/>
  <c r="E19" i="1"/>
  <c r="H19" i="1" s="1"/>
  <c r="F20" i="1"/>
  <c r="M11" i="1"/>
  <c r="E29" i="1"/>
  <c r="H29" i="1" s="1"/>
  <c r="M27" i="1"/>
  <c r="E28" i="1"/>
  <c r="H28" i="1" s="1"/>
  <c r="E13" i="1"/>
  <c r="H13" i="1" s="1"/>
  <c r="E18" i="1"/>
  <c r="F12" i="1"/>
  <c r="H24" i="1"/>
  <c r="M6" i="1"/>
  <c r="M14" i="1"/>
  <c r="M22" i="1"/>
  <c r="M30" i="1"/>
  <c r="M38" i="1"/>
  <c r="F7" i="1"/>
  <c r="F15" i="1"/>
  <c r="F23" i="1"/>
  <c r="F31" i="1"/>
  <c r="F39" i="1"/>
  <c r="M15" i="1"/>
  <c r="M23" i="1"/>
  <c r="M31" i="1"/>
  <c r="M39" i="1"/>
  <c r="F8" i="1"/>
  <c r="F16" i="1"/>
  <c r="F24" i="1"/>
  <c r="G24" i="1" s="1"/>
  <c r="F32" i="1"/>
  <c r="F4" i="1"/>
  <c r="M8" i="1"/>
  <c r="M16" i="1"/>
  <c r="M32" i="1"/>
  <c r="M4" i="1"/>
  <c r="M7" i="1"/>
  <c r="M24" i="1"/>
  <c r="M5" i="1"/>
  <c r="M13" i="1"/>
  <c r="M21" i="1"/>
  <c r="M29" i="1"/>
  <c r="M37" i="1"/>
  <c r="E6" i="1"/>
  <c r="E32" i="1"/>
  <c r="E20" i="1"/>
  <c r="F35" i="1"/>
  <c r="F25" i="1"/>
  <c r="F13" i="1"/>
  <c r="M33" i="1"/>
  <c r="M17" i="1"/>
  <c r="E36" i="1"/>
  <c r="E16" i="1"/>
  <c r="F19" i="1"/>
  <c r="G19" i="1" s="1"/>
  <c r="M9" i="1"/>
  <c r="E9" i="1"/>
  <c r="E35" i="1"/>
  <c r="E25" i="1"/>
  <c r="F38" i="1"/>
  <c r="F28" i="1"/>
  <c r="F18" i="1"/>
  <c r="G18" i="1" s="1"/>
  <c r="F6" i="1"/>
  <c r="H14" i="1"/>
  <c r="M36" i="1"/>
  <c r="M20" i="1"/>
  <c r="H18" i="1"/>
  <c r="E12" i="1"/>
  <c r="E26" i="1"/>
  <c r="F29" i="1"/>
  <c r="F9" i="1"/>
  <c r="M25" i="1"/>
  <c r="E8" i="1"/>
  <c r="E34" i="1"/>
  <c r="F37" i="1"/>
  <c r="G37" i="1" s="1"/>
  <c r="F27" i="1"/>
  <c r="F17" i="1"/>
  <c r="F5" i="1"/>
  <c r="G5" i="1" s="1"/>
  <c r="M35" i="1"/>
  <c r="M19" i="1"/>
  <c r="E22" i="1"/>
  <c r="E30" i="1"/>
  <c r="E38" i="1"/>
  <c r="E10" i="1"/>
  <c r="E31" i="1"/>
  <c r="E39" i="1"/>
  <c r="E11" i="1"/>
  <c r="E23" i="1"/>
  <c r="E7" i="1"/>
  <c r="E33" i="1"/>
  <c r="E21" i="1"/>
  <c r="F36" i="1"/>
  <c r="F26" i="1"/>
  <c r="F14" i="1"/>
  <c r="G14" i="1" s="1"/>
  <c r="M34" i="1"/>
  <c r="M18" i="1"/>
  <c r="G4" i="1" l="1"/>
  <c r="G29" i="1"/>
  <c r="G15" i="1"/>
  <c r="G27" i="1"/>
  <c r="G28" i="1"/>
  <c r="G13" i="1"/>
  <c r="M40" i="1"/>
  <c r="G17" i="1"/>
  <c r="G11" i="1"/>
  <c r="H11" i="1"/>
  <c r="H8" i="1"/>
  <c r="G8" i="1"/>
  <c r="H39" i="1"/>
  <c r="G39" i="1"/>
  <c r="H25" i="1"/>
  <c r="G25" i="1"/>
  <c r="G20" i="1"/>
  <c r="H20" i="1"/>
  <c r="H31" i="1"/>
  <c r="G31" i="1"/>
  <c r="H32" i="1"/>
  <c r="G32" i="1"/>
  <c r="G33" i="1"/>
  <c r="H33" i="1"/>
  <c r="G30" i="1"/>
  <c r="H30" i="1"/>
  <c r="G35" i="1"/>
  <c r="H35" i="1"/>
  <c r="H10" i="1"/>
  <c r="G10" i="1"/>
  <c r="H9" i="1"/>
  <c r="G9" i="1"/>
  <c r="H6" i="1"/>
  <c r="G6" i="1"/>
  <c r="G21" i="1"/>
  <c r="H21" i="1"/>
  <c r="G38" i="1"/>
  <c r="H38" i="1"/>
  <c r="H7" i="1"/>
  <c r="G7" i="1"/>
  <c r="H22" i="1"/>
  <c r="G22" i="1"/>
  <c r="H26" i="1"/>
  <c r="G26" i="1"/>
  <c r="H16" i="1"/>
  <c r="G16" i="1"/>
  <c r="H23" i="1"/>
  <c r="G23" i="1"/>
  <c r="H34" i="1"/>
  <c r="G34" i="1"/>
  <c r="G12" i="1"/>
  <c r="H12" i="1"/>
  <c r="G36" i="1"/>
  <c r="H36" i="1"/>
  <c r="G40" i="1" l="1"/>
  <c r="H40" i="1"/>
  <c r="C43" i="1" l="1"/>
  <c r="C44" i="1" s="1"/>
  <c r="I7" i="1" s="1"/>
  <c r="I27" i="1" l="1"/>
  <c r="I37" i="1"/>
  <c r="I36" i="1"/>
  <c r="I26" i="1"/>
  <c r="N26" i="1" s="1"/>
  <c r="I12" i="1"/>
  <c r="J12" i="1" s="1"/>
  <c r="L12" i="1" s="1"/>
  <c r="I33" i="1"/>
  <c r="N33" i="1" s="1"/>
  <c r="I35" i="1"/>
  <c r="J35" i="1" s="1"/>
  <c r="L35" i="1" s="1"/>
  <c r="I28" i="1"/>
  <c r="J28" i="1" s="1"/>
  <c r="L28" i="1" s="1"/>
  <c r="I11" i="1"/>
  <c r="N11" i="1" s="1"/>
  <c r="I30" i="1"/>
  <c r="J30" i="1" s="1"/>
  <c r="L30" i="1" s="1"/>
  <c r="I13" i="1"/>
  <c r="N13" i="1" s="1"/>
  <c r="I34" i="1"/>
  <c r="N34" i="1" s="1"/>
  <c r="I19" i="1"/>
  <c r="N19" i="1" s="1"/>
  <c r="I29" i="1"/>
  <c r="J29" i="1" s="1"/>
  <c r="L29" i="1" s="1"/>
  <c r="I10" i="1"/>
  <c r="N10" i="1" s="1"/>
  <c r="I6" i="1"/>
  <c r="J6" i="1" s="1"/>
  <c r="L6" i="1" s="1"/>
  <c r="I38" i="1"/>
  <c r="N38" i="1" s="1"/>
  <c r="I14" i="1"/>
  <c r="I17" i="1"/>
  <c r="J17" i="1" s="1"/>
  <c r="L17" i="1" s="1"/>
  <c r="I24" i="1"/>
  <c r="N24" i="1" s="1"/>
  <c r="I8" i="1"/>
  <c r="J8" i="1" s="1"/>
  <c r="L8" i="1" s="1"/>
  <c r="N39" i="1"/>
  <c r="I16" i="1"/>
  <c r="J16" i="1" s="1"/>
  <c r="L16" i="1" s="1"/>
  <c r="I23" i="1"/>
  <c r="J23" i="1" s="1"/>
  <c r="L23" i="1" s="1"/>
  <c r="I22" i="1"/>
  <c r="N22" i="1" s="1"/>
  <c r="I25" i="1"/>
  <c r="N25" i="1" s="1"/>
  <c r="I31" i="1"/>
  <c r="J31" i="1" s="1"/>
  <c r="L31" i="1" s="1"/>
  <c r="I20" i="1"/>
  <c r="J20" i="1" s="1"/>
  <c r="L20" i="1" s="1"/>
  <c r="I4" i="1"/>
  <c r="N4" i="1" s="1"/>
  <c r="I15" i="1"/>
  <c r="N15" i="1" s="1"/>
  <c r="I18" i="1"/>
  <c r="J18" i="1" s="1"/>
  <c r="L18" i="1" s="1"/>
  <c r="I5" i="1"/>
  <c r="J5" i="1" s="1"/>
  <c r="L5" i="1" s="1"/>
  <c r="I21" i="1"/>
  <c r="J21" i="1" s="1"/>
  <c r="L21" i="1" s="1"/>
  <c r="I9" i="1"/>
  <c r="N9" i="1" s="1"/>
  <c r="I32" i="1"/>
  <c r="J32" i="1" s="1"/>
  <c r="L32" i="1" s="1"/>
  <c r="J24" i="1"/>
  <c r="L24" i="1" s="1"/>
  <c r="N14" i="1"/>
  <c r="J14" i="1"/>
  <c r="L14" i="1" s="1"/>
  <c r="J27" i="1"/>
  <c r="L27" i="1" s="1"/>
  <c r="N27" i="1"/>
  <c r="J36" i="1"/>
  <c r="L36" i="1" s="1"/>
  <c r="N36" i="1"/>
  <c r="J37" i="1"/>
  <c r="L37" i="1" s="1"/>
  <c r="N37" i="1"/>
  <c r="N31" i="1"/>
  <c r="N17" i="1"/>
  <c r="N7" i="1"/>
  <c r="J7" i="1"/>
  <c r="L7" i="1" s="1"/>
  <c r="N30" i="1" l="1"/>
  <c r="J19" i="1"/>
  <c r="L19" i="1" s="1"/>
  <c r="J10" i="1"/>
  <c r="L10" i="1" s="1"/>
  <c r="J25" i="1"/>
  <c r="L25" i="1" s="1"/>
  <c r="J13" i="1"/>
  <c r="L13" i="1" s="1"/>
  <c r="J39" i="1"/>
  <c r="L39" i="1" s="1"/>
  <c r="N23" i="1"/>
  <c r="J26" i="1"/>
  <c r="L26" i="1" s="1"/>
  <c r="N29" i="1"/>
  <c r="N12" i="1"/>
  <c r="J34" i="1"/>
  <c r="L34" i="1" s="1"/>
  <c r="N8" i="1"/>
  <c r="J11" i="1"/>
  <c r="L11" i="1" s="1"/>
  <c r="N6" i="1"/>
  <c r="N28" i="1"/>
  <c r="J38" i="1"/>
  <c r="L38" i="1" s="1"/>
  <c r="J33" i="1"/>
  <c r="L33" i="1" s="1"/>
  <c r="N35" i="1"/>
  <c r="J9" i="1"/>
  <c r="L9" i="1" s="1"/>
  <c r="N32" i="1"/>
  <c r="N16" i="1"/>
  <c r="N21" i="1"/>
  <c r="J22" i="1"/>
  <c r="L22" i="1" s="1"/>
  <c r="N5" i="1"/>
  <c r="J4" i="1"/>
  <c r="L4" i="1" s="1"/>
  <c r="N20" i="1"/>
  <c r="N18" i="1"/>
  <c r="I40" i="1"/>
  <c r="J15" i="1"/>
  <c r="L15" i="1" s="1"/>
  <c r="N40" i="1" l="1"/>
  <c r="C45" i="1" s="1"/>
  <c r="K4" i="1" a="1"/>
  <c r="O23" i="1" s="1"/>
  <c r="L40" i="1"/>
  <c r="C46" i="1" s="1"/>
  <c r="J40" i="1"/>
  <c r="O35" i="1" l="1"/>
  <c r="O38" i="1"/>
  <c r="O27" i="1"/>
  <c r="O39" i="1"/>
  <c r="O14" i="1"/>
  <c r="O19" i="1"/>
  <c r="O7" i="1"/>
  <c r="O22" i="1"/>
  <c r="O33" i="1"/>
  <c r="O6" i="1"/>
  <c r="K4" i="1"/>
  <c r="O31" i="1"/>
  <c r="O11" i="1"/>
  <c r="O34" i="1"/>
  <c r="O30" i="1"/>
  <c r="O36" i="1"/>
  <c r="O18" i="1"/>
  <c r="O25" i="1"/>
  <c r="O21" i="1"/>
  <c r="O13" i="1"/>
  <c r="O17" i="1"/>
  <c r="O16" i="1"/>
  <c r="O12" i="1"/>
  <c r="O15" i="1"/>
  <c r="O26" i="1"/>
  <c r="O10" i="1"/>
  <c r="O28" i="1"/>
  <c r="O29" i="1"/>
  <c r="O5" i="1"/>
  <c r="O9" i="1"/>
  <c r="O24" i="1"/>
  <c r="O32" i="1"/>
  <c r="O20" i="1"/>
  <c r="O8" i="1"/>
  <c r="O37" i="1"/>
  <c r="O4" i="1"/>
  <c r="K40" i="1"/>
  <c r="C47" i="1" s="1"/>
  <c r="C4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<sst xmlns="http://schemas.openxmlformats.org/spreadsheetml/2006/main" count="86" uniqueCount="60">
  <si>
    <t>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</si>
  <si>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</si>
  <si>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</si>
  <si>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</si>
  <si>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</si>
  <si>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</si>
  <si>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</si>
  <si>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</si>
  <si>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</si>
  <si>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</si>
  <si>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</si>
  <si>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</si>
  <si>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</si>
  <si>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</si>
  <si>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X - Mean X</t>
  </si>
  <si>
    <t>Y- Mean Y</t>
  </si>
  <si>
    <t>(X - Mean X)^2</t>
  </si>
  <si>
    <t>Predicted</t>
  </si>
  <si>
    <t>Error</t>
  </si>
  <si>
    <t>Mean =</t>
  </si>
  <si>
    <t>(X - Mean X)  * (Y- Mean Y)</t>
  </si>
  <si>
    <t>b1=</t>
  </si>
  <si>
    <t>b0=</t>
  </si>
  <si>
    <t>R2=</t>
  </si>
  <si>
    <t>SSE Squared Error</t>
  </si>
  <si>
    <t>SST</t>
  </si>
  <si>
    <t>SSR</t>
  </si>
  <si>
    <t>Sum</t>
  </si>
  <si>
    <t xml:space="preserve">MSE= 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</si>
  <si>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</si>
  <si>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</si>
  <si>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</si>
  <si>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</si>
  <si>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</si>
  <si>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</si>
  <si>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</si>
  <si>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</si>
  <si>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</si>
  <si>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</si>
  <si>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</si>
  <si>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</si>
  <si>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</si>
  <si>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</si>
  <si>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</si>
  <si>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</si>
  <si>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</si>
  <si>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</si>
  <si>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</si>
  <si>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</si>
  <si>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</si>
  <si>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</si>
  <si>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</si>
  <si>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</si>
  <si>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Sales (Y)</t>
  </si>
  <si>
    <t>For Tesla Model S</t>
  </si>
  <si>
    <t>MAD =</t>
  </si>
  <si>
    <t>Absolute Error</t>
  </si>
  <si>
    <t>Absolute % Error</t>
  </si>
  <si>
    <t>MAPE=</t>
  </si>
  <si>
    <t>Time 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</si>
</sst>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8"/>
      <color theme="2"/>
      <name val="Arial"/>
      <family val="2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A2E8"/>
        <bgColor indexed="64"/>
      </patternFill>
    </fill>
    <fill>
      <patternFill patternType="solid">
        <fgColor rgb="FF57DED8"/>
        <bgColor indexed="64"/>
      </patternFill>
    </fill>
    <fill>
      <patternFill patternType="solid">
        <fgColor rgb="FFC8E05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 wrapText="1"/>
    </xf>
    <xf numFmtId="2" fontId="0" fillId="0" borderId="1" xfId="0" applyNumberFormat="1" applyBorder="1"/>
    <xf numFmtId="164" fontId="0" fillId="0" borderId="1" xfId="0" applyNumberFormat="1" applyBorder="1"/>
    <xf numFmtId="0" fontId="0" fillId="5" borderId="2" xfId="0" applyFill="1" applyBorder="1"/>
    <xf numFmtId="164" fontId="0" fillId="0" borderId="3" xfId="0" applyNumberFormat="1" applyBorder="1"/>
    <xf numFmtId="0" fontId="0" fillId="8" borderId="1" xfId="0" applyFill="1" applyBorder="1"/>
    <xf numFmtId="0" fontId="3" fillId="6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2" fontId="0" fillId="11" borderId="1" xfId="0" applyNumberFormat="1" applyFill="1" applyBorder="1"/>
    <xf numFmtId="0" fontId="5" fillId="7" borderId="4" xfId="0" applyFont="1" applyFill="1" applyBorder="1"/>
    <xf numFmtId="2" fontId="5" fillId="7" borderId="5" xfId="0" applyNumberFormat="1" applyFont="1" applyFill="1" applyBorder="1"/>
    <xf numFmtId="0" fontId="5" fillId="7" borderId="6" xfId="0" applyFont="1" applyFill="1" applyBorder="1"/>
    <xf numFmtId="2" fontId="5" fillId="7" borderId="7" xfId="0" applyNumberFormat="1" applyFont="1" applyFill="1" applyBorder="1"/>
    <xf numFmtId="0" fontId="5" fillId="2" borderId="6" xfId="0" applyFont="1" applyFill="1" applyBorder="1"/>
    <xf numFmtId="164" fontId="5" fillId="2" borderId="7" xfId="0" applyNumberFormat="1" applyFont="1" applyFill="1" applyBorder="1"/>
    <xf numFmtId="0" fontId="5" fillId="7" borderId="8" xfId="0" applyFont="1" applyFill="1" applyBorder="1"/>
    <xf numFmtId="9" fontId="0" fillId="0" borderId="1" xfId="1" applyFont="1" applyBorder="1"/>
    <xf numFmtId="9" fontId="5" fillId="7" borderId="9" xfId="1" applyFont="1" applyFill="1" applyBorder="1"/>
    <xf numFmtId="0" fontId="1" fillId="2" borderId="2" xfId="0" applyFont="1" applyFill="1" applyBorder="1"/>
    <xf numFmtId="164" fontId="1" fillId="2" borderId="1" xfId="0" applyNumberFormat="1" applyFont="1" applyFill="1" applyBorder="1"/>
    <xf numFmtId="0" fontId="1" fillId="2" borderId="1" xfId="0" applyFont="1" applyFill="1" applyBorder="1"/>
    <xf numFmtId="2" fontId="1" fillId="2" borderId="1" xfId="0" applyNumberFormat="1" applyFont="1" applyFill="1" applyBorder="1"/>
    <xf numFmtId="0" fontId="0" fillId="0" borderId="10" xfId="0" applyBorder="1"/>
    <xf numFmtId="0" fontId="2" fillId="0" borderId="1" xfId="0" applyFont="1" applyBorder="1" applyAlignment="1">
      <alignment horizontal="centerContinuous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12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Predicted Values = Dependent Variable</a:t>
            </a:r>
            <a:r>
              <a:rPr lang="en-US" baseline="0"/>
              <a:t> = Num of </a:t>
            </a:r>
            <a:r>
              <a:rPr lang="en-US"/>
              <a:t>Sales (Y)</a:t>
            </a:r>
          </a:p>
          <a:p>
            <a:pPr>
              <a:defRPr/>
            </a:pPr>
            <a:r>
              <a:rPr lang="en-US"/>
              <a:t>Predicters</a:t>
            </a:r>
            <a:r>
              <a:rPr lang="en-US" baseline="0"/>
              <a:t> = Independent Variable = Time (X)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'Manually - Linear Regression'!$D$3</c:f>
              <c:strCache>
                <c:ptCount val="1"/>
                <c:pt idx="0">
                  <c:v>Sales (Y)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7490742711215157"/>
                  <c:y val="-0.10791789385105488"/>
                </c:manualLayout>
              </c:layout>
              <c:numFmt formatCode="General" sourceLinked="0"/>
              <c:spPr>
                <a:solidFill>
                  <a:srgbClr val="FFFF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'Manually - Linear Regression'!$C$4:$C$39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xVal>
          <c:yVal>
            <c:numRef>
              <c:f>'Manually - Linear Regression'!$D$4:$D$39</c:f>
              <c:numCache>
                <c:formatCode>General</c:formatCode>
                <c:ptCount val="36"/>
                <c:pt idx="0">
                  <c:v>807</c:v>
                </c:pt>
                <c:pt idx="1">
                  <c:v>807</c:v>
                </c:pt>
                <c:pt idx="2">
                  <c:v>810</c:v>
                </c:pt>
                <c:pt idx="3">
                  <c:v>804</c:v>
                </c:pt>
                <c:pt idx="4">
                  <c:v>799</c:v>
                </c:pt>
                <c:pt idx="5">
                  <c:v>815</c:v>
                </c:pt>
                <c:pt idx="6">
                  <c:v>814</c:v>
                </c:pt>
                <c:pt idx="7">
                  <c:v>800</c:v>
                </c:pt>
                <c:pt idx="8">
                  <c:v>814</c:v>
                </c:pt>
                <c:pt idx="9">
                  <c:v>800</c:v>
                </c:pt>
                <c:pt idx="10">
                  <c:v>804</c:v>
                </c:pt>
                <c:pt idx="11">
                  <c:v>810</c:v>
                </c:pt>
                <c:pt idx="12">
                  <c:v>835</c:v>
                </c:pt>
                <c:pt idx="13">
                  <c:v>825</c:v>
                </c:pt>
                <c:pt idx="14">
                  <c:v>840</c:v>
                </c:pt>
                <c:pt idx="15">
                  <c:v>810</c:v>
                </c:pt>
                <c:pt idx="16">
                  <c:v>815</c:v>
                </c:pt>
                <c:pt idx="17">
                  <c:v>845</c:v>
                </c:pt>
                <c:pt idx="18">
                  <c:v>818</c:v>
                </c:pt>
                <c:pt idx="19">
                  <c:v>842</c:v>
                </c:pt>
                <c:pt idx="20">
                  <c:v>839</c:v>
                </c:pt>
                <c:pt idx="21">
                  <c:v>821</c:v>
                </c:pt>
                <c:pt idx="22">
                  <c:v>830</c:v>
                </c:pt>
                <c:pt idx="23">
                  <c:v>840</c:v>
                </c:pt>
                <c:pt idx="24">
                  <c:v>923</c:v>
                </c:pt>
                <c:pt idx="25">
                  <c:v>914</c:v>
                </c:pt>
                <c:pt idx="26">
                  <c:v>923</c:v>
                </c:pt>
                <c:pt idx="27">
                  <c:v>907</c:v>
                </c:pt>
                <c:pt idx="28">
                  <c:v>921</c:v>
                </c:pt>
                <c:pt idx="29">
                  <c:v>909</c:v>
                </c:pt>
                <c:pt idx="30">
                  <c:v>905</c:v>
                </c:pt>
                <c:pt idx="31">
                  <c:v>925</c:v>
                </c:pt>
                <c:pt idx="32">
                  <c:v>920</c:v>
                </c:pt>
                <c:pt idx="33">
                  <c:v>910</c:v>
                </c:pt>
                <c:pt idx="34">
                  <c:v>919</c:v>
                </c:pt>
                <c:pt idx="35">
                  <c:v>911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EC-BB46-92C1-583936491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0975392"/>
        <c:axId val="882826624"/>
      </c:scatterChart>
      <c:valAx>
        <c:axId val="106097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826624"/>
        <c:crosses val="autoZero"/>
        <c:crossBetween val="midCat"/>
      </c:valAx>
      <c:valAx>
        <c:axId val="88282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97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76200</xdr:rowOff>
    </xdr:from>
    <xdr:to>
      <xdr:col>16</xdr:col>
      <xdr:colOff>114300</xdr:colOff>
      <xdr:row>33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CE6358-6929-214F-A195-1F95FCDB3F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B765-13A2-824C-8855-EA4B71841F7A}">
  <dimension ref="A1:O48"/>
  <sheetViews>
    <sheetView zoomScale="75" workbookViewId="0">
      <selection activeCell="E46" sqref="E46"/>
    </sheetView>
  </sheetViews>
  <sheetFormatPr baseColWidth="10" defaultRowHeight="16" x14ac:dyDescent="0.2"/>
  <cols>
    <col min="3" max="3" width="17.5" bestFit="1" customWidth="1"/>
    <col min="4" max="5" width="11.6640625" bestFit="1" customWidth="1"/>
    <col min="7" max="7" width="13.1640625" customWidth="1"/>
    <col min="8" max="8" width="12.5" customWidth="1"/>
    <col min="12" max="12" width="16.83203125" bestFit="1" customWidth="1"/>
    <col min="14" max="14" width="12.83203125" customWidth="1"/>
  </cols>
  <sheetData>
    <row r="1" spans="1:15" ht="35" customHeight="1" x14ac:dyDescent="0.2">
      <c r="B1" s="33" t="s">
        <v>54</v>
      </c>
      <c r="C1" s="33"/>
      <c r="D1" s="33"/>
      <c r="E1" s="33"/>
      <c r="F1" s="33"/>
      <c r="G1" s="33"/>
      <c r="H1" s="33"/>
      <c r="I1" s="33"/>
    </row>
    <row r="3" spans="1:15" ht="52" customHeight="1" x14ac:dyDescent="0.2">
      <c r="A3" s="6" t="s">
        <v>0</v>
      </c>
      <c r="B3" s="6" t="s">
        <v>1</v>
      </c>
      <c r="C3" s="12" t="s">
        <v>59</v>
      </c>
      <c r="D3" s="13" t="s">
        <v>53</v>
      </c>
      <c r="E3" s="6" t="s">
        <v>14</v>
      </c>
      <c r="F3" s="6" t="s">
        <v>15</v>
      </c>
      <c r="G3" s="6" t="s">
        <v>20</v>
      </c>
      <c r="H3" s="6" t="s">
        <v>16</v>
      </c>
      <c r="I3" s="14" t="s">
        <v>17</v>
      </c>
      <c r="J3" s="6" t="s">
        <v>18</v>
      </c>
      <c r="K3" s="6" t="s">
        <v>56</v>
      </c>
      <c r="L3" s="6" t="s">
        <v>24</v>
      </c>
      <c r="M3" s="6" t="s">
        <v>25</v>
      </c>
      <c r="N3" s="6" t="s">
        <v>26</v>
      </c>
      <c r="O3" s="6" t="s">
        <v>57</v>
      </c>
    </row>
    <row r="4" spans="1:15" x14ac:dyDescent="0.2">
      <c r="A4" s="34">
        <v>2020</v>
      </c>
      <c r="B4" s="2" t="s">
        <v>2</v>
      </c>
      <c r="C4" s="11">
        <v>1</v>
      </c>
      <c r="D4" s="29">
        <v>807</v>
      </c>
      <c r="E4" s="8">
        <f>C4-$C$41</f>
        <v>-17.5</v>
      </c>
      <c r="F4" s="8">
        <f>D4-$D$41</f>
        <v>-43.861111111111086</v>
      </c>
      <c r="G4" s="7">
        <f>E4*F4</f>
        <v>767.569444444444</v>
      </c>
      <c r="H4" s="7">
        <f>E4*E4</f>
        <v>306.25</v>
      </c>
      <c r="I4" s="15">
        <f>$C$44+$C$43*C4</f>
        <v>780.31831831831835</v>
      </c>
      <c r="J4" s="7">
        <f>D4-I4</f>
        <v>26.681681681681653</v>
      </c>
      <c r="K4" s="7" cm="1">
        <f t="array" ref="K4:K39">ABS(J4:J39)</f>
        <v>26.681681681681653</v>
      </c>
      <c r="L4" s="7">
        <f>J4^2</f>
        <v>711.91213736258624</v>
      </c>
      <c r="M4" s="7">
        <f>(D4-$D$41)^2</f>
        <v>1923.7970679012324</v>
      </c>
      <c r="N4" s="7">
        <f>(I4-$D$41)^2</f>
        <v>4976.285615006891</v>
      </c>
      <c r="O4" s="23">
        <f>K4/D4</f>
        <v>3.3062802579531168E-2</v>
      </c>
    </row>
    <row r="5" spans="1:15" x14ac:dyDescent="0.2">
      <c r="A5" s="34"/>
      <c r="B5" s="2" t="s">
        <v>3</v>
      </c>
      <c r="C5" s="11">
        <v>2</v>
      </c>
      <c r="D5" s="29">
        <v>807</v>
      </c>
      <c r="E5" s="8">
        <f t="shared" ref="E5:E14" si="0">C5-$C$41</f>
        <v>-16.5</v>
      </c>
      <c r="F5" s="8">
        <f t="shared" ref="F5:F39" si="1">D5-$D$41</f>
        <v>-43.861111111111086</v>
      </c>
      <c r="G5" s="7">
        <f t="shared" ref="G5:G39" si="2">E5*F5</f>
        <v>723.70833333333292</v>
      </c>
      <c r="H5" s="7">
        <f t="shared" ref="H5:H39" si="3">E5*E5</f>
        <v>272.25</v>
      </c>
      <c r="I5" s="15">
        <f t="shared" ref="I5:I38" si="4">$C$44+$C$43*C5</f>
        <v>784.34933504933508</v>
      </c>
      <c r="J5" s="7">
        <f t="shared" ref="J5:J39" si="5">D5-I5</f>
        <v>22.650664950664918</v>
      </c>
      <c r="K5" s="7">
        <v>22.650664950664918</v>
      </c>
      <c r="L5" s="7">
        <f t="shared" ref="L5:L39" si="6">J5^2</f>
        <v>513.05262270728019</v>
      </c>
      <c r="M5" s="7">
        <f t="shared" ref="M5:M39" si="7">(D5-$D$41)^2</f>
        <v>1923.7970679012324</v>
      </c>
      <c r="N5" s="7">
        <f t="shared" ref="N5:N39" si="8">(I5-$D$41)^2</f>
        <v>4423.8163548918392</v>
      </c>
      <c r="O5" s="23">
        <f t="shared" ref="O5:O39" si="9">K5/D5</f>
        <v>2.8067738476660369E-2</v>
      </c>
    </row>
    <row r="6" spans="1:15" x14ac:dyDescent="0.2">
      <c r="A6" s="34"/>
      <c r="B6" s="2" t="s">
        <v>4</v>
      </c>
      <c r="C6" s="11">
        <v>3</v>
      </c>
      <c r="D6" s="29">
        <v>810</v>
      </c>
      <c r="E6" s="8">
        <f t="shared" si="0"/>
        <v>-15.5</v>
      </c>
      <c r="F6" s="8">
        <f t="shared" si="1"/>
        <v>-40.861111111111086</v>
      </c>
      <c r="G6" s="7">
        <f t="shared" si="2"/>
        <v>633.34722222222183</v>
      </c>
      <c r="H6" s="7">
        <f t="shared" si="3"/>
        <v>240.25</v>
      </c>
      <c r="I6" s="15">
        <f t="shared" si="4"/>
        <v>788.38035178035182</v>
      </c>
      <c r="J6" s="7">
        <f t="shared" si="5"/>
        <v>21.619648219648184</v>
      </c>
      <c r="K6" s="7">
        <v>21.619648219648184</v>
      </c>
      <c r="L6" s="7">
        <f t="shared" si="6"/>
        <v>467.40918914133687</v>
      </c>
      <c r="M6" s="7">
        <f t="shared" si="7"/>
        <v>1669.6304012345659</v>
      </c>
      <c r="N6" s="7">
        <f t="shared" si="8"/>
        <v>3903.8452865482614</v>
      </c>
      <c r="O6" s="23">
        <f t="shared" si="9"/>
        <v>2.6690923727960721E-2</v>
      </c>
    </row>
    <row r="7" spans="1:15" x14ac:dyDescent="0.2">
      <c r="A7" s="34"/>
      <c r="B7" s="2" t="s">
        <v>5</v>
      </c>
      <c r="C7" s="11">
        <v>4</v>
      </c>
      <c r="D7" s="29">
        <v>804</v>
      </c>
      <c r="E7" s="8">
        <f t="shared" si="0"/>
        <v>-14.5</v>
      </c>
      <c r="F7" s="8">
        <f t="shared" si="1"/>
        <v>-46.861111111111086</v>
      </c>
      <c r="G7" s="7">
        <f t="shared" si="2"/>
        <v>679.48611111111074</v>
      </c>
      <c r="H7" s="7">
        <f t="shared" si="3"/>
        <v>210.25</v>
      </c>
      <c r="I7" s="15">
        <f t="shared" si="4"/>
        <v>792.41136851136855</v>
      </c>
      <c r="J7" s="7">
        <f t="shared" si="5"/>
        <v>11.588631488631449</v>
      </c>
      <c r="K7" s="7">
        <v>11.588631488631449</v>
      </c>
      <c r="L7" s="7">
        <f t="shared" si="6"/>
        <v>134.29637977930037</v>
      </c>
      <c r="M7" s="7">
        <f t="shared" si="7"/>
        <v>2195.9637345678989</v>
      </c>
      <c r="N7" s="7">
        <f t="shared" si="8"/>
        <v>3416.3724099761571</v>
      </c>
      <c r="O7" s="23">
        <f t="shared" si="9"/>
        <v>1.4413720757004291E-2</v>
      </c>
    </row>
    <row r="8" spans="1:15" x14ac:dyDescent="0.2">
      <c r="A8" s="34"/>
      <c r="B8" s="2" t="s">
        <v>6</v>
      </c>
      <c r="C8" s="11">
        <v>5</v>
      </c>
      <c r="D8" s="29">
        <v>799</v>
      </c>
      <c r="E8" s="8">
        <f t="shared" si="0"/>
        <v>-13.5</v>
      </c>
      <c r="F8" s="8">
        <f t="shared" si="1"/>
        <v>-51.861111111111086</v>
      </c>
      <c r="G8" s="7">
        <f t="shared" si="2"/>
        <v>700.12499999999966</v>
      </c>
      <c r="H8" s="7">
        <f t="shared" si="3"/>
        <v>182.25</v>
      </c>
      <c r="I8" s="15">
        <f t="shared" si="4"/>
        <v>796.44238524238528</v>
      </c>
      <c r="J8" s="7">
        <f t="shared" si="5"/>
        <v>2.557614757614715</v>
      </c>
      <c r="K8" s="7">
        <v>2.557614757614715</v>
      </c>
      <c r="L8" s="7">
        <f t="shared" si="6"/>
        <v>6.5413932483685775</v>
      </c>
      <c r="M8" s="7">
        <f t="shared" si="7"/>
        <v>2689.5748456790097</v>
      </c>
      <c r="N8" s="7">
        <f t="shared" si="8"/>
        <v>2961.3977251755268</v>
      </c>
      <c r="O8" s="23">
        <f t="shared" si="9"/>
        <v>3.2010197216704819E-3</v>
      </c>
    </row>
    <row r="9" spans="1:15" x14ac:dyDescent="0.2">
      <c r="A9" s="34"/>
      <c r="B9" s="2" t="s">
        <v>7</v>
      </c>
      <c r="C9" s="11">
        <v>6</v>
      </c>
      <c r="D9" s="29">
        <v>815</v>
      </c>
      <c r="E9" s="8">
        <f t="shared" si="0"/>
        <v>-12.5</v>
      </c>
      <c r="F9" s="8">
        <f t="shared" si="1"/>
        <v>-35.861111111111086</v>
      </c>
      <c r="G9" s="7">
        <f t="shared" si="2"/>
        <v>448.26388888888857</v>
      </c>
      <c r="H9" s="7">
        <f t="shared" si="3"/>
        <v>156.25</v>
      </c>
      <c r="I9" s="15">
        <f t="shared" si="4"/>
        <v>800.47340197340202</v>
      </c>
      <c r="J9" s="7">
        <f t="shared" si="5"/>
        <v>14.526598026597981</v>
      </c>
      <c r="K9" s="7">
        <v>14.526598026597981</v>
      </c>
      <c r="L9" s="7">
        <f t="shared" si="6"/>
        <v>211.02205022636034</v>
      </c>
      <c r="M9" s="7">
        <f t="shared" si="7"/>
        <v>1286.019290123455</v>
      </c>
      <c r="N9" s="7">
        <f t="shared" si="8"/>
        <v>2538.9212321463697</v>
      </c>
      <c r="O9" s="23">
        <f t="shared" si="9"/>
        <v>1.7824046658402429E-2</v>
      </c>
    </row>
    <row r="10" spans="1:15" x14ac:dyDescent="0.2">
      <c r="A10" s="34"/>
      <c r="B10" s="2" t="s">
        <v>8</v>
      </c>
      <c r="C10" s="11">
        <v>7</v>
      </c>
      <c r="D10" s="29">
        <v>814</v>
      </c>
      <c r="E10" s="8">
        <f t="shared" si="0"/>
        <v>-11.5</v>
      </c>
      <c r="F10" s="8">
        <f t="shared" si="1"/>
        <v>-36.861111111111086</v>
      </c>
      <c r="G10" s="7">
        <f t="shared" si="2"/>
        <v>423.90277777777749</v>
      </c>
      <c r="H10" s="7">
        <f t="shared" si="3"/>
        <v>132.25</v>
      </c>
      <c r="I10" s="15">
        <f t="shared" si="4"/>
        <v>804.50441870441875</v>
      </c>
      <c r="J10" s="7">
        <f t="shared" si="5"/>
        <v>9.4955812955812462</v>
      </c>
      <c r="K10" s="7">
        <v>9.4955812955812462</v>
      </c>
      <c r="L10" s="7">
        <f t="shared" si="6"/>
        <v>90.166064140992418</v>
      </c>
      <c r="M10" s="7">
        <f t="shared" si="7"/>
        <v>1358.7415123456772</v>
      </c>
      <c r="N10" s="7">
        <f t="shared" si="8"/>
        <v>2148.9429308886865</v>
      </c>
      <c r="O10" s="23">
        <f t="shared" si="9"/>
        <v>1.1665333286954849E-2</v>
      </c>
    </row>
    <row r="11" spans="1:15" x14ac:dyDescent="0.2">
      <c r="A11" s="34"/>
      <c r="B11" s="2" t="s">
        <v>9</v>
      </c>
      <c r="C11" s="11">
        <v>8</v>
      </c>
      <c r="D11" s="29">
        <v>800</v>
      </c>
      <c r="E11" s="8">
        <f t="shared" si="0"/>
        <v>-10.5</v>
      </c>
      <c r="F11" s="8">
        <f t="shared" si="1"/>
        <v>-50.861111111111086</v>
      </c>
      <c r="G11" s="7">
        <f t="shared" si="2"/>
        <v>534.0416666666664</v>
      </c>
      <c r="H11" s="7">
        <f t="shared" si="3"/>
        <v>110.25</v>
      </c>
      <c r="I11" s="15">
        <f t="shared" si="4"/>
        <v>808.53543543543549</v>
      </c>
      <c r="J11" s="7">
        <f t="shared" si="5"/>
        <v>-8.5354354354354882</v>
      </c>
      <c r="K11" s="7">
        <v>8.5354354354354882</v>
      </c>
      <c r="L11" s="7">
        <f t="shared" si="6"/>
        <v>72.853658072487804</v>
      </c>
      <c r="M11" s="7">
        <f t="shared" si="7"/>
        <v>2586.8526234567876</v>
      </c>
      <c r="N11" s="7">
        <f t="shared" si="8"/>
        <v>1791.4628214024769</v>
      </c>
      <c r="O11" s="23">
        <f t="shared" si="9"/>
        <v>1.0669294294294361E-2</v>
      </c>
    </row>
    <row r="12" spans="1:15" x14ac:dyDescent="0.2">
      <c r="A12" s="34"/>
      <c r="B12" s="2" t="s">
        <v>10</v>
      </c>
      <c r="C12" s="11">
        <v>9</v>
      </c>
      <c r="D12" s="29">
        <v>814</v>
      </c>
      <c r="E12" s="8">
        <f t="shared" si="0"/>
        <v>-9.5</v>
      </c>
      <c r="F12" s="8">
        <f t="shared" si="1"/>
        <v>-36.861111111111086</v>
      </c>
      <c r="G12" s="7">
        <f t="shared" si="2"/>
        <v>350.18055555555532</v>
      </c>
      <c r="H12" s="7">
        <f t="shared" si="3"/>
        <v>90.25</v>
      </c>
      <c r="I12" s="15">
        <f t="shared" si="4"/>
        <v>812.56645216645222</v>
      </c>
      <c r="J12" s="7">
        <f t="shared" si="5"/>
        <v>1.4335478335477774</v>
      </c>
      <c r="K12" s="7">
        <v>1.4335478335477774</v>
      </c>
      <c r="L12" s="7">
        <f t="shared" si="6"/>
        <v>2.0550593910695261</v>
      </c>
      <c r="M12" s="7">
        <f t="shared" si="7"/>
        <v>1358.7415123456772</v>
      </c>
      <c r="N12" s="7">
        <f t="shared" si="8"/>
        <v>1466.4809036877411</v>
      </c>
      <c r="O12" s="23">
        <f t="shared" si="9"/>
        <v>1.7611152746287192E-3</v>
      </c>
    </row>
    <row r="13" spans="1:15" x14ac:dyDescent="0.2">
      <c r="A13" s="34"/>
      <c r="B13" s="2" t="s">
        <v>11</v>
      </c>
      <c r="C13" s="11">
        <v>10</v>
      </c>
      <c r="D13" s="29">
        <v>800</v>
      </c>
      <c r="E13" s="8">
        <f t="shared" si="0"/>
        <v>-8.5</v>
      </c>
      <c r="F13" s="8">
        <f t="shared" si="1"/>
        <v>-50.861111111111086</v>
      </c>
      <c r="G13" s="7">
        <f t="shared" si="2"/>
        <v>432.31944444444423</v>
      </c>
      <c r="H13" s="7">
        <f t="shared" si="3"/>
        <v>72.25</v>
      </c>
      <c r="I13" s="15">
        <f t="shared" si="4"/>
        <v>816.59746889746896</v>
      </c>
      <c r="J13" s="7">
        <f t="shared" si="5"/>
        <v>-16.597468897468957</v>
      </c>
      <c r="K13" s="7">
        <v>16.597468897468957</v>
      </c>
      <c r="L13" s="7">
        <f t="shared" si="6"/>
        <v>275.4759738024494</v>
      </c>
      <c r="M13" s="7">
        <f t="shared" si="7"/>
        <v>2586.8526234567876</v>
      </c>
      <c r="N13" s="7">
        <f t="shared" si="8"/>
        <v>1173.9971777444789</v>
      </c>
      <c r="O13" s="23">
        <f t="shared" si="9"/>
        <v>2.0746836121836195E-2</v>
      </c>
    </row>
    <row r="14" spans="1:15" x14ac:dyDescent="0.2">
      <c r="A14" s="34"/>
      <c r="B14" s="2" t="s">
        <v>12</v>
      </c>
      <c r="C14" s="11">
        <v>11</v>
      </c>
      <c r="D14" s="29">
        <v>804</v>
      </c>
      <c r="E14" s="8">
        <f t="shared" si="0"/>
        <v>-7.5</v>
      </c>
      <c r="F14" s="8">
        <f t="shared" si="1"/>
        <v>-46.861111111111086</v>
      </c>
      <c r="G14" s="7">
        <f t="shared" si="2"/>
        <v>351.45833333333314</v>
      </c>
      <c r="H14" s="7">
        <f t="shared" si="3"/>
        <v>56.25</v>
      </c>
      <c r="I14" s="15">
        <f t="shared" si="4"/>
        <v>820.62848562848569</v>
      </c>
      <c r="J14" s="7">
        <f t="shared" si="5"/>
        <v>-16.628485628485691</v>
      </c>
      <c r="K14" s="7">
        <v>16.628485628485691</v>
      </c>
      <c r="L14" s="7">
        <f t="shared" si="6"/>
        <v>276.50653429675521</v>
      </c>
      <c r="M14" s="7">
        <f t="shared" si="7"/>
        <v>2195.9637345678989</v>
      </c>
      <c r="N14" s="7">
        <f t="shared" si="8"/>
        <v>914.01164357269033</v>
      </c>
      <c r="O14" s="23">
        <f t="shared" si="9"/>
        <v>2.0682196055330462E-2</v>
      </c>
    </row>
    <row r="15" spans="1:15" x14ac:dyDescent="0.2">
      <c r="A15" s="34"/>
      <c r="B15" s="2" t="s">
        <v>13</v>
      </c>
      <c r="C15" s="11">
        <v>12</v>
      </c>
      <c r="D15" s="29">
        <v>810</v>
      </c>
      <c r="E15" s="8">
        <f>C15-$C$41</f>
        <v>-6.5</v>
      </c>
      <c r="F15" s="8">
        <f t="shared" si="1"/>
        <v>-40.861111111111086</v>
      </c>
      <c r="G15" s="7">
        <f t="shared" si="2"/>
        <v>265.59722222222206</v>
      </c>
      <c r="H15" s="7">
        <f t="shared" si="3"/>
        <v>42.25</v>
      </c>
      <c r="I15" s="15">
        <f t="shared" si="4"/>
        <v>824.65950235950243</v>
      </c>
      <c r="J15" s="7">
        <f t="shared" si="5"/>
        <v>-14.659502359502426</v>
      </c>
      <c r="K15" s="7">
        <v>14.659502359502426</v>
      </c>
      <c r="L15" s="7">
        <f t="shared" si="6"/>
        <v>214.9010094282572</v>
      </c>
      <c r="M15" s="7">
        <f t="shared" si="7"/>
        <v>1669.6304012345659</v>
      </c>
      <c r="N15" s="7">
        <f t="shared" si="8"/>
        <v>686.52430117237554</v>
      </c>
      <c r="O15" s="23">
        <f t="shared" si="9"/>
        <v>1.8098151061114107E-2</v>
      </c>
    </row>
    <row r="16" spans="1:15" x14ac:dyDescent="0.2">
      <c r="A16" s="35">
        <v>2021</v>
      </c>
      <c r="B16" s="3" t="s">
        <v>2</v>
      </c>
      <c r="C16" s="11">
        <v>13</v>
      </c>
      <c r="D16" s="29">
        <v>835</v>
      </c>
      <c r="E16" s="8">
        <f t="shared" ref="E16:E39" si="10">C16-$C$41</f>
        <v>-5.5</v>
      </c>
      <c r="F16" s="8">
        <f t="shared" si="1"/>
        <v>-15.861111111111086</v>
      </c>
      <c r="G16" s="7">
        <f t="shared" si="2"/>
        <v>87.236111111110972</v>
      </c>
      <c r="H16" s="7">
        <f t="shared" si="3"/>
        <v>30.25</v>
      </c>
      <c r="I16" s="15">
        <f t="shared" si="4"/>
        <v>828.69051909051916</v>
      </c>
      <c r="J16" s="7">
        <f t="shared" si="5"/>
        <v>6.3094809094808397</v>
      </c>
      <c r="K16" s="7">
        <v>6.3094809094808397</v>
      </c>
      <c r="L16" s="7">
        <f t="shared" si="6"/>
        <v>39.809549347103165</v>
      </c>
      <c r="M16" s="7">
        <f t="shared" si="7"/>
        <v>251.57484567901153</v>
      </c>
      <c r="N16" s="7">
        <f t="shared" si="8"/>
        <v>491.53515054353437</v>
      </c>
      <c r="O16" s="23">
        <f t="shared" si="9"/>
        <v>7.5562645622525024E-3</v>
      </c>
    </row>
    <row r="17" spans="1:15" x14ac:dyDescent="0.2">
      <c r="A17" s="35"/>
      <c r="B17" s="3" t="s">
        <v>3</v>
      </c>
      <c r="C17" s="11">
        <v>14</v>
      </c>
      <c r="D17" s="29">
        <v>825</v>
      </c>
      <c r="E17" s="8">
        <f t="shared" si="10"/>
        <v>-4.5</v>
      </c>
      <c r="F17" s="8">
        <f t="shared" si="1"/>
        <v>-25.861111111111086</v>
      </c>
      <c r="G17" s="7">
        <f t="shared" si="2"/>
        <v>116.37499999999989</v>
      </c>
      <c r="H17" s="7">
        <f t="shared" si="3"/>
        <v>20.25</v>
      </c>
      <c r="I17" s="15">
        <f t="shared" si="4"/>
        <v>832.72153582153589</v>
      </c>
      <c r="J17" s="7">
        <f t="shared" si="5"/>
        <v>-7.7215358215358947</v>
      </c>
      <c r="K17" s="7">
        <v>7.7215358215358947</v>
      </c>
      <c r="L17" s="7">
        <f t="shared" si="6"/>
        <v>59.622115443262004</v>
      </c>
      <c r="M17" s="7">
        <f t="shared" si="7"/>
        <v>668.79706790123328</v>
      </c>
      <c r="N17" s="7">
        <f t="shared" si="8"/>
        <v>329.04419168616687</v>
      </c>
      <c r="O17" s="23">
        <f t="shared" si="9"/>
        <v>9.3594373594374485E-3</v>
      </c>
    </row>
    <row r="18" spans="1:15" x14ac:dyDescent="0.2">
      <c r="A18" s="35"/>
      <c r="B18" s="3" t="s">
        <v>4</v>
      </c>
      <c r="C18" s="11">
        <v>15</v>
      </c>
      <c r="D18" s="29">
        <v>840</v>
      </c>
      <c r="E18" s="8">
        <f t="shared" si="10"/>
        <v>-3.5</v>
      </c>
      <c r="F18" s="8">
        <f t="shared" si="1"/>
        <v>-10.861111111111086</v>
      </c>
      <c r="G18" s="7">
        <f t="shared" si="2"/>
        <v>38.0138888888888</v>
      </c>
      <c r="H18" s="7">
        <f t="shared" si="3"/>
        <v>12.25</v>
      </c>
      <c r="I18" s="15">
        <f t="shared" si="4"/>
        <v>836.75255255255252</v>
      </c>
      <c r="J18" s="7">
        <f t="shared" si="5"/>
        <v>3.2474474474474846</v>
      </c>
      <c r="K18" s="7">
        <v>3.2474474474474846</v>
      </c>
      <c r="L18" s="7">
        <f t="shared" si="6"/>
        <v>10.545914923933184</v>
      </c>
      <c r="M18" s="7">
        <f t="shared" si="7"/>
        <v>117.96373456790069</v>
      </c>
      <c r="N18" s="7">
        <f t="shared" si="8"/>
        <v>199.05142460027628</v>
      </c>
      <c r="O18" s="23">
        <f t="shared" si="9"/>
        <v>3.8660088660089102E-3</v>
      </c>
    </row>
    <row r="19" spans="1:15" x14ac:dyDescent="0.2">
      <c r="A19" s="35"/>
      <c r="B19" s="3" t="s">
        <v>5</v>
      </c>
      <c r="C19" s="11">
        <v>16</v>
      </c>
      <c r="D19" s="29">
        <v>810</v>
      </c>
      <c r="E19" s="8">
        <f t="shared" si="10"/>
        <v>-2.5</v>
      </c>
      <c r="F19" s="8">
        <f t="shared" si="1"/>
        <v>-40.861111111111086</v>
      </c>
      <c r="G19" s="7">
        <f t="shared" si="2"/>
        <v>102.15277777777771</v>
      </c>
      <c r="H19" s="7">
        <f t="shared" si="3"/>
        <v>6.25</v>
      </c>
      <c r="I19" s="15">
        <f t="shared" si="4"/>
        <v>840.78356928356925</v>
      </c>
      <c r="J19" s="7">
        <f t="shared" si="5"/>
        <v>-30.78356928356925</v>
      </c>
      <c r="K19" s="7">
        <v>30.78356928356925</v>
      </c>
      <c r="L19" s="7">
        <f t="shared" si="6"/>
        <v>947.62813783630827</v>
      </c>
      <c r="M19" s="7">
        <f t="shared" si="7"/>
        <v>1669.6304012345659</v>
      </c>
      <c r="N19" s="7">
        <f t="shared" si="8"/>
        <v>101.55684928585525</v>
      </c>
      <c r="O19" s="23">
        <f t="shared" si="9"/>
        <v>3.8004406522924999E-2</v>
      </c>
    </row>
    <row r="20" spans="1:15" x14ac:dyDescent="0.2">
      <c r="A20" s="35"/>
      <c r="B20" s="3" t="s">
        <v>6</v>
      </c>
      <c r="C20" s="11">
        <v>17</v>
      </c>
      <c r="D20" s="29">
        <v>815</v>
      </c>
      <c r="E20" s="8">
        <f t="shared" si="10"/>
        <v>-1.5</v>
      </c>
      <c r="F20" s="8">
        <f t="shared" si="1"/>
        <v>-35.861111111111086</v>
      </c>
      <c r="G20" s="7">
        <f t="shared" si="2"/>
        <v>53.791666666666629</v>
      </c>
      <c r="H20" s="7">
        <f t="shared" si="3"/>
        <v>2.25</v>
      </c>
      <c r="I20" s="15">
        <f t="shared" si="4"/>
        <v>844.81458601458598</v>
      </c>
      <c r="J20" s="7">
        <f t="shared" si="5"/>
        <v>-29.814586014585984</v>
      </c>
      <c r="K20" s="7">
        <v>29.814586014585984</v>
      </c>
      <c r="L20" s="7">
        <f t="shared" si="6"/>
        <v>888.90953922114613</v>
      </c>
      <c r="M20" s="7">
        <f t="shared" si="7"/>
        <v>1286.019290123455</v>
      </c>
      <c r="N20" s="7">
        <f t="shared" si="8"/>
        <v>36.560465742907887</v>
      </c>
      <c r="O20" s="23">
        <f t="shared" si="9"/>
        <v>3.6582314128326361E-2</v>
      </c>
    </row>
    <row r="21" spans="1:15" x14ac:dyDescent="0.2">
      <c r="A21" s="35"/>
      <c r="B21" s="3" t="s">
        <v>7</v>
      </c>
      <c r="C21" s="11">
        <v>18</v>
      </c>
      <c r="D21" s="29">
        <v>845</v>
      </c>
      <c r="E21" s="8">
        <f t="shared" si="10"/>
        <v>-0.5</v>
      </c>
      <c r="F21" s="8">
        <f t="shared" si="1"/>
        <v>-5.8611111111110858</v>
      </c>
      <c r="G21" s="7">
        <f t="shared" si="2"/>
        <v>2.9305555555555429</v>
      </c>
      <c r="H21" s="7">
        <f t="shared" si="3"/>
        <v>0.25</v>
      </c>
      <c r="I21" s="15">
        <f t="shared" si="4"/>
        <v>848.84560274560272</v>
      </c>
      <c r="J21" s="7">
        <f t="shared" si="5"/>
        <v>-3.8456027456027186</v>
      </c>
      <c r="K21" s="7">
        <v>3.8456027456027186</v>
      </c>
      <c r="L21" s="7">
        <f t="shared" si="6"/>
        <v>14.788660476987168</v>
      </c>
      <c r="M21" s="7">
        <f t="shared" si="7"/>
        <v>34.352623456789829</v>
      </c>
      <c r="N21" s="7">
        <f t="shared" si="8"/>
        <v>4.0622739714342098</v>
      </c>
      <c r="O21" s="23">
        <f t="shared" si="9"/>
        <v>4.5510091663937503E-3</v>
      </c>
    </row>
    <row r="22" spans="1:15" x14ac:dyDescent="0.2">
      <c r="A22" s="35"/>
      <c r="B22" s="3" t="s">
        <v>8</v>
      </c>
      <c r="C22" s="11">
        <v>19</v>
      </c>
      <c r="D22" s="29">
        <v>818</v>
      </c>
      <c r="E22" s="8">
        <f t="shared" si="10"/>
        <v>0.5</v>
      </c>
      <c r="F22" s="8">
        <f t="shared" si="1"/>
        <v>-32.861111111111086</v>
      </c>
      <c r="G22" s="7">
        <f t="shared" si="2"/>
        <v>-16.430555555555543</v>
      </c>
      <c r="H22" s="7">
        <f t="shared" si="3"/>
        <v>0.25</v>
      </c>
      <c r="I22" s="15">
        <f t="shared" si="4"/>
        <v>852.87661947661945</v>
      </c>
      <c r="J22" s="7">
        <f t="shared" si="5"/>
        <v>-34.876619476619453</v>
      </c>
      <c r="K22" s="7">
        <v>34.876619476619453</v>
      </c>
      <c r="L22" s="7">
        <f t="shared" si="6"/>
        <v>1216.3785861169113</v>
      </c>
      <c r="M22" s="7">
        <f t="shared" si="7"/>
        <v>1079.8526234567885</v>
      </c>
      <c r="N22" s="7">
        <f t="shared" si="8"/>
        <v>4.0622739714342098</v>
      </c>
      <c r="O22" s="23">
        <f t="shared" si="9"/>
        <v>4.2636454127896642E-2</v>
      </c>
    </row>
    <row r="23" spans="1:15" x14ac:dyDescent="0.2">
      <c r="A23" s="35"/>
      <c r="B23" s="3" t="s">
        <v>9</v>
      </c>
      <c r="C23" s="11">
        <v>20</v>
      </c>
      <c r="D23" s="29">
        <v>842</v>
      </c>
      <c r="E23" s="8">
        <f t="shared" si="10"/>
        <v>1.5</v>
      </c>
      <c r="F23" s="8">
        <f t="shared" si="1"/>
        <v>-8.8611111111110858</v>
      </c>
      <c r="G23" s="7">
        <f t="shared" si="2"/>
        <v>-13.291666666666629</v>
      </c>
      <c r="H23" s="7">
        <f t="shared" si="3"/>
        <v>2.25</v>
      </c>
      <c r="I23" s="15">
        <f t="shared" si="4"/>
        <v>856.90763620763619</v>
      </c>
      <c r="J23" s="7">
        <f t="shared" si="5"/>
        <v>-14.907636207636187</v>
      </c>
      <c r="K23" s="7">
        <v>14.907636207636187</v>
      </c>
      <c r="L23" s="7">
        <f t="shared" si="6"/>
        <v>222.23761729922546</v>
      </c>
      <c r="M23" s="7">
        <f t="shared" si="7"/>
        <v>78.519290123456344</v>
      </c>
      <c r="N23" s="7">
        <f t="shared" si="8"/>
        <v>36.560465742907887</v>
      </c>
      <c r="O23" s="23">
        <f t="shared" si="9"/>
        <v>1.7705031125458653E-2</v>
      </c>
    </row>
    <row r="24" spans="1:15" x14ac:dyDescent="0.2">
      <c r="A24" s="35"/>
      <c r="B24" s="3" t="s">
        <v>10</v>
      </c>
      <c r="C24" s="11">
        <v>21</v>
      </c>
      <c r="D24" s="29">
        <v>839</v>
      </c>
      <c r="E24" s="8">
        <f t="shared" si="10"/>
        <v>2.5</v>
      </c>
      <c r="F24" s="8">
        <f t="shared" si="1"/>
        <v>-11.861111111111086</v>
      </c>
      <c r="G24" s="7">
        <f t="shared" si="2"/>
        <v>-29.652777777777715</v>
      </c>
      <c r="H24" s="7">
        <f t="shared" si="3"/>
        <v>6.25</v>
      </c>
      <c r="I24" s="15">
        <f t="shared" si="4"/>
        <v>860.93865293865292</v>
      </c>
      <c r="J24" s="7">
        <f t="shared" si="5"/>
        <v>-21.938652938652922</v>
      </c>
      <c r="K24" s="7">
        <v>21.938652938652922</v>
      </c>
      <c r="L24" s="7">
        <f t="shared" si="6"/>
        <v>481.30449276266449</v>
      </c>
      <c r="M24" s="7">
        <f t="shared" si="7"/>
        <v>140.68595679012284</v>
      </c>
      <c r="N24" s="7">
        <f t="shared" si="8"/>
        <v>101.55684928585525</v>
      </c>
      <c r="O24" s="23">
        <f t="shared" si="9"/>
        <v>2.6148573228430182E-2</v>
      </c>
    </row>
    <row r="25" spans="1:15" x14ac:dyDescent="0.2">
      <c r="A25" s="35"/>
      <c r="B25" s="3" t="s">
        <v>11</v>
      </c>
      <c r="C25" s="11">
        <v>22</v>
      </c>
      <c r="D25" s="29">
        <v>821</v>
      </c>
      <c r="E25" s="8">
        <f t="shared" si="10"/>
        <v>3.5</v>
      </c>
      <c r="F25" s="8">
        <f t="shared" si="1"/>
        <v>-29.861111111111086</v>
      </c>
      <c r="G25" s="7">
        <f t="shared" si="2"/>
        <v>-104.5138888888888</v>
      </c>
      <c r="H25" s="7">
        <f t="shared" si="3"/>
        <v>12.25</v>
      </c>
      <c r="I25" s="15">
        <f t="shared" si="4"/>
        <v>864.96966966966966</v>
      </c>
      <c r="J25" s="7">
        <f t="shared" si="5"/>
        <v>-43.969669669669656</v>
      </c>
      <c r="K25" s="7">
        <v>43.969669669669656</v>
      </c>
      <c r="L25" s="7">
        <f t="shared" si="6"/>
        <v>1933.3318508598677</v>
      </c>
      <c r="M25" s="7">
        <f t="shared" si="7"/>
        <v>891.68595679012196</v>
      </c>
      <c r="N25" s="7">
        <f t="shared" si="8"/>
        <v>199.05142460027628</v>
      </c>
      <c r="O25" s="23">
        <f t="shared" si="9"/>
        <v>5.3556235894847329E-2</v>
      </c>
    </row>
    <row r="26" spans="1:15" x14ac:dyDescent="0.2">
      <c r="A26" s="35"/>
      <c r="B26" s="3" t="s">
        <v>12</v>
      </c>
      <c r="C26" s="11">
        <v>23</v>
      </c>
      <c r="D26" s="29">
        <v>830</v>
      </c>
      <c r="E26" s="8">
        <f t="shared" si="10"/>
        <v>4.5</v>
      </c>
      <c r="F26" s="8">
        <f t="shared" si="1"/>
        <v>-20.861111111111086</v>
      </c>
      <c r="G26" s="7">
        <f t="shared" si="2"/>
        <v>-93.874999999999886</v>
      </c>
      <c r="H26" s="7">
        <f t="shared" si="3"/>
        <v>20.25</v>
      </c>
      <c r="I26" s="15">
        <f t="shared" si="4"/>
        <v>869.00068640068639</v>
      </c>
      <c r="J26" s="7">
        <f t="shared" si="5"/>
        <v>-39.000686400686391</v>
      </c>
      <c r="K26" s="7">
        <v>39.000686400686391</v>
      </c>
      <c r="L26" s="7">
        <f t="shared" si="6"/>
        <v>1521.0535397246845</v>
      </c>
      <c r="M26" s="7">
        <f t="shared" si="7"/>
        <v>435.18595679012242</v>
      </c>
      <c r="N26" s="7">
        <f t="shared" si="8"/>
        <v>329.04419168617102</v>
      </c>
      <c r="O26" s="23">
        <f t="shared" si="9"/>
        <v>4.6988778796007699E-2</v>
      </c>
    </row>
    <row r="27" spans="1:15" x14ac:dyDescent="0.2">
      <c r="A27" s="35"/>
      <c r="B27" s="3" t="s">
        <v>13</v>
      </c>
      <c r="C27" s="11">
        <v>24</v>
      </c>
      <c r="D27" s="29">
        <v>840</v>
      </c>
      <c r="E27" s="8">
        <f t="shared" si="10"/>
        <v>5.5</v>
      </c>
      <c r="F27" s="8">
        <f t="shared" si="1"/>
        <v>-10.861111111111086</v>
      </c>
      <c r="G27" s="7">
        <f t="shared" si="2"/>
        <v>-59.736111111110972</v>
      </c>
      <c r="H27" s="7">
        <f t="shared" si="3"/>
        <v>30.25</v>
      </c>
      <c r="I27" s="15">
        <f t="shared" si="4"/>
        <v>873.03170313170313</v>
      </c>
      <c r="J27" s="7">
        <f t="shared" si="5"/>
        <v>-33.031703131703125</v>
      </c>
      <c r="K27" s="7">
        <v>33.031703131703125</v>
      </c>
      <c r="L27" s="7">
        <f t="shared" si="6"/>
        <v>1091.0934117809661</v>
      </c>
      <c r="M27" s="7">
        <f t="shared" si="7"/>
        <v>117.96373456790069</v>
      </c>
      <c r="N27" s="7">
        <f t="shared" si="8"/>
        <v>491.53515054353943</v>
      </c>
      <c r="O27" s="23">
        <f t="shared" si="9"/>
        <v>3.9323456109170388E-2</v>
      </c>
    </row>
    <row r="28" spans="1:15" x14ac:dyDescent="0.2">
      <c r="A28" s="36">
        <v>2022</v>
      </c>
      <c r="B28" s="4" t="s">
        <v>2</v>
      </c>
      <c r="C28" s="11">
        <v>25</v>
      </c>
      <c r="D28" s="29">
        <v>923</v>
      </c>
      <c r="E28" s="8">
        <f t="shared" si="10"/>
        <v>6.5</v>
      </c>
      <c r="F28" s="8">
        <f t="shared" si="1"/>
        <v>72.138888888888914</v>
      </c>
      <c r="G28" s="7">
        <f t="shared" si="2"/>
        <v>468.90277777777794</v>
      </c>
      <c r="H28" s="7">
        <f t="shared" si="3"/>
        <v>42.25</v>
      </c>
      <c r="I28" s="15">
        <f t="shared" si="4"/>
        <v>877.06271986271986</v>
      </c>
      <c r="J28" s="7">
        <f t="shared" si="5"/>
        <v>45.93728013728014</v>
      </c>
      <c r="K28" s="7">
        <v>45.93728013728014</v>
      </c>
      <c r="L28" s="7">
        <f t="shared" si="6"/>
        <v>2110.2337064109524</v>
      </c>
      <c r="M28" s="7">
        <f t="shared" si="7"/>
        <v>5204.0192901234605</v>
      </c>
      <c r="N28" s="7">
        <f t="shared" si="8"/>
        <v>686.52430117238146</v>
      </c>
      <c r="O28" s="23">
        <f t="shared" si="9"/>
        <v>4.9769534276576537E-2</v>
      </c>
    </row>
    <row r="29" spans="1:15" x14ac:dyDescent="0.2">
      <c r="A29" s="36"/>
      <c r="B29" s="4" t="s">
        <v>3</v>
      </c>
      <c r="C29" s="11">
        <v>26</v>
      </c>
      <c r="D29" s="29">
        <v>914</v>
      </c>
      <c r="E29" s="8">
        <f t="shared" si="10"/>
        <v>7.5</v>
      </c>
      <c r="F29" s="8">
        <f t="shared" si="1"/>
        <v>63.138888888888914</v>
      </c>
      <c r="G29" s="7">
        <f t="shared" si="2"/>
        <v>473.54166666666686</v>
      </c>
      <c r="H29" s="7">
        <f t="shared" si="3"/>
        <v>56.25</v>
      </c>
      <c r="I29" s="15">
        <f t="shared" si="4"/>
        <v>881.09373659373659</v>
      </c>
      <c r="J29" s="7">
        <f t="shared" si="5"/>
        <v>32.906263406263406</v>
      </c>
      <c r="K29" s="7">
        <v>32.906263406263406</v>
      </c>
      <c r="L29" s="7">
        <f t="shared" si="6"/>
        <v>1082.8221713623902</v>
      </c>
      <c r="M29" s="7">
        <f t="shared" si="7"/>
        <v>3986.51929012346</v>
      </c>
      <c r="N29" s="7">
        <f t="shared" si="8"/>
        <v>914.01164357269727</v>
      </c>
      <c r="O29" s="23">
        <f t="shared" si="9"/>
        <v>3.6002476374467622E-2</v>
      </c>
    </row>
    <row r="30" spans="1:15" x14ac:dyDescent="0.2">
      <c r="A30" s="36"/>
      <c r="B30" s="4" t="s">
        <v>4</v>
      </c>
      <c r="C30" s="11">
        <v>27</v>
      </c>
      <c r="D30" s="29">
        <v>923</v>
      </c>
      <c r="E30" s="8">
        <f t="shared" si="10"/>
        <v>8.5</v>
      </c>
      <c r="F30" s="8">
        <f t="shared" si="1"/>
        <v>72.138888888888914</v>
      </c>
      <c r="G30" s="7">
        <f t="shared" si="2"/>
        <v>613.18055555555577</v>
      </c>
      <c r="H30" s="7">
        <f t="shared" si="3"/>
        <v>72.25</v>
      </c>
      <c r="I30" s="15">
        <f t="shared" si="4"/>
        <v>885.12475332475333</v>
      </c>
      <c r="J30" s="7">
        <f t="shared" si="5"/>
        <v>37.875246675246672</v>
      </c>
      <c r="K30" s="7">
        <v>37.875246675246672</v>
      </c>
      <c r="L30" s="7">
        <f t="shared" si="6"/>
        <v>1434.534310710784</v>
      </c>
      <c r="M30" s="7">
        <f t="shared" si="7"/>
        <v>5204.0192901234605</v>
      </c>
      <c r="N30" s="7">
        <f t="shared" si="8"/>
        <v>1173.9971777444866</v>
      </c>
      <c r="O30" s="23">
        <f t="shared" si="9"/>
        <v>4.1034936809584692E-2</v>
      </c>
    </row>
    <row r="31" spans="1:15" x14ac:dyDescent="0.2">
      <c r="A31" s="36"/>
      <c r="B31" s="4" t="s">
        <v>5</v>
      </c>
      <c r="C31" s="11">
        <v>28</v>
      </c>
      <c r="D31" s="29">
        <v>907</v>
      </c>
      <c r="E31" s="8">
        <f t="shared" si="10"/>
        <v>9.5</v>
      </c>
      <c r="F31" s="8">
        <f t="shared" si="1"/>
        <v>56.138888888888914</v>
      </c>
      <c r="G31" s="7">
        <f t="shared" si="2"/>
        <v>533.31944444444468</v>
      </c>
      <c r="H31" s="7">
        <f t="shared" si="3"/>
        <v>90.25</v>
      </c>
      <c r="I31" s="15">
        <f t="shared" si="4"/>
        <v>889.15577005577006</v>
      </c>
      <c r="J31" s="7">
        <f t="shared" si="5"/>
        <v>17.844229944229937</v>
      </c>
      <c r="K31" s="7">
        <v>17.844229944229937</v>
      </c>
      <c r="L31" s="7">
        <f t="shared" si="6"/>
        <v>318.41654230255233</v>
      </c>
      <c r="M31" s="7">
        <f t="shared" si="7"/>
        <v>3151.5748456790152</v>
      </c>
      <c r="N31" s="7">
        <f t="shared" si="8"/>
        <v>1466.4809036877498</v>
      </c>
      <c r="O31" s="23">
        <f t="shared" si="9"/>
        <v>1.9673902915358255E-2</v>
      </c>
    </row>
    <row r="32" spans="1:15" x14ac:dyDescent="0.2">
      <c r="A32" s="36"/>
      <c r="B32" s="4" t="s">
        <v>6</v>
      </c>
      <c r="C32" s="11">
        <v>29</v>
      </c>
      <c r="D32" s="29">
        <v>921</v>
      </c>
      <c r="E32" s="8">
        <f t="shared" si="10"/>
        <v>10.5</v>
      </c>
      <c r="F32" s="8">
        <f t="shared" si="1"/>
        <v>70.138888888888914</v>
      </c>
      <c r="G32" s="7">
        <f t="shared" si="2"/>
        <v>736.4583333333336</v>
      </c>
      <c r="H32" s="7">
        <f t="shared" si="3"/>
        <v>110.25</v>
      </c>
      <c r="I32" s="15">
        <f t="shared" si="4"/>
        <v>893.1867867867868</v>
      </c>
      <c r="J32" s="7">
        <f t="shared" si="5"/>
        <v>27.813213213213203</v>
      </c>
      <c r="K32" s="7">
        <v>27.813213213213203</v>
      </c>
      <c r="L32" s="7">
        <f t="shared" si="6"/>
        <v>773.57482924365752</v>
      </c>
      <c r="M32" s="7">
        <f t="shared" si="7"/>
        <v>4919.4637345679048</v>
      </c>
      <c r="N32" s="7">
        <f t="shared" si="8"/>
        <v>1791.4628214024865</v>
      </c>
      <c r="O32" s="23">
        <f t="shared" si="9"/>
        <v>3.0198928570264065E-2</v>
      </c>
    </row>
    <row r="33" spans="1:15" x14ac:dyDescent="0.2">
      <c r="A33" s="36"/>
      <c r="B33" s="4" t="s">
        <v>7</v>
      </c>
      <c r="C33" s="11">
        <v>30</v>
      </c>
      <c r="D33" s="29">
        <v>909</v>
      </c>
      <c r="E33" s="8">
        <f t="shared" si="10"/>
        <v>11.5</v>
      </c>
      <c r="F33" s="8">
        <f t="shared" si="1"/>
        <v>58.138888888888914</v>
      </c>
      <c r="G33" s="7">
        <f t="shared" si="2"/>
        <v>668.59722222222251</v>
      </c>
      <c r="H33" s="7">
        <f t="shared" si="3"/>
        <v>132.25</v>
      </c>
      <c r="I33" s="15">
        <f t="shared" si="4"/>
        <v>897.21780351780353</v>
      </c>
      <c r="J33" s="7">
        <f t="shared" si="5"/>
        <v>11.782196482196468</v>
      </c>
      <c r="K33" s="7">
        <v>11.782196482196468</v>
      </c>
      <c r="L33" s="7">
        <f t="shared" si="6"/>
        <v>138.82015394508284</v>
      </c>
      <c r="M33" s="7">
        <f t="shared" si="7"/>
        <v>3380.1304012345709</v>
      </c>
      <c r="N33" s="7">
        <f t="shared" si="8"/>
        <v>2148.942930888697</v>
      </c>
      <c r="O33" s="23">
        <f t="shared" si="9"/>
        <v>1.2961712301646279E-2</v>
      </c>
    </row>
    <row r="34" spans="1:15" x14ac:dyDescent="0.2">
      <c r="A34" s="36"/>
      <c r="B34" s="4" t="s">
        <v>8</v>
      </c>
      <c r="C34" s="11">
        <v>31</v>
      </c>
      <c r="D34" s="29">
        <v>905</v>
      </c>
      <c r="E34" s="8">
        <f t="shared" si="10"/>
        <v>12.5</v>
      </c>
      <c r="F34" s="8">
        <f t="shared" si="1"/>
        <v>54.138888888888914</v>
      </c>
      <c r="G34" s="7">
        <f t="shared" si="2"/>
        <v>676.73611111111143</v>
      </c>
      <c r="H34" s="7">
        <f t="shared" si="3"/>
        <v>156.25</v>
      </c>
      <c r="I34" s="15">
        <f t="shared" si="4"/>
        <v>901.24882024882027</v>
      </c>
      <c r="J34" s="7">
        <f t="shared" si="5"/>
        <v>3.751179751179734</v>
      </c>
      <c r="K34" s="7">
        <v>3.751179751179734</v>
      </c>
      <c r="L34" s="7">
        <f t="shared" si="6"/>
        <v>14.071349525660851</v>
      </c>
      <c r="M34" s="7">
        <f t="shared" si="7"/>
        <v>2931.0192901234595</v>
      </c>
      <c r="N34" s="7">
        <f t="shared" si="8"/>
        <v>2538.921232146381</v>
      </c>
      <c r="O34" s="23">
        <f t="shared" si="9"/>
        <v>4.1449500013035732E-3</v>
      </c>
    </row>
    <row r="35" spans="1:15" x14ac:dyDescent="0.2">
      <c r="A35" s="36"/>
      <c r="B35" s="4" t="s">
        <v>9</v>
      </c>
      <c r="C35" s="11">
        <v>32</v>
      </c>
      <c r="D35" s="29">
        <v>925</v>
      </c>
      <c r="E35" s="8">
        <f t="shared" si="10"/>
        <v>13.5</v>
      </c>
      <c r="F35" s="8">
        <f t="shared" si="1"/>
        <v>74.138888888888914</v>
      </c>
      <c r="G35" s="7">
        <f t="shared" si="2"/>
        <v>1000.8750000000003</v>
      </c>
      <c r="H35" s="7">
        <f t="shared" si="3"/>
        <v>182.25</v>
      </c>
      <c r="I35" s="15">
        <f t="shared" si="4"/>
        <v>905.279836979837</v>
      </c>
      <c r="J35" s="7">
        <f t="shared" si="5"/>
        <v>19.720163020163</v>
      </c>
      <c r="K35" s="7">
        <v>19.720163020163</v>
      </c>
      <c r="L35" s="7">
        <f t="shared" si="6"/>
        <v>388.88482954180427</v>
      </c>
      <c r="M35" s="7">
        <f t="shared" si="7"/>
        <v>5496.5748456790161</v>
      </c>
      <c r="N35" s="7">
        <f t="shared" si="8"/>
        <v>2961.3977251755391</v>
      </c>
      <c r="O35" s="23">
        <f t="shared" si="9"/>
        <v>2.1319095156932973E-2</v>
      </c>
    </row>
    <row r="36" spans="1:15" x14ac:dyDescent="0.2">
      <c r="A36" s="36"/>
      <c r="B36" s="4" t="s">
        <v>10</v>
      </c>
      <c r="C36" s="11">
        <v>33</v>
      </c>
      <c r="D36" s="29">
        <v>920</v>
      </c>
      <c r="E36" s="8">
        <f t="shared" si="10"/>
        <v>14.5</v>
      </c>
      <c r="F36" s="8">
        <f t="shared" si="1"/>
        <v>69.138888888888914</v>
      </c>
      <c r="G36" s="7">
        <f t="shared" si="2"/>
        <v>1002.5138888888893</v>
      </c>
      <c r="H36" s="7">
        <f t="shared" si="3"/>
        <v>210.25</v>
      </c>
      <c r="I36" s="15">
        <f t="shared" si="4"/>
        <v>909.31085371085373</v>
      </c>
      <c r="J36" s="7">
        <f t="shared" si="5"/>
        <v>10.689146289146265</v>
      </c>
      <c r="K36" s="7">
        <v>10.689146289146265</v>
      </c>
      <c r="L36" s="7">
        <f t="shared" si="6"/>
        <v>114.25784839076937</v>
      </c>
      <c r="M36" s="7">
        <f t="shared" si="7"/>
        <v>4780.1859567901265</v>
      </c>
      <c r="N36" s="7">
        <f t="shared" si="8"/>
        <v>3416.3724099761707</v>
      </c>
      <c r="O36" s="23">
        <f t="shared" si="9"/>
        <v>1.1618637270811158E-2</v>
      </c>
    </row>
    <row r="37" spans="1:15" x14ac:dyDescent="0.2">
      <c r="A37" s="36"/>
      <c r="B37" s="4" t="s">
        <v>11</v>
      </c>
      <c r="C37" s="11">
        <v>34</v>
      </c>
      <c r="D37" s="29">
        <v>910</v>
      </c>
      <c r="E37" s="8">
        <f t="shared" si="10"/>
        <v>15.5</v>
      </c>
      <c r="F37" s="8">
        <f t="shared" si="1"/>
        <v>59.138888888888914</v>
      </c>
      <c r="G37" s="7">
        <f t="shared" si="2"/>
        <v>916.65277777777817</v>
      </c>
      <c r="H37" s="7">
        <f t="shared" si="3"/>
        <v>240.25</v>
      </c>
      <c r="I37" s="15">
        <f t="shared" si="4"/>
        <v>913.34187044187047</v>
      </c>
      <c r="J37" s="7">
        <f t="shared" si="5"/>
        <v>-3.3418704418704692</v>
      </c>
      <c r="K37" s="7">
        <v>3.3418704418704692</v>
      </c>
      <c r="L37" s="7">
        <f t="shared" si="6"/>
        <v>11.168098050247526</v>
      </c>
      <c r="M37" s="7">
        <f t="shared" si="7"/>
        <v>3497.4081790123487</v>
      </c>
      <c r="N37" s="7">
        <f t="shared" si="8"/>
        <v>3903.8452865482759</v>
      </c>
      <c r="O37" s="23">
        <f t="shared" si="9"/>
        <v>3.6723851009565598E-3</v>
      </c>
    </row>
    <row r="38" spans="1:15" x14ac:dyDescent="0.2">
      <c r="A38" s="36"/>
      <c r="B38" s="4" t="s">
        <v>12</v>
      </c>
      <c r="C38" s="11">
        <v>35</v>
      </c>
      <c r="D38" s="29">
        <v>919</v>
      </c>
      <c r="E38" s="8">
        <f t="shared" si="10"/>
        <v>16.5</v>
      </c>
      <c r="F38" s="8">
        <f t="shared" si="1"/>
        <v>68.138888888888914</v>
      </c>
      <c r="G38" s="7">
        <f t="shared" si="2"/>
        <v>1124.291666666667</v>
      </c>
      <c r="H38" s="7">
        <f t="shared" si="3"/>
        <v>272.25</v>
      </c>
      <c r="I38" s="15">
        <f t="shared" si="4"/>
        <v>917.3728871728872</v>
      </c>
      <c r="J38" s="7">
        <f t="shared" si="5"/>
        <v>1.6271128271127964</v>
      </c>
      <c r="K38" s="7">
        <v>1.6271128271127964</v>
      </c>
      <c r="L38" s="7">
        <f t="shared" si="6"/>
        <v>2.6474961521549969</v>
      </c>
      <c r="M38" s="7">
        <f t="shared" si="7"/>
        <v>4642.9081790123491</v>
      </c>
      <c r="N38" s="7">
        <f t="shared" si="8"/>
        <v>4423.8163548918546</v>
      </c>
      <c r="O38" s="23">
        <f t="shared" si="9"/>
        <v>1.7705253831477653E-3</v>
      </c>
    </row>
    <row r="39" spans="1:15" x14ac:dyDescent="0.2">
      <c r="A39" s="36"/>
      <c r="B39" s="9" t="s">
        <v>13</v>
      </c>
      <c r="C39" s="11">
        <v>36</v>
      </c>
      <c r="D39" s="29">
        <v>911</v>
      </c>
      <c r="E39" s="10">
        <f t="shared" si="10"/>
        <v>17.5</v>
      </c>
      <c r="F39" s="8">
        <f t="shared" si="1"/>
        <v>60.138888888888914</v>
      </c>
      <c r="G39" s="7">
        <f t="shared" si="2"/>
        <v>1052.4305555555561</v>
      </c>
      <c r="H39" s="7">
        <f t="shared" si="3"/>
        <v>306.25</v>
      </c>
      <c r="I39" s="15">
        <f>$C$44+$C$43*C39</f>
        <v>921.40390390390394</v>
      </c>
      <c r="J39" s="7">
        <f t="shared" si="5"/>
        <v>-10.403903903903938</v>
      </c>
      <c r="K39" s="7">
        <v>10.403903903903938</v>
      </c>
      <c r="L39" s="7">
        <f t="shared" si="6"/>
        <v>108.2412164416676</v>
      </c>
      <c r="M39" s="7">
        <f t="shared" si="7"/>
        <v>3616.6859567901265</v>
      </c>
      <c r="N39" s="7">
        <f t="shared" si="8"/>
        <v>4976.2856150069074</v>
      </c>
      <c r="O39" s="23">
        <f t="shared" si="9"/>
        <v>1.1420311639850645E-2</v>
      </c>
    </row>
    <row r="40" spans="1:15" x14ac:dyDescent="0.2">
      <c r="C40" s="1"/>
      <c r="D40" s="1"/>
      <c r="F40" s="27" t="s">
        <v>27</v>
      </c>
      <c r="G40" s="28">
        <f>SUM(G4:G39)</f>
        <v>15660.499999999998</v>
      </c>
      <c r="H40" s="28">
        <f>SUM(H4:H39)</f>
        <v>3885</v>
      </c>
      <c r="I40" s="28">
        <f t="shared" ref="I40:N40" si="11">SUM(I4:I39)</f>
        <v>30631</v>
      </c>
      <c r="J40" s="28">
        <f t="shared" si="11"/>
        <v>-6.8212102632969618E-13</v>
      </c>
      <c r="K40" s="28">
        <f t="shared" si="11"/>
        <v>660.11385671385642</v>
      </c>
      <c r="L40" s="28">
        <f t="shared" si="11"/>
        <v>17900.568039468024</v>
      </c>
      <c r="M40" s="28">
        <f t="shared" si="11"/>
        <v>81028.305555555547</v>
      </c>
      <c r="N40" s="28">
        <f t="shared" si="11"/>
        <v>63127.737516087473</v>
      </c>
      <c r="O40" s="1"/>
    </row>
    <row r="41" spans="1:15" ht="20" customHeight="1" x14ac:dyDescent="0.2">
      <c r="B41" s="25" t="s">
        <v>19</v>
      </c>
      <c r="C41" s="26">
        <f>AVERAGE(C4:C39)</f>
        <v>18.5</v>
      </c>
      <c r="D41" s="26">
        <f>AVERAGE(D4:D39)</f>
        <v>850.86111111111109</v>
      </c>
    </row>
    <row r="42" spans="1:15" ht="17" thickBot="1" x14ac:dyDescent="0.25"/>
    <row r="43" spans="1:15" ht="21" x14ac:dyDescent="0.25">
      <c r="B43" s="16" t="s">
        <v>21</v>
      </c>
      <c r="C43" s="17">
        <f>G40/H40</f>
        <v>4.0310167310167309</v>
      </c>
    </row>
    <row r="44" spans="1:15" ht="21" x14ac:dyDescent="0.25">
      <c r="B44" s="18" t="s">
        <v>22</v>
      </c>
      <c r="C44" s="19">
        <f>D41-C41*C43</f>
        <v>776.28730158730161</v>
      </c>
    </row>
    <row r="45" spans="1:15" ht="21" x14ac:dyDescent="0.25">
      <c r="B45" s="20" t="s">
        <v>23</v>
      </c>
      <c r="C45" s="21">
        <f>N40/M40</f>
        <v>0.77908253274289585</v>
      </c>
    </row>
    <row r="46" spans="1:15" ht="21" x14ac:dyDescent="0.25">
      <c r="B46" s="18" t="s">
        <v>28</v>
      </c>
      <c r="C46" s="19">
        <f>L40/36</f>
        <v>497.23800109633402</v>
      </c>
    </row>
    <row r="47" spans="1:15" ht="21" x14ac:dyDescent="0.25">
      <c r="B47" s="18" t="s">
        <v>55</v>
      </c>
      <c r="C47" s="19">
        <f>K40/36</f>
        <v>18.336496019829344</v>
      </c>
    </row>
    <row r="48" spans="1:15" ht="22" thickBot="1" x14ac:dyDescent="0.3">
      <c r="B48" s="22" t="s">
        <v>58</v>
      </c>
      <c r="C48" s="24">
        <f>AVERAGE(O4:O39)</f>
        <v>2.1576348436206753E-2</v>
      </c>
    </row>
  </sheetData>
  <mergeCells count="4">
    <mergeCell ref="B1:I1"/>
    <mergeCell ref="A4:A15"/>
    <mergeCell ref="A16:A27"/>
    <mergeCell ref="A28:A39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12C44-31C9-6146-9A59-60B49BCC70A6}">
  <dimension ref="A1"/>
  <sheetViews>
    <sheetView tabSelected="1" workbookViewId="0">
      <selection activeCell="R14" sqref="R14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FD9F0-6864-AE4D-A8FF-39729DDC21A4}">
  <dimension ref="A1:I18"/>
  <sheetViews>
    <sheetView workbookViewId="0">
      <selection activeCell="F30" sqref="F30"/>
    </sheetView>
  </sheetViews>
  <sheetFormatPr baseColWidth="10" defaultRowHeight="16" x14ac:dyDescent="0.2"/>
  <cols>
    <col min="1" max="1" width="17.83203125" bestFit="1" customWidth="1"/>
    <col min="2" max="2" width="12.1640625" bestFit="1" customWidth="1"/>
    <col min="3" max="3" width="13.5" bestFit="1" customWidth="1"/>
    <col min="6" max="6" width="13" customWidth="1"/>
  </cols>
  <sheetData>
    <row r="1" spans="1:9" x14ac:dyDescent="0.2">
      <c r="A1" s="5" t="s">
        <v>29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s="1"/>
      <c r="B2" s="1"/>
      <c r="C2" s="1"/>
      <c r="D2" s="1"/>
      <c r="E2" s="1"/>
      <c r="F2" s="1"/>
      <c r="G2" s="1"/>
      <c r="H2" s="1"/>
      <c r="I2" s="1"/>
    </row>
    <row r="3" spans="1:9" x14ac:dyDescent="0.2">
      <c r="A3" s="30" t="s">
        <v>30</v>
      </c>
      <c r="B3" s="30"/>
      <c r="C3" s="1"/>
      <c r="D3" s="1"/>
      <c r="E3" s="1"/>
      <c r="F3" s="1"/>
      <c r="G3" s="1"/>
      <c r="H3" s="1"/>
      <c r="I3" s="1"/>
    </row>
    <row r="4" spans="1:9" x14ac:dyDescent="0.2">
      <c r="A4" s="5" t="s">
        <v>31</v>
      </c>
      <c r="B4" s="5">
        <v>0.88265652025173214</v>
      </c>
      <c r="C4" s="1"/>
      <c r="D4" s="1"/>
      <c r="E4" s="1"/>
      <c r="F4" s="1"/>
      <c r="G4" s="1"/>
      <c r="H4" s="1"/>
      <c r="I4" s="1"/>
    </row>
    <row r="5" spans="1:9" x14ac:dyDescent="0.2">
      <c r="A5" s="5" t="s">
        <v>32</v>
      </c>
      <c r="B5" s="5">
        <v>0.77908253274289641</v>
      </c>
      <c r="C5" s="1"/>
      <c r="D5" s="1"/>
      <c r="E5" s="1"/>
      <c r="F5" s="1"/>
      <c r="G5" s="1"/>
      <c r="H5" s="1"/>
      <c r="I5" s="1"/>
    </row>
    <row r="6" spans="1:9" x14ac:dyDescent="0.2">
      <c r="A6" s="1" t="s">
        <v>33</v>
      </c>
      <c r="B6" s="1">
        <v>0.77258496017651102</v>
      </c>
      <c r="C6" s="1"/>
      <c r="D6" s="1"/>
      <c r="E6" s="1"/>
      <c r="F6" s="1"/>
      <c r="G6" s="1"/>
      <c r="H6" s="1"/>
      <c r="I6" s="1"/>
    </row>
    <row r="7" spans="1:9" x14ac:dyDescent="0.2">
      <c r="A7" s="1" t="s">
        <v>34</v>
      </c>
      <c r="B7" s="1">
        <v>22.945310964954725</v>
      </c>
      <c r="C7" s="1"/>
      <c r="D7" s="1"/>
      <c r="E7" s="1"/>
      <c r="F7" s="1"/>
      <c r="G7" s="1"/>
      <c r="H7" s="1"/>
      <c r="I7" s="1"/>
    </row>
    <row r="8" spans="1:9" x14ac:dyDescent="0.2">
      <c r="A8" s="1" t="s">
        <v>35</v>
      </c>
      <c r="B8" s="1">
        <v>36</v>
      </c>
      <c r="C8" s="1"/>
      <c r="D8" s="1"/>
      <c r="E8" s="1"/>
      <c r="F8" s="1"/>
      <c r="G8" s="1"/>
      <c r="H8" s="1"/>
      <c r="I8" s="1"/>
    </row>
    <row r="9" spans="1:9" x14ac:dyDescent="0.2">
      <c r="A9" s="1"/>
      <c r="B9" s="1"/>
      <c r="C9" s="1"/>
      <c r="D9" s="1"/>
      <c r="E9" s="1"/>
      <c r="F9" s="1"/>
      <c r="G9" s="1"/>
      <c r="H9" s="1"/>
      <c r="I9" s="1"/>
    </row>
    <row r="10" spans="1:9" x14ac:dyDescent="0.2">
      <c r="A10" s="1" t="s">
        <v>36</v>
      </c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 s="31"/>
      <c r="B11" s="31" t="s">
        <v>41</v>
      </c>
      <c r="C11" s="31" t="s">
        <v>42</v>
      </c>
      <c r="D11" s="31" t="s">
        <v>43</v>
      </c>
      <c r="E11" s="31" t="s">
        <v>44</v>
      </c>
      <c r="F11" s="31" t="s">
        <v>45</v>
      </c>
      <c r="G11" s="1"/>
      <c r="H11" s="1"/>
      <c r="I11" s="1"/>
    </row>
    <row r="12" spans="1:9" x14ac:dyDescent="0.2">
      <c r="A12" s="1" t="s">
        <v>37</v>
      </c>
      <c r="B12" s="1">
        <v>1</v>
      </c>
      <c r="C12" s="1">
        <v>63127.737516087516</v>
      </c>
      <c r="D12" s="1">
        <v>63127.737516087516</v>
      </c>
      <c r="E12" s="1">
        <v>119.90362936051054</v>
      </c>
      <c r="F12" s="1">
        <v>1.0858432849800038E-12</v>
      </c>
      <c r="G12" s="1"/>
      <c r="H12" s="1"/>
      <c r="I12" s="1"/>
    </row>
    <row r="13" spans="1:9" x14ac:dyDescent="0.2">
      <c r="A13" s="1" t="s">
        <v>38</v>
      </c>
      <c r="B13" s="1">
        <v>34</v>
      </c>
      <c r="C13" s="1">
        <v>17900.568039468031</v>
      </c>
      <c r="D13" s="1">
        <v>526.48729527847149</v>
      </c>
      <c r="E13" s="1"/>
      <c r="F13" s="1"/>
      <c r="G13" s="1"/>
      <c r="H13" s="1"/>
      <c r="I13" s="1"/>
    </row>
    <row r="14" spans="1:9" x14ac:dyDescent="0.2">
      <c r="A14" s="1" t="s">
        <v>39</v>
      </c>
      <c r="B14" s="1">
        <v>35</v>
      </c>
      <c r="C14" s="1">
        <v>81028.305555555547</v>
      </c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32"/>
      <c r="B16" s="32" t="s">
        <v>46</v>
      </c>
      <c r="C16" s="31" t="s">
        <v>34</v>
      </c>
      <c r="D16" s="31" t="s">
        <v>47</v>
      </c>
      <c r="E16" s="31" t="s">
        <v>48</v>
      </c>
      <c r="F16" s="31" t="s">
        <v>49</v>
      </c>
      <c r="G16" s="31" t="s">
        <v>50</v>
      </c>
      <c r="H16" s="31" t="s">
        <v>51</v>
      </c>
      <c r="I16" s="31" t="s">
        <v>52</v>
      </c>
    </row>
    <row r="17" spans="1:9" x14ac:dyDescent="0.2">
      <c r="A17" s="5" t="s">
        <v>40</v>
      </c>
      <c r="B17" s="5">
        <v>776.28730158730161</v>
      </c>
      <c r="C17" s="1">
        <v>7.8106126982934914</v>
      </c>
      <c r="D17" s="1">
        <v>99.38878441084519</v>
      </c>
      <c r="E17" s="1">
        <v>1.7140155510658562E-43</v>
      </c>
      <c r="F17" s="1">
        <v>760.41422681678739</v>
      </c>
      <c r="G17" s="1">
        <v>792.16037635781584</v>
      </c>
      <c r="H17" s="1">
        <v>760.41422681678739</v>
      </c>
      <c r="I17" s="1">
        <v>792.16037635781584</v>
      </c>
    </row>
    <row r="18" spans="1:9" x14ac:dyDescent="0.2">
      <c r="A18" s="5" t="s">
        <v>59</v>
      </c>
      <c r="B18" s="5">
        <v>4.0310167310167309</v>
      </c>
      <c r="C18" s="1">
        <v>0.36812764813668086</v>
      </c>
      <c r="D18" s="1">
        <v>10.95005156885165</v>
      </c>
      <c r="E18" s="1">
        <v>1.0858432849800076E-12</v>
      </c>
      <c r="F18" s="1">
        <v>3.2828913393629158</v>
      </c>
      <c r="G18" s="1">
        <v>4.7791421226705459</v>
      </c>
      <c r="H18" s="1">
        <v>3.2828913393629158</v>
      </c>
      <c r="I18" s="1">
        <v>4.7791421226705459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Manually - Linear Regression</vt:lpstr>
      <vt:lpstr>Regression Line Graph</vt:lpstr>
      <vt:lpstr>Excel - Linear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Siddhesh Kadam</cp:lastModifiedBy>
  <dcterms:created xsi:type="dcterms:W3CDTF">2023-04-27T01:42:51Z</dcterms:created>
  <dcterms:modified xsi:type="dcterms:W3CDTF">2023-05-10T03:47:17Z</dcterms:modified>
</cp:coreProperties>
</file>