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Non Evs/Mercedes/Gross Income on X/"/>
    </mc:Choice>
  </mc:AlternateContent>
  <xr:revisionPtr revIDLastSave="330" documentId="8_{97BDCDE1-6E58-5343-8A19-94BA27880404}" xr6:coauthVersionLast="47" xr6:coauthVersionMax="47" xr10:uidLastSave="{928BFA41-227B-7D47-9469-2FD18D1DD5D1}"/>
  <bookViews>
    <workbookView xWindow="0" yWindow="500" windowWidth="28800" windowHeight="16300" xr2:uid="{B47AD962-AD2D-9344-AD84-BFDEB29D38DB}"/>
  </bookViews>
  <sheets>
    <sheet name="Manually - Linear Regression" sheetId="1" r:id="rId1"/>
    <sheet name="Excel - Linear Regression" sheetId="6" r:id="rId2"/>
    <sheet name="Regression Line Grap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M10" i="1" s="1"/>
  <c r="C41" i="1"/>
  <c r="E24" i="1" s="1"/>
  <c r="E37" i="1" l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G19" i="1" s="1"/>
  <c r="M9" i="1"/>
  <c r="E9" i="1"/>
  <c r="E35" i="1"/>
  <c r="E25" i="1"/>
  <c r="F38" i="1"/>
  <c r="F28" i="1"/>
  <c r="F18" i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G5" i="1" s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18" i="1" l="1"/>
  <c r="G4" i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J27" i="1" s="1"/>
  <c r="L27" i="1" s="1"/>
  <c r="I37" i="1"/>
  <c r="J37" i="1" s="1"/>
  <c r="L37" i="1" s="1"/>
  <c r="I36" i="1"/>
  <c r="J36" i="1" s="1"/>
  <c r="L36" i="1" s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N14" i="1" s="1"/>
  <c r="I17" i="1"/>
  <c r="J17" i="1" s="1"/>
  <c r="L17" i="1" s="1"/>
  <c r="I24" i="1"/>
  <c r="N24" i="1" s="1"/>
  <c r="I8" i="1"/>
  <c r="J8" i="1" s="1"/>
  <c r="L8" i="1" s="1"/>
  <c r="I39" i="1"/>
  <c r="N39" i="1" s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N7" i="1"/>
  <c r="J7" i="1"/>
  <c r="L7" i="1" s="1"/>
  <c r="J14" i="1" l="1"/>
  <c r="L14" i="1" s="1"/>
  <c r="N27" i="1"/>
  <c r="J24" i="1"/>
  <c r="L24" i="1" s="1"/>
  <c r="N17" i="1"/>
  <c r="N31" i="1"/>
  <c r="N37" i="1"/>
  <c r="N36" i="1"/>
  <c r="N30" i="1"/>
  <c r="J19" i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K40" i="1" s="1"/>
  <c r="C47" i="1" s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 l="1"/>
  <c r="C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<sst xmlns="http://schemas.openxmlformats.org/spreadsheetml/2006/main" count="86" uniqueCount="60">
  <si>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</si>
  <si>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</si>
  <si>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</si>
  <si>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</si>
  <si>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</si>
  <si>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</si>
  <si>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</si>
  <si>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</si>
  <si>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</si>
  <si>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</si>
  <si>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</si>
  <si>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</si>
  <si>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</si>
  <si>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</si>
  <si>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</si>
  <si>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</si>
  <si>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</si>
  <si>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</si>
  <si>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</si>
  <si>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</si>
  <si>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</si>
  <si>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</si>
  <si>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</si>
  <si>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</si>
  <si>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</si>
  <si>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</si>
  <si>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</si>
  <si>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</si>
  <si>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</si>
  <si>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</si>
  <si>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</si>
  <si>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</si>
  <si>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</si>
  <si>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</si>
  <si>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</si>
  <si>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</si>
  <si>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</si>
  <si>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</si>
  <si>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</si>
  <si>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</si>
  <si>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</si>
  <si>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</si>
  <si>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</si>
  <si>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</si>
  <si>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</si>
  <si>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</si>
  <si>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</si>
  <si>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</si>
  <si>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</si>
  <si>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</si>
  <si>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</si>
  <si>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</si>
  <si>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</si>
  <si>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(Y)</t>
  </si>
  <si>
    <t>MAD =</t>
  </si>
  <si>
    <t>Absolute Error</t>
  </si>
  <si>
    <t>Absolute % Error</t>
  </si>
  <si>
    <t>MAPE=</t>
  </si>
  <si>
    <t>For Mercedes Benz - A Class</t>
  </si>
  <si>
    <t>Gross Income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</si>
</sst>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2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164" fontId="0" fillId="0" borderId="3" xfId="0" applyNumberFormat="1" applyBorder="1"/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2" fontId="0" fillId="10" borderId="1" xfId="0" applyNumberFormat="1" applyFill="1" applyBorder="1"/>
    <xf numFmtId="0" fontId="5" fillId="7" borderId="4" xfId="0" applyFont="1" applyFill="1" applyBorder="1"/>
    <xf numFmtId="2" fontId="5" fillId="7" borderId="5" xfId="0" applyNumberFormat="1" applyFont="1" applyFill="1" applyBorder="1"/>
    <xf numFmtId="0" fontId="5" fillId="7" borderId="6" xfId="0" applyFont="1" applyFill="1" applyBorder="1"/>
    <xf numFmtId="2" fontId="5" fillId="7" borderId="7" xfId="0" applyNumberFormat="1" applyFont="1" applyFill="1" applyBorder="1"/>
    <xf numFmtId="0" fontId="5" fillId="2" borderId="6" xfId="0" applyFont="1" applyFill="1" applyBorder="1"/>
    <xf numFmtId="164" fontId="5" fillId="2" borderId="7" xfId="0" applyNumberFormat="1" applyFont="1" applyFill="1" applyBorder="1"/>
    <xf numFmtId="0" fontId="5" fillId="7" borderId="8" xfId="0" applyFont="1" applyFill="1" applyBorder="1"/>
    <xf numFmtId="9" fontId="0" fillId="0" borderId="1" xfId="1" applyFont="1" applyBorder="1"/>
    <xf numFmtId="9" fontId="5" fillId="7" borderId="9" xfId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0" fillId="2" borderId="0" xfId="0" applyFill="1"/>
    <xf numFmtId="0" fontId="0" fillId="2" borderId="11" xfId="0" applyFill="1" applyBorder="1"/>
    <xf numFmtId="0" fontId="2" fillId="2" borderId="12" xfId="0" applyFont="1" applyFill="1" applyBorder="1" applyAlignment="1">
      <alignment horizontal="center"/>
    </xf>
    <xf numFmtId="0" fontId="4" fillId="11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Gross Income [In Thousand]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77.599999999999994</c:v>
                </c:pt>
                <c:pt idx="1">
                  <c:v>77.599999999999994</c:v>
                </c:pt>
                <c:pt idx="2">
                  <c:v>77.599999999999994</c:v>
                </c:pt>
                <c:pt idx="3">
                  <c:v>77.599999999999994</c:v>
                </c:pt>
                <c:pt idx="4">
                  <c:v>77.599999999999994</c:v>
                </c:pt>
                <c:pt idx="5">
                  <c:v>77.599999999999994</c:v>
                </c:pt>
                <c:pt idx="6">
                  <c:v>77.599999999999994</c:v>
                </c:pt>
                <c:pt idx="7">
                  <c:v>77.599999999999994</c:v>
                </c:pt>
                <c:pt idx="8">
                  <c:v>77.599999999999994</c:v>
                </c:pt>
                <c:pt idx="9">
                  <c:v>77.599999999999994</c:v>
                </c:pt>
                <c:pt idx="10">
                  <c:v>77.599999999999994</c:v>
                </c:pt>
                <c:pt idx="11">
                  <c:v>77.599999999999994</c:v>
                </c:pt>
                <c:pt idx="12">
                  <c:v>81.5</c:v>
                </c:pt>
                <c:pt idx="13">
                  <c:v>81.5</c:v>
                </c:pt>
                <c:pt idx="14">
                  <c:v>81.5</c:v>
                </c:pt>
                <c:pt idx="15">
                  <c:v>81.5</c:v>
                </c:pt>
                <c:pt idx="16">
                  <c:v>81.5</c:v>
                </c:pt>
                <c:pt idx="17">
                  <c:v>81.5</c:v>
                </c:pt>
                <c:pt idx="18">
                  <c:v>81.5</c:v>
                </c:pt>
                <c:pt idx="19">
                  <c:v>81.5</c:v>
                </c:pt>
                <c:pt idx="20">
                  <c:v>81.5</c:v>
                </c:pt>
                <c:pt idx="21">
                  <c:v>81.5</c:v>
                </c:pt>
                <c:pt idx="22">
                  <c:v>81.5</c:v>
                </c:pt>
                <c:pt idx="23">
                  <c:v>81.5</c:v>
                </c:pt>
                <c:pt idx="24">
                  <c:v>85.4</c:v>
                </c:pt>
                <c:pt idx="25">
                  <c:v>85.4</c:v>
                </c:pt>
                <c:pt idx="26">
                  <c:v>85.4</c:v>
                </c:pt>
                <c:pt idx="27">
                  <c:v>85.4</c:v>
                </c:pt>
                <c:pt idx="28">
                  <c:v>85.4</c:v>
                </c:pt>
                <c:pt idx="29">
                  <c:v>85.4</c:v>
                </c:pt>
                <c:pt idx="30">
                  <c:v>85.4</c:v>
                </c:pt>
                <c:pt idx="31">
                  <c:v>85.4</c:v>
                </c:pt>
                <c:pt idx="32">
                  <c:v>85.4</c:v>
                </c:pt>
                <c:pt idx="33">
                  <c:v>85.4</c:v>
                </c:pt>
                <c:pt idx="34">
                  <c:v>85.4</c:v>
                </c:pt>
                <c:pt idx="35">
                  <c:v>85.4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1121</c:v>
                </c:pt>
                <c:pt idx="1">
                  <c:v>1125</c:v>
                </c:pt>
                <c:pt idx="2">
                  <c:v>1120</c:v>
                </c:pt>
                <c:pt idx="3">
                  <c:v>1119</c:v>
                </c:pt>
                <c:pt idx="4">
                  <c:v>1126</c:v>
                </c:pt>
                <c:pt idx="5">
                  <c:v>1126</c:v>
                </c:pt>
                <c:pt idx="6">
                  <c:v>1125</c:v>
                </c:pt>
                <c:pt idx="7">
                  <c:v>1130</c:v>
                </c:pt>
                <c:pt idx="8">
                  <c:v>1127</c:v>
                </c:pt>
                <c:pt idx="9">
                  <c:v>1128</c:v>
                </c:pt>
                <c:pt idx="10">
                  <c:v>1130</c:v>
                </c:pt>
                <c:pt idx="11">
                  <c:v>1129</c:v>
                </c:pt>
                <c:pt idx="12">
                  <c:v>1130</c:v>
                </c:pt>
                <c:pt idx="13">
                  <c:v>1134</c:v>
                </c:pt>
                <c:pt idx="14">
                  <c:v>1136</c:v>
                </c:pt>
                <c:pt idx="15">
                  <c:v>1132</c:v>
                </c:pt>
                <c:pt idx="16">
                  <c:v>1137</c:v>
                </c:pt>
                <c:pt idx="17">
                  <c:v>1135</c:v>
                </c:pt>
                <c:pt idx="18">
                  <c:v>1137</c:v>
                </c:pt>
                <c:pt idx="19">
                  <c:v>1138</c:v>
                </c:pt>
                <c:pt idx="20">
                  <c:v>1138</c:v>
                </c:pt>
                <c:pt idx="21">
                  <c:v>1135</c:v>
                </c:pt>
                <c:pt idx="22">
                  <c:v>1139</c:v>
                </c:pt>
                <c:pt idx="23">
                  <c:v>1140</c:v>
                </c:pt>
                <c:pt idx="24">
                  <c:v>1139</c:v>
                </c:pt>
                <c:pt idx="25">
                  <c:v>1137</c:v>
                </c:pt>
                <c:pt idx="26">
                  <c:v>1138</c:v>
                </c:pt>
                <c:pt idx="27">
                  <c:v>1139</c:v>
                </c:pt>
                <c:pt idx="28">
                  <c:v>1137</c:v>
                </c:pt>
                <c:pt idx="29">
                  <c:v>1140</c:v>
                </c:pt>
                <c:pt idx="30">
                  <c:v>1142</c:v>
                </c:pt>
                <c:pt idx="31">
                  <c:v>1140</c:v>
                </c:pt>
                <c:pt idx="32">
                  <c:v>1139</c:v>
                </c:pt>
                <c:pt idx="33">
                  <c:v>1144</c:v>
                </c:pt>
                <c:pt idx="34">
                  <c:v>1142</c:v>
                </c:pt>
                <c:pt idx="35">
                  <c:v>1143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14</xdr:col>
      <xdr:colOff>203200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tabSelected="1" zoomScale="75" workbookViewId="0">
      <selection activeCell="B1" sqref="B1:I1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34" t="s">
        <v>58</v>
      </c>
      <c r="C1" s="34"/>
      <c r="D1" s="34"/>
      <c r="E1" s="34"/>
      <c r="F1" s="34"/>
      <c r="G1" s="34"/>
      <c r="H1" s="34"/>
      <c r="I1" s="34"/>
    </row>
    <row r="3" spans="1:15" ht="52" customHeight="1" x14ac:dyDescent="0.2">
      <c r="A3" s="5" t="s">
        <v>0</v>
      </c>
      <c r="B3" s="5" t="s">
        <v>1</v>
      </c>
      <c r="C3" s="10" t="s">
        <v>59</v>
      </c>
      <c r="D3" s="11" t="s">
        <v>53</v>
      </c>
      <c r="E3" s="5" t="s">
        <v>14</v>
      </c>
      <c r="F3" s="5" t="s">
        <v>15</v>
      </c>
      <c r="G3" s="5" t="s">
        <v>20</v>
      </c>
      <c r="H3" s="5" t="s">
        <v>16</v>
      </c>
      <c r="I3" s="12" t="s">
        <v>17</v>
      </c>
      <c r="J3" s="5" t="s">
        <v>18</v>
      </c>
      <c r="K3" s="5" t="s">
        <v>55</v>
      </c>
      <c r="L3" s="5" t="s">
        <v>24</v>
      </c>
      <c r="M3" s="5" t="s">
        <v>25</v>
      </c>
      <c r="N3" s="5" t="s">
        <v>26</v>
      </c>
      <c r="O3" s="5" t="s">
        <v>56</v>
      </c>
    </row>
    <row r="4" spans="1:15" x14ac:dyDescent="0.2">
      <c r="A4" s="35">
        <v>2020</v>
      </c>
      <c r="B4" s="2" t="s">
        <v>2</v>
      </c>
      <c r="C4" s="27">
        <v>77.599999999999994</v>
      </c>
      <c r="D4" s="27">
        <v>1121</v>
      </c>
      <c r="E4" s="7">
        <f>C4-$C$41</f>
        <v>-3.9000000000000483</v>
      </c>
      <c r="F4" s="7">
        <f>D4-$D$41</f>
        <v>-12.805555555555657</v>
      </c>
      <c r="G4" s="6">
        <f>E4*F4</f>
        <v>49.941666666667679</v>
      </c>
      <c r="H4" s="6">
        <f>E4*E4</f>
        <v>15.210000000000377</v>
      </c>
      <c r="I4" s="13">
        <f>$C$44+$C$43*C4</f>
        <v>1126.5555555555557</v>
      </c>
      <c r="J4" s="6">
        <f>D4-I4</f>
        <v>-5.5555555555556566</v>
      </c>
      <c r="K4" s="6" cm="1">
        <f t="array" ref="K4:K39">ABS(J4:J39)</f>
        <v>5.5555555555556566</v>
      </c>
      <c r="L4" s="6">
        <f>J4^2</f>
        <v>30.864197530865319</v>
      </c>
      <c r="M4" s="6">
        <f>(D4-$D$41)^2</f>
        <v>163.98225308642233</v>
      </c>
      <c r="N4" s="6">
        <f>(I4-$D$41)^2</f>
        <v>52.5625</v>
      </c>
      <c r="O4" s="21">
        <f>K4/D4</f>
        <v>4.9558925562494709E-3</v>
      </c>
    </row>
    <row r="5" spans="1:15" x14ac:dyDescent="0.2">
      <c r="A5" s="35"/>
      <c r="B5" s="2" t="s">
        <v>3</v>
      </c>
      <c r="C5" s="27">
        <v>77.599999999999994</v>
      </c>
      <c r="D5" s="27">
        <v>1125</v>
      </c>
      <c r="E5" s="7">
        <f t="shared" ref="E5:E14" si="0">C5-$C$41</f>
        <v>-3.9000000000000483</v>
      </c>
      <c r="F5" s="7">
        <f t="shared" ref="F5:F39" si="1">D5-$D$41</f>
        <v>-8.8055555555556566</v>
      </c>
      <c r="G5" s="6">
        <f t="shared" ref="G5:G39" si="2">E5*F5</f>
        <v>34.341666666667486</v>
      </c>
      <c r="H5" s="6">
        <f t="shared" ref="H5:H39" si="3">E5*E5</f>
        <v>15.210000000000377</v>
      </c>
      <c r="I5" s="13">
        <f t="shared" ref="I5:I39" si="4">$C$44+$C$43*C5</f>
        <v>1126.5555555555557</v>
      </c>
      <c r="J5" s="6">
        <f t="shared" ref="J5:J39" si="5">D5-I5</f>
        <v>-1.5555555555556566</v>
      </c>
      <c r="K5" s="6">
        <v>1.5555555555556566</v>
      </c>
      <c r="L5" s="6">
        <f t="shared" ref="L5:L39" si="6">J5^2</f>
        <v>2.4197530864200676</v>
      </c>
      <c r="M5" s="6">
        <f t="shared" ref="M5:M39" si="7">(D5-$D$41)^2</f>
        <v>77.537808641977094</v>
      </c>
      <c r="N5" s="6">
        <f t="shared" ref="N5:N39" si="8">(I5-$D$41)^2</f>
        <v>52.5625</v>
      </c>
      <c r="O5" s="21">
        <f t="shared" ref="O5:O39" si="9">K5/D5</f>
        <v>1.382716049382806E-3</v>
      </c>
    </row>
    <row r="6" spans="1:15" x14ac:dyDescent="0.2">
      <c r="A6" s="35"/>
      <c r="B6" s="2" t="s">
        <v>4</v>
      </c>
      <c r="C6" s="27">
        <v>77.599999999999994</v>
      </c>
      <c r="D6" s="27">
        <v>1120</v>
      </c>
      <c r="E6" s="7">
        <f t="shared" si="0"/>
        <v>-3.9000000000000483</v>
      </c>
      <c r="F6" s="7">
        <f t="shared" si="1"/>
        <v>-13.805555555555657</v>
      </c>
      <c r="G6" s="6">
        <f t="shared" si="2"/>
        <v>53.841666666667727</v>
      </c>
      <c r="H6" s="6">
        <f t="shared" si="3"/>
        <v>15.210000000000377</v>
      </c>
      <c r="I6" s="13">
        <f t="shared" si="4"/>
        <v>1126.5555555555557</v>
      </c>
      <c r="J6" s="6">
        <f t="shared" si="5"/>
        <v>-6.5555555555556566</v>
      </c>
      <c r="K6" s="6">
        <v>6.5555555555556566</v>
      </c>
      <c r="L6" s="6">
        <f t="shared" si="6"/>
        <v>42.975308641976632</v>
      </c>
      <c r="M6" s="6">
        <f t="shared" si="7"/>
        <v>190.59336419753365</v>
      </c>
      <c r="N6" s="6">
        <f t="shared" si="8"/>
        <v>52.5625</v>
      </c>
      <c r="O6" s="21">
        <f t="shared" si="9"/>
        <v>5.8531746031746934E-3</v>
      </c>
    </row>
    <row r="7" spans="1:15" x14ac:dyDescent="0.2">
      <c r="A7" s="35"/>
      <c r="B7" s="2" t="s">
        <v>5</v>
      </c>
      <c r="C7" s="27">
        <v>77.599999999999994</v>
      </c>
      <c r="D7" s="27">
        <v>1119</v>
      </c>
      <c r="E7" s="7">
        <f t="shared" si="0"/>
        <v>-3.9000000000000483</v>
      </c>
      <c r="F7" s="7">
        <f t="shared" si="1"/>
        <v>-14.805555555555657</v>
      </c>
      <c r="G7" s="6">
        <f t="shared" si="2"/>
        <v>57.741666666667776</v>
      </c>
      <c r="H7" s="6">
        <f t="shared" si="3"/>
        <v>15.210000000000377</v>
      </c>
      <c r="I7" s="13">
        <f t="shared" si="4"/>
        <v>1126.5555555555557</v>
      </c>
      <c r="J7" s="6">
        <f t="shared" si="5"/>
        <v>-7.5555555555556566</v>
      </c>
      <c r="K7" s="6">
        <v>7.5555555555556566</v>
      </c>
      <c r="L7" s="6">
        <f t="shared" si="6"/>
        <v>57.086419753087945</v>
      </c>
      <c r="M7" s="6">
        <f t="shared" si="7"/>
        <v>219.20447530864496</v>
      </c>
      <c r="N7" s="6">
        <f t="shared" si="8"/>
        <v>52.5625</v>
      </c>
      <c r="O7" s="21">
        <f t="shared" si="9"/>
        <v>6.7520603713634103E-3</v>
      </c>
    </row>
    <row r="8" spans="1:15" x14ac:dyDescent="0.2">
      <c r="A8" s="35"/>
      <c r="B8" s="2" t="s">
        <v>6</v>
      </c>
      <c r="C8" s="27">
        <v>77.599999999999994</v>
      </c>
      <c r="D8" s="27">
        <v>1126</v>
      </c>
      <c r="E8" s="7">
        <f t="shared" si="0"/>
        <v>-3.9000000000000483</v>
      </c>
      <c r="F8" s="7">
        <f t="shared" si="1"/>
        <v>-7.8055555555556566</v>
      </c>
      <c r="G8" s="6">
        <f t="shared" si="2"/>
        <v>30.441666666667437</v>
      </c>
      <c r="H8" s="6">
        <f t="shared" si="3"/>
        <v>15.210000000000377</v>
      </c>
      <c r="I8" s="13">
        <f t="shared" si="4"/>
        <v>1126.5555555555557</v>
      </c>
      <c r="J8" s="6">
        <f t="shared" si="5"/>
        <v>-0.55555555555565661</v>
      </c>
      <c r="K8" s="6">
        <v>0.55555555555565661</v>
      </c>
      <c r="L8" s="6">
        <f t="shared" si="6"/>
        <v>0.30864197530875426</v>
      </c>
      <c r="M8" s="6">
        <f t="shared" si="7"/>
        <v>60.926697530865773</v>
      </c>
      <c r="N8" s="6">
        <f t="shared" si="8"/>
        <v>52.5625</v>
      </c>
      <c r="O8" s="21">
        <f t="shared" si="9"/>
        <v>4.9338859285582291E-4</v>
      </c>
    </row>
    <row r="9" spans="1:15" x14ac:dyDescent="0.2">
      <c r="A9" s="35"/>
      <c r="B9" s="2" t="s">
        <v>7</v>
      </c>
      <c r="C9" s="27">
        <v>77.599999999999994</v>
      </c>
      <c r="D9" s="27">
        <v>1126</v>
      </c>
      <c r="E9" s="7">
        <f t="shared" si="0"/>
        <v>-3.9000000000000483</v>
      </c>
      <c r="F9" s="7">
        <f t="shared" si="1"/>
        <v>-7.8055555555556566</v>
      </c>
      <c r="G9" s="6">
        <f t="shared" si="2"/>
        <v>30.441666666667437</v>
      </c>
      <c r="H9" s="6">
        <f t="shared" si="3"/>
        <v>15.210000000000377</v>
      </c>
      <c r="I9" s="13">
        <f t="shared" si="4"/>
        <v>1126.5555555555557</v>
      </c>
      <c r="J9" s="6">
        <f t="shared" si="5"/>
        <v>-0.55555555555565661</v>
      </c>
      <c r="K9" s="6">
        <v>0.55555555555565661</v>
      </c>
      <c r="L9" s="6">
        <f t="shared" si="6"/>
        <v>0.30864197530875426</v>
      </c>
      <c r="M9" s="6">
        <f t="shared" si="7"/>
        <v>60.926697530865773</v>
      </c>
      <c r="N9" s="6">
        <f t="shared" si="8"/>
        <v>52.5625</v>
      </c>
      <c r="O9" s="21">
        <f t="shared" si="9"/>
        <v>4.9338859285582291E-4</v>
      </c>
    </row>
    <row r="10" spans="1:15" x14ac:dyDescent="0.2">
      <c r="A10" s="35"/>
      <c r="B10" s="2" t="s">
        <v>8</v>
      </c>
      <c r="C10" s="27">
        <v>77.599999999999994</v>
      </c>
      <c r="D10" s="27">
        <v>1125</v>
      </c>
      <c r="E10" s="7">
        <f t="shared" si="0"/>
        <v>-3.9000000000000483</v>
      </c>
      <c r="F10" s="7">
        <f t="shared" si="1"/>
        <v>-8.8055555555556566</v>
      </c>
      <c r="G10" s="6">
        <f t="shared" si="2"/>
        <v>34.341666666667486</v>
      </c>
      <c r="H10" s="6">
        <f t="shared" si="3"/>
        <v>15.210000000000377</v>
      </c>
      <c r="I10" s="13">
        <f t="shared" si="4"/>
        <v>1126.5555555555557</v>
      </c>
      <c r="J10" s="6">
        <f t="shared" si="5"/>
        <v>-1.5555555555556566</v>
      </c>
      <c r="K10" s="6">
        <v>1.5555555555556566</v>
      </c>
      <c r="L10" s="6">
        <f t="shared" si="6"/>
        <v>2.4197530864200676</v>
      </c>
      <c r="M10" s="6">
        <f t="shared" si="7"/>
        <v>77.537808641977094</v>
      </c>
      <c r="N10" s="6">
        <f t="shared" si="8"/>
        <v>52.5625</v>
      </c>
      <c r="O10" s="21">
        <f t="shared" si="9"/>
        <v>1.382716049382806E-3</v>
      </c>
    </row>
    <row r="11" spans="1:15" x14ac:dyDescent="0.2">
      <c r="A11" s="35"/>
      <c r="B11" s="2" t="s">
        <v>9</v>
      </c>
      <c r="C11" s="27">
        <v>77.599999999999994</v>
      </c>
      <c r="D11" s="27">
        <v>1130</v>
      </c>
      <c r="E11" s="7">
        <f t="shared" si="0"/>
        <v>-3.9000000000000483</v>
      </c>
      <c r="F11" s="7">
        <f t="shared" si="1"/>
        <v>-3.8055555555556566</v>
      </c>
      <c r="G11" s="6">
        <f t="shared" si="2"/>
        <v>14.841666666667244</v>
      </c>
      <c r="H11" s="6">
        <f t="shared" si="3"/>
        <v>15.210000000000377</v>
      </c>
      <c r="I11" s="13">
        <f t="shared" si="4"/>
        <v>1126.5555555555557</v>
      </c>
      <c r="J11" s="6">
        <f t="shared" si="5"/>
        <v>3.4444444444443434</v>
      </c>
      <c r="K11" s="6">
        <v>3.4444444444443434</v>
      </c>
      <c r="L11" s="6">
        <f t="shared" si="6"/>
        <v>11.864197530863501</v>
      </c>
      <c r="M11" s="6">
        <f t="shared" si="7"/>
        <v>14.482253086420522</v>
      </c>
      <c r="N11" s="6">
        <f t="shared" si="8"/>
        <v>52.5625</v>
      </c>
      <c r="O11" s="21">
        <f t="shared" si="9"/>
        <v>3.0481809242870295E-3</v>
      </c>
    </row>
    <row r="12" spans="1:15" x14ac:dyDescent="0.2">
      <c r="A12" s="35"/>
      <c r="B12" s="2" t="s">
        <v>10</v>
      </c>
      <c r="C12" s="27">
        <v>77.599999999999994</v>
      </c>
      <c r="D12" s="27">
        <v>1127</v>
      </c>
      <c r="E12" s="7">
        <f t="shared" si="0"/>
        <v>-3.9000000000000483</v>
      </c>
      <c r="F12" s="7">
        <f t="shared" si="1"/>
        <v>-6.8055555555556566</v>
      </c>
      <c r="G12" s="6">
        <f t="shared" si="2"/>
        <v>26.541666666667389</v>
      </c>
      <c r="H12" s="6">
        <f t="shared" si="3"/>
        <v>15.210000000000377</v>
      </c>
      <c r="I12" s="13">
        <f t="shared" si="4"/>
        <v>1126.5555555555557</v>
      </c>
      <c r="J12" s="6">
        <f t="shared" si="5"/>
        <v>0.44444444444434339</v>
      </c>
      <c r="K12" s="6">
        <v>0.44444444444434339</v>
      </c>
      <c r="L12" s="6">
        <f t="shared" si="6"/>
        <v>0.19753086419744104</v>
      </c>
      <c r="M12" s="6">
        <f t="shared" si="7"/>
        <v>46.31558641975446</v>
      </c>
      <c r="N12" s="6">
        <f t="shared" si="8"/>
        <v>52.5625</v>
      </c>
      <c r="O12" s="21">
        <f t="shared" si="9"/>
        <v>3.943606428077581E-4</v>
      </c>
    </row>
    <row r="13" spans="1:15" x14ac:dyDescent="0.2">
      <c r="A13" s="35"/>
      <c r="B13" s="2" t="s">
        <v>11</v>
      </c>
      <c r="C13" s="27">
        <v>77.599999999999994</v>
      </c>
      <c r="D13" s="27">
        <v>1128</v>
      </c>
      <c r="E13" s="7">
        <f t="shared" si="0"/>
        <v>-3.9000000000000483</v>
      </c>
      <c r="F13" s="7">
        <f t="shared" si="1"/>
        <v>-5.8055555555556566</v>
      </c>
      <c r="G13" s="6">
        <f t="shared" si="2"/>
        <v>22.641666666667341</v>
      </c>
      <c r="H13" s="6">
        <f t="shared" si="3"/>
        <v>15.210000000000377</v>
      </c>
      <c r="I13" s="13">
        <f t="shared" si="4"/>
        <v>1126.5555555555557</v>
      </c>
      <c r="J13" s="6">
        <f t="shared" si="5"/>
        <v>1.4444444444443434</v>
      </c>
      <c r="K13" s="6">
        <v>1.4444444444443434</v>
      </c>
      <c r="L13" s="6">
        <f t="shared" si="6"/>
        <v>2.0864197530861279</v>
      </c>
      <c r="M13" s="6">
        <f t="shared" si="7"/>
        <v>33.704475308643147</v>
      </c>
      <c r="N13" s="6">
        <f t="shared" si="8"/>
        <v>52.5625</v>
      </c>
      <c r="O13" s="21">
        <f t="shared" si="9"/>
        <v>1.2805358550038505E-3</v>
      </c>
    </row>
    <row r="14" spans="1:15" x14ac:dyDescent="0.2">
      <c r="A14" s="35"/>
      <c r="B14" s="2" t="s">
        <v>12</v>
      </c>
      <c r="C14" s="27">
        <v>77.599999999999994</v>
      </c>
      <c r="D14" s="27">
        <v>1130</v>
      </c>
      <c r="E14" s="7">
        <f t="shared" si="0"/>
        <v>-3.9000000000000483</v>
      </c>
      <c r="F14" s="7">
        <f t="shared" si="1"/>
        <v>-3.8055555555556566</v>
      </c>
      <c r="G14" s="6">
        <f t="shared" si="2"/>
        <v>14.841666666667244</v>
      </c>
      <c r="H14" s="6">
        <f t="shared" si="3"/>
        <v>15.210000000000377</v>
      </c>
      <c r="I14" s="13">
        <f t="shared" si="4"/>
        <v>1126.5555555555557</v>
      </c>
      <c r="J14" s="6">
        <f t="shared" si="5"/>
        <v>3.4444444444443434</v>
      </c>
      <c r="K14" s="6">
        <v>3.4444444444443434</v>
      </c>
      <c r="L14" s="6">
        <f t="shared" si="6"/>
        <v>11.864197530863501</v>
      </c>
      <c r="M14" s="6">
        <f t="shared" si="7"/>
        <v>14.482253086420522</v>
      </c>
      <c r="N14" s="6">
        <f t="shared" si="8"/>
        <v>52.5625</v>
      </c>
      <c r="O14" s="21">
        <f t="shared" si="9"/>
        <v>3.0481809242870295E-3</v>
      </c>
    </row>
    <row r="15" spans="1:15" x14ac:dyDescent="0.2">
      <c r="A15" s="35"/>
      <c r="B15" s="2" t="s">
        <v>13</v>
      </c>
      <c r="C15" s="27">
        <v>77.599999999999994</v>
      </c>
      <c r="D15" s="27">
        <v>1129</v>
      </c>
      <c r="E15" s="7">
        <f>C15-$C$41</f>
        <v>-3.9000000000000483</v>
      </c>
      <c r="F15" s="7">
        <f t="shared" si="1"/>
        <v>-4.8055555555556566</v>
      </c>
      <c r="G15" s="6">
        <f t="shared" si="2"/>
        <v>18.741666666667292</v>
      </c>
      <c r="H15" s="6">
        <f t="shared" si="3"/>
        <v>15.210000000000377</v>
      </c>
      <c r="I15" s="13">
        <f t="shared" si="4"/>
        <v>1126.5555555555557</v>
      </c>
      <c r="J15" s="6">
        <f t="shared" si="5"/>
        <v>2.4444444444443434</v>
      </c>
      <c r="K15" s="6">
        <v>2.4444444444443434</v>
      </c>
      <c r="L15" s="6">
        <f t="shared" si="6"/>
        <v>5.9753086419748147</v>
      </c>
      <c r="M15" s="6">
        <f t="shared" si="7"/>
        <v>23.093364197531834</v>
      </c>
      <c r="N15" s="6">
        <f t="shared" si="8"/>
        <v>52.5625</v>
      </c>
      <c r="O15" s="21">
        <f t="shared" si="9"/>
        <v>2.1651412262571686E-3</v>
      </c>
    </row>
    <row r="16" spans="1:15" x14ac:dyDescent="0.2">
      <c r="A16" s="36">
        <v>2021</v>
      </c>
      <c r="B16" s="3" t="s">
        <v>2</v>
      </c>
      <c r="C16" s="27">
        <v>81.5</v>
      </c>
      <c r="D16" s="27">
        <v>1130</v>
      </c>
      <c r="E16" s="7">
        <f t="shared" ref="E16:E39" si="10">C16-$C$41</f>
        <v>0</v>
      </c>
      <c r="F16" s="7">
        <f t="shared" si="1"/>
        <v>-3.8055555555556566</v>
      </c>
      <c r="G16" s="6">
        <f t="shared" si="2"/>
        <v>0</v>
      </c>
      <c r="H16" s="6">
        <f t="shared" si="3"/>
        <v>0</v>
      </c>
      <c r="I16" s="13">
        <f t="shared" si="4"/>
        <v>1133.8055555555557</v>
      </c>
      <c r="J16" s="6">
        <f t="shared" si="5"/>
        <v>-3.8055555555556566</v>
      </c>
      <c r="K16" s="6">
        <v>3.8055555555556566</v>
      </c>
      <c r="L16" s="6">
        <f t="shared" si="6"/>
        <v>14.482253086420522</v>
      </c>
      <c r="M16" s="6">
        <f t="shared" si="7"/>
        <v>14.482253086420522</v>
      </c>
      <c r="N16" s="6">
        <f t="shared" si="8"/>
        <v>0</v>
      </c>
      <c r="O16" s="21">
        <f t="shared" si="9"/>
        <v>3.3677482792527935E-3</v>
      </c>
    </row>
    <row r="17" spans="1:15" x14ac:dyDescent="0.2">
      <c r="A17" s="36"/>
      <c r="B17" s="3" t="s">
        <v>3</v>
      </c>
      <c r="C17" s="27">
        <v>81.5</v>
      </c>
      <c r="D17" s="27">
        <v>1134</v>
      </c>
      <c r="E17" s="7">
        <f t="shared" si="10"/>
        <v>0</v>
      </c>
      <c r="F17" s="7">
        <f t="shared" si="1"/>
        <v>0.19444444444434339</v>
      </c>
      <c r="G17" s="6">
        <f t="shared" si="2"/>
        <v>0</v>
      </c>
      <c r="H17" s="6">
        <f t="shared" si="3"/>
        <v>0</v>
      </c>
      <c r="I17" s="13">
        <f t="shared" si="4"/>
        <v>1133.8055555555557</v>
      </c>
      <c r="J17" s="6">
        <f t="shared" si="5"/>
        <v>0.19444444444434339</v>
      </c>
      <c r="K17" s="6">
        <v>0.19444444444434339</v>
      </c>
      <c r="L17" s="6">
        <f t="shared" si="6"/>
        <v>3.7808641975269341E-2</v>
      </c>
      <c r="M17" s="6">
        <f t="shared" si="7"/>
        <v>3.7808641975269341E-2</v>
      </c>
      <c r="N17" s="6">
        <f t="shared" si="8"/>
        <v>0</v>
      </c>
      <c r="O17" s="21">
        <f t="shared" si="9"/>
        <v>1.7146776406026755E-4</v>
      </c>
    </row>
    <row r="18" spans="1:15" x14ac:dyDescent="0.2">
      <c r="A18" s="36"/>
      <c r="B18" s="3" t="s">
        <v>4</v>
      </c>
      <c r="C18" s="27">
        <v>81.5</v>
      </c>
      <c r="D18" s="27">
        <v>1136</v>
      </c>
      <c r="E18" s="7">
        <f t="shared" si="10"/>
        <v>0</v>
      </c>
      <c r="F18" s="7">
        <f t="shared" si="1"/>
        <v>2.1944444444443434</v>
      </c>
      <c r="G18" s="6">
        <f t="shared" si="2"/>
        <v>0</v>
      </c>
      <c r="H18" s="6">
        <f t="shared" si="3"/>
        <v>0</v>
      </c>
      <c r="I18" s="13">
        <f t="shared" si="4"/>
        <v>1133.8055555555557</v>
      </c>
      <c r="J18" s="6">
        <f t="shared" si="5"/>
        <v>2.1944444444443434</v>
      </c>
      <c r="K18" s="6">
        <v>2.1944444444443434</v>
      </c>
      <c r="L18" s="6">
        <f t="shared" si="6"/>
        <v>4.815586419752643</v>
      </c>
      <c r="M18" s="6">
        <f t="shared" si="7"/>
        <v>4.815586419752643</v>
      </c>
      <c r="N18" s="6">
        <f t="shared" si="8"/>
        <v>0</v>
      </c>
      <c r="O18" s="21">
        <f t="shared" si="9"/>
        <v>1.9317292644756544E-3</v>
      </c>
    </row>
    <row r="19" spans="1:15" x14ac:dyDescent="0.2">
      <c r="A19" s="36"/>
      <c r="B19" s="3" t="s">
        <v>5</v>
      </c>
      <c r="C19" s="27">
        <v>81.5</v>
      </c>
      <c r="D19" s="27">
        <v>1132</v>
      </c>
      <c r="E19" s="7">
        <f t="shared" si="10"/>
        <v>0</v>
      </c>
      <c r="F19" s="7">
        <f t="shared" si="1"/>
        <v>-1.8055555555556566</v>
      </c>
      <c r="G19" s="6">
        <f t="shared" si="2"/>
        <v>0</v>
      </c>
      <c r="H19" s="6">
        <f t="shared" si="3"/>
        <v>0</v>
      </c>
      <c r="I19" s="13">
        <f t="shared" si="4"/>
        <v>1133.8055555555557</v>
      </c>
      <c r="J19" s="6">
        <f t="shared" si="5"/>
        <v>-1.8055555555556566</v>
      </c>
      <c r="K19" s="6">
        <v>1.8055555555556566</v>
      </c>
      <c r="L19" s="6">
        <f t="shared" si="6"/>
        <v>3.2600308641978959</v>
      </c>
      <c r="M19" s="6">
        <f t="shared" si="7"/>
        <v>3.2600308641978959</v>
      </c>
      <c r="N19" s="6">
        <f t="shared" si="8"/>
        <v>0</v>
      </c>
      <c r="O19" s="21">
        <f t="shared" si="9"/>
        <v>1.5950137416569404E-3</v>
      </c>
    </row>
    <row r="20" spans="1:15" x14ac:dyDescent="0.2">
      <c r="A20" s="36"/>
      <c r="B20" s="3" t="s">
        <v>6</v>
      </c>
      <c r="C20" s="27">
        <v>81.5</v>
      </c>
      <c r="D20" s="27">
        <v>1137</v>
      </c>
      <c r="E20" s="7">
        <f t="shared" si="10"/>
        <v>0</v>
      </c>
      <c r="F20" s="7">
        <f t="shared" si="1"/>
        <v>3.1944444444443434</v>
      </c>
      <c r="G20" s="6">
        <f t="shared" si="2"/>
        <v>0</v>
      </c>
      <c r="H20" s="6">
        <f t="shared" si="3"/>
        <v>0</v>
      </c>
      <c r="I20" s="13">
        <f t="shared" si="4"/>
        <v>1133.8055555555557</v>
      </c>
      <c r="J20" s="6">
        <f t="shared" si="5"/>
        <v>3.1944444444443434</v>
      </c>
      <c r="K20" s="6">
        <v>3.1944444444443434</v>
      </c>
      <c r="L20" s="6">
        <f t="shared" si="6"/>
        <v>10.20447530864133</v>
      </c>
      <c r="M20" s="6">
        <f t="shared" si="7"/>
        <v>10.20447530864133</v>
      </c>
      <c r="N20" s="6">
        <f t="shared" si="8"/>
        <v>0</v>
      </c>
      <c r="O20" s="21">
        <f t="shared" si="9"/>
        <v>2.8095377699598446E-3</v>
      </c>
    </row>
    <row r="21" spans="1:15" x14ac:dyDescent="0.2">
      <c r="A21" s="36"/>
      <c r="B21" s="3" t="s">
        <v>7</v>
      </c>
      <c r="C21" s="27">
        <v>81.5</v>
      </c>
      <c r="D21" s="27">
        <v>1135</v>
      </c>
      <c r="E21" s="7">
        <f t="shared" si="10"/>
        <v>0</v>
      </c>
      <c r="F21" s="7">
        <f t="shared" si="1"/>
        <v>1.1944444444443434</v>
      </c>
      <c r="G21" s="6">
        <f t="shared" si="2"/>
        <v>0</v>
      </c>
      <c r="H21" s="6">
        <f t="shared" si="3"/>
        <v>0</v>
      </c>
      <c r="I21" s="13">
        <f t="shared" si="4"/>
        <v>1133.8055555555557</v>
      </c>
      <c r="J21" s="6">
        <f t="shared" si="5"/>
        <v>1.1944444444443434</v>
      </c>
      <c r="K21" s="6">
        <v>1.1944444444443434</v>
      </c>
      <c r="L21" s="6">
        <f t="shared" si="6"/>
        <v>1.4266975308639562</v>
      </c>
      <c r="M21" s="6">
        <f t="shared" si="7"/>
        <v>1.4266975308639562</v>
      </c>
      <c r="N21" s="6">
        <f t="shared" si="8"/>
        <v>0</v>
      </c>
      <c r="O21" s="21">
        <f t="shared" si="9"/>
        <v>1.0523739598628577E-3</v>
      </c>
    </row>
    <row r="22" spans="1:15" x14ac:dyDescent="0.2">
      <c r="A22" s="36"/>
      <c r="B22" s="3" t="s">
        <v>8</v>
      </c>
      <c r="C22" s="27">
        <v>81.5</v>
      </c>
      <c r="D22" s="27">
        <v>1137</v>
      </c>
      <c r="E22" s="7">
        <f t="shared" si="10"/>
        <v>0</v>
      </c>
      <c r="F22" s="7">
        <f t="shared" si="1"/>
        <v>3.1944444444443434</v>
      </c>
      <c r="G22" s="6">
        <f t="shared" si="2"/>
        <v>0</v>
      </c>
      <c r="H22" s="6">
        <f t="shared" si="3"/>
        <v>0</v>
      </c>
      <c r="I22" s="13">
        <f t="shared" si="4"/>
        <v>1133.8055555555557</v>
      </c>
      <c r="J22" s="6">
        <f t="shared" si="5"/>
        <v>3.1944444444443434</v>
      </c>
      <c r="K22" s="6">
        <v>3.1944444444443434</v>
      </c>
      <c r="L22" s="6">
        <f t="shared" si="6"/>
        <v>10.20447530864133</v>
      </c>
      <c r="M22" s="6">
        <f t="shared" si="7"/>
        <v>10.20447530864133</v>
      </c>
      <c r="N22" s="6">
        <f t="shared" si="8"/>
        <v>0</v>
      </c>
      <c r="O22" s="21">
        <f t="shared" si="9"/>
        <v>2.8095377699598446E-3</v>
      </c>
    </row>
    <row r="23" spans="1:15" x14ac:dyDescent="0.2">
      <c r="A23" s="36"/>
      <c r="B23" s="3" t="s">
        <v>9</v>
      </c>
      <c r="C23" s="27">
        <v>81.5</v>
      </c>
      <c r="D23" s="27">
        <v>1138</v>
      </c>
      <c r="E23" s="7">
        <f t="shared" si="10"/>
        <v>0</v>
      </c>
      <c r="F23" s="7">
        <f t="shared" si="1"/>
        <v>4.1944444444443434</v>
      </c>
      <c r="G23" s="6">
        <f t="shared" si="2"/>
        <v>0</v>
      </c>
      <c r="H23" s="6">
        <f t="shared" si="3"/>
        <v>0</v>
      </c>
      <c r="I23" s="13">
        <f t="shared" si="4"/>
        <v>1133.8055555555557</v>
      </c>
      <c r="J23" s="6">
        <f t="shared" si="5"/>
        <v>4.1944444444443434</v>
      </c>
      <c r="K23" s="6">
        <v>4.1944444444443434</v>
      </c>
      <c r="L23" s="6">
        <f t="shared" si="6"/>
        <v>17.593364197530015</v>
      </c>
      <c r="M23" s="6">
        <f t="shared" si="7"/>
        <v>17.593364197530015</v>
      </c>
      <c r="N23" s="6">
        <f t="shared" si="8"/>
        <v>0</v>
      </c>
      <c r="O23" s="21">
        <f t="shared" si="9"/>
        <v>3.6858035539932719E-3</v>
      </c>
    </row>
    <row r="24" spans="1:15" x14ac:dyDescent="0.2">
      <c r="A24" s="36"/>
      <c r="B24" s="3" t="s">
        <v>10</v>
      </c>
      <c r="C24" s="27">
        <v>81.5</v>
      </c>
      <c r="D24" s="27">
        <v>1138</v>
      </c>
      <c r="E24" s="7">
        <f t="shared" si="10"/>
        <v>0</v>
      </c>
      <c r="F24" s="7">
        <f t="shared" si="1"/>
        <v>4.1944444444443434</v>
      </c>
      <c r="G24" s="6">
        <f t="shared" si="2"/>
        <v>0</v>
      </c>
      <c r="H24" s="6">
        <f t="shared" si="3"/>
        <v>0</v>
      </c>
      <c r="I24" s="13">
        <f t="shared" si="4"/>
        <v>1133.8055555555557</v>
      </c>
      <c r="J24" s="6">
        <f t="shared" si="5"/>
        <v>4.1944444444443434</v>
      </c>
      <c r="K24" s="6">
        <v>4.1944444444443434</v>
      </c>
      <c r="L24" s="6">
        <f t="shared" si="6"/>
        <v>17.593364197530015</v>
      </c>
      <c r="M24" s="6">
        <f t="shared" si="7"/>
        <v>17.593364197530015</v>
      </c>
      <c r="N24" s="6">
        <f t="shared" si="8"/>
        <v>0</v>
      </c>
      <c r="O24" s="21">
        <f t="shared" si="9"/>
        <v>3.6858035539932719E-3</v>
      </c>
    </row>
    <row r="25" spans="1:15" x14ac:dyDescent="0.2">
      <c r="A25" s="36"/>
      <c r="B25" s="3" t="s">
        <v>11</v>
      </c>
      <c r="C25" s="27">
        <v>81.5</v>
      </c>
      <c r="D25" s="27">
        <v>1135</v>
      </c>
      <c r="E25" s="7">
        <f t="shared" si="10"/>
        <v>0</v>
      </c>
      <c r="F25" s="7">
        <f t="shared" si="1"/>
        <v>1.1944444444443434</v>
      </c>
      <c r="G25" s="6">
        <f t="shared" si="2"/>
        <v>0</v>
      </c>
      <c r="H25" s="6">
        <f t="shared" si="3"/>
        <v>0</v>
      </c>
      <c r="I25" s="13">
        <f t="shared" si="4"/>
        <v>1133.8055555555557</v>
      </c>
      <c r="J25" s="6">
        <f t="shared" si="5"/>
        <v>1.1944444444443434</v>
      </c>
      <c r="K25" s="6">
        <v>1.1944444444443434</v>
      </c>
      <c r="L25" s="6">
        <f t="shared" si="6"/>
        <v>1.4266975308639562</v>
      </c>
      <c r="M25" s="6">
        <f t="shared" si="7"/>
        <v>1.4266975308639562</v>
      </c>
      <c r="N25" s="6">
        <f t="shared" si="8"/>
        <v>0</v>
      </c>
      <c r="O25" s="21">
        <f t="shared" si="9"/>
        <v>1.0523739598628577E-3</v>
      </c>
    </row>
    <row r="26" spans="1:15" x14ac:dyDescent="0.2">
      <c r="A26" s="36"/>
      <c r="B26" s="3" t="s">
        <v>12</v>
      </c>
      <c r="C26" s="27">
        <v>81.5</v>
      </c>
      <c r="D26" s="27">
        <v>1139</v>
      </c>
      <c r="E26" s="7">
        <f t="shared" si="10"/>
        <v>0</v>
      </c>
      <c r="F26" s="7">
        <f t="shared" si="1"/>
        <v>5.1944444444443434</v>
      </c>
      <c r="G26" s="6">
        <f t="shared" si="2"/>
        <v>0</v>
      </c>
      <c r="H26" s="6">
        <f t="shared" si="3"/>
        <v>0</v>
      </c>
      <c r="I26" s="13">
        <f t="shared" si="4"/>
        <v>1133.8055555555557</v>
      </c>
      <c r="J26" s="6">
        <f t="shared" si="5"/>
        <v>5.1944444444443434</v>
      </c>
      <c r="K26" s="6">
        <v>5.1944444444443434</v>
      </c>
      <c r="L26" s="6">
        <f t="shared" si="6"/>
        <v>26.982253086418702</v>
      </c>
      <c r="M26" s="6">
        <f t="shared" si="7"/>
        <v>26.982253086418702</v>
      </c>
      <c r="N26" s="6">
        <f t="shared" si="8"/>
        <v>0</v>
      </c>
      <c r="O26" s="21">
        <f t="shared" si="9"/>
        <v>4.5605306799335766E-3</v>
      </c>
    </row>
    <row r="27" spans="1:15" x14ac:dyDescent="0.2">
      <c r="A27" s="36"/>
      <c r="B27" s="3" t="s">
        <v>13</v>
      </c>
      <c r="C27" s="27">
        <v>81.5</v>
      </c>
      <c r="D27" s="27">
        <v>1140</v>
      </c>
      <c r="E27" s="7">
        <f t="shared" si="10"/>
        <v>0</v>
      </c>
      <c r="F27" s="7">
        <f t="shared" si="1"/>
        <v>6.1944444444443434</v>
      </c>
      <c r="G27" s="6">
        <f t="shared" si="2"/>
        <v>0</v>
      </c>
      <c r="H27" s="6">
        <f t="shared" si="3"/>
        <v>0</v>
      </c>
      <c r="I27" s="13">
        <f t="shared" si="4"/>
        <v>1133.8055555555557</v>
      </c>
      <c r="J27" s="6">
        <f t="shared" si="5"/>
        <v>6.1944444444443434</v>
      </c>
      <c r="K27" s="6">
        <v>6.1944444444443434</v>
      </c>
      <c r="L27" s="6">
        <f t="shared" si="6"/>
        <v>38.371141975307388</v>
      </c>
      <c r="M27" s="6">
        <f t="shared" si="7"/>
        <v>38.371141975307388</v>
      </c>
      <c r="N27" s="6">
        <f t="shared" si="8"/>
        <v>0</v>
      </c>
      <c r="O27" s="21">
        <f t="shared" si="9"/>
        <v>5.4337231968810034E-3</v>
      </c>
    </row>
    <row r="28" spans="1:15" x14ac:dyDescent="0.2">
      <c r="A28" s="37">
        <v>2022</v>
      </c>
      <c r="B28" s="4" t="s">
        <v>2</v>
      </c>
      <c r="C28" s="27">
        <v>85.4</v>
      </c>
      <c r="D28" s="27">
        <v>1139</v>
      </c>
      <c r="E28" s="7">
        <f t="shared" si="10"/>
        <v>3.8999999999999631</v>
      </c>
      <c r="F28" s="7">
        <f t="shared" si="1"/>
        <v>5.1944444444443434</v>
      </c>
      <c r="G28" s="6">
        <f t="shared" si="2"/>
        <v>20.258333333332747</v>
      </c>
      <c r="H28" s="6">
        <f t="shared" si="3"/>
        <v>15.209999999999711</v>
      </c>
      <c r="I28" s="13">
        <f t="shared" si="4"/>
        <v>1141.0555555555557</v>
      </c>
      <c r="J28" s="6">
        <f t="shared" si="5"/>
        <v>-2.0555555555556566</v>
      </c>
      <c r="K28" s="6">
        <v>2.0555555555556566</v>
      </c>
      <c r="L28" s="6">
        <f t="shared" si="6"/>
        <v>4.2253086419757242</v>
      </c>
      <c r="M28" s="6">
        <f t="shared" si="7"/>
        <v>26.982253086418702</v>
      </c>
      <c r="N28" s="6">
        <f t="shared" si="8"/>
        <v>52.5625</v>
      </c>
      <c r="O28" s="21">
        <f t="shared" si="9"/>
        <v>1.8047019802946941E-3</v>
      </c>
    </row>
    <row r="29" spans="1:15" x14ac:dyDescent="0.2">
      <c r="A29" s="37"/>
      <c r="B29" s="4" t="s">
        <v>3</v>
      </c>
      <c r="C29" s="27">
        <v>85.4</v>
      </c>
      <c r="D29" s="27">
        <v>1137</v>
      </c>
      <c r="E29" s="7">
        <f t="shared" si="10"/>
        <v>3.8999999999999631</v>
      </c>
      <c r="F29" s="7">
        <f t="shared" si="1"/>
        <v>3.1944444444443434</v>
      </c>
      <c r="G29" s="6">
        <f t="shared" si="2"/>
        <v>12.458333333332821</v>
      </c>
      <c r="H29" s="6">
        <f t="shared" si="3"/>
        <v>15.209999999999711</v>
      </c>
      <c r="I29" s="13">
        <f t="shared" si="4"/>
        <v>1141.0555555555557</v>
      </c>
      <c r="J29" s="6">
        <f t="shared" si="5"/>
        <v>-4.0555555555556566</v>
      </c>
      <c r="K29" s="6">
        <v>4.0555555555556566</v>
      </c>
      <c r="L29" s="6">
        <f t="shared" si="6"/>
        <v>16.447530864198349</v>
      </c>
      <c r="M29" s="6">
        <f t="shared" si="7"/>
        <v>10.20447530864133</v>
      </c>
      <c r="N29" s="6">
        <f t="shared" si="8"/>
        <v>52.5625</v>
      </c>
      <c r="O29" s="21">
        <f t="shared" si="9"/>
        <v>3.5668914296883522E-3</v>
      </c>
    </row>
    <row r="30" spans="1:15" x14ac:dyDescent="0.2">
      <c r="A30" s="37"/>
      <c r="B30" s="4" t="s">
        <v>4</v>
      </c>
      <c r="C30" s="27">
        <v>85.4</v>
      </c>
      <c r="D30" s="27">
        <v>1138</v>
      </c>
      <c r="E30" s="7">
        <f t="shared" si="10"/>
        <v>3.8999999999999631</v>
      </c>
      <c r="F30" s="7">
        <f t="shared" si="1"/>
        <v>4.1944444444443434</v>
      </c>
      <c r="G30" s="6">
        <f t="shared" si="2"/>
        <v>16.358333333332784</v>
      </c>
      <c r="H30" s="6">
        <f t="shared" si="3"/>
        <v>15.209999999999711</v>
      </c>
      <c r="I30" s="13">
        <f t="shared" si="4"/>
        <v>1141.0555555555557</v>
      </c>
      <c r="J30" s="6">
        <f t="shared" si="5"/>
        <v>-3.0555555555556566</v>
      </c>
      <c r="K30" s="6">
        <v>3.0555555555556566</v>
      </c>
      <c r="L30" s="6">
        <f t="shared" si="6"/>
        <v>9.3364197530870374</v>
      </c>
      <c r="M30" s="6">
        <f t="shared" si="7"/>
        <v>17.593364197530015</v>
      </c>
      <c r="N30" s="6">
        <f t="shared" si="8"/>
        <v>52.5625</v>
      </c>
      <c r="O30" s="21">
        <f t="shared" si="9"/>
        <v>2.6850224565515435E-3</v>
      </c>
    </row>
    <row r="31" spans="1:15" x14ac:dyDescent="0.2">
      <c r="A31" s="37"/>
      <c r="B31" s="4" t="s">
        <v>5</v>
      </c>
      <c r="C31" s="27">
        <v>85.4</v>
      </c>
      <c r="D31" s="27">
        <v>1139</v>
      </c>
      <c r="E31" s="7">
        <f t="shared" si="10"/>
        <v>3.8999999999999631</v>
      </c>
      <c r="F31" s="7">
        <f t="shared" si="1"/>
        <v>5.1944444444443434</v>
      </c>
      <c r="G31" s="6">
        <f t="shared" si="2"/>
        <v>20.258333333332747</v>
      </c>
      <c r="H31" s="6">
        <f t="shared" si="3"/>
        <v>15.209999999999711</v>
      </c>
      <c r="I31" s="13">
        <f t="shared" si="4"/>
        <v>1141.0555555555557</v>
      </c>
      <c r="J31" s="6">
        <f t="shared" si="5"/>
        <v>-2.0555555555556566</v>
      </c>
      <c r="K31" s="6">
        <v>2.0555555555556566</v>
      </c>
      <c r="L31" s="6">
        <f t="shared" si="6"/>
        <v>4.2253086419757242</v>
      </c>
      <c r="M31" s="6">
        <f t="shared" si="7"/>
        <v>26.982253086418702</v>
      </c>
      <c r="N31" s="6">
        <f t="shared" si="8"/>
        <v>52.5625</v>
      </c>
      <c r="O31" s="21">
        <f t="shared" si="9"/>
        <v>1.8047019802946941E-3</v>
      </c>
    </row>
    <row r="32" spans="1:15" x14ac:dyDescent="0.2">
      <c r="A32" s="37"/>
      <c r="B32" s="4" t="s">
        <v>6</v>
      </c>
      <c r="C32" s="27">
        <v>85.4</v>
      </c>
      <c r="D32" s="27">
        <v>1137</v>
      </c>
      <c r="E32" s="7">
        <f t="shared" si="10"/>
        <v>3.8999999999999631</v>
      </c>
      <c r="F32" s="7">
        <f t="shared" si="1"/>
        <v>3.1944444444443434</v>
      </c>
      <c r="G32" s="6">
        <f t="shared" si="2"/>
        <v>12.458333333332821</v>
      </c>
      <c r="H32" s="6">
        <f t="shared" si="3"/>
        <v>15.209999999999711</v>
      </c>
      <c r="I32" s="13">
        <f t="shared" si="4"/>
        <v>1141.0555555555557</v>
      </c>
      <c r="J32" s="6">
        <f t="shared" si="5"/>
        <v>-4.0555555555556566</v>
      </c>
      <c r="K32" s="6">
        <v>4.0555555555556566</v>
      </c>
      <c r="L32" s="6">
        <f t="shared" si="6"/>
        <v>16.447530864198349</v>
      </c>
      <c r="M32" s="6">
        <f t="shared" si="7"/>
        <v>10.20447530864133</v>
      </c>
      <c r="N32" s="6">
        <f t="shared" si="8"/>
        <v>52.5625</v>
      </c>
      <c r="O32" s="21">
        <f t="shared" si="9"/>
        <v>3.5668914296883522E-3</v>
      </c>
    </row>
    <row r="33" spans="1:15" x14ac:dyDescent="0.2">
      <c r="A33" s="37"/>
      <c r="B33" s="4" t="s">
        <v>7</v>
      </c>
      <c r="C33" s="27">
        <v>85.4</v>
      </c>
      <c r="D33" s="27">
        <v>1140</v>
      </c>
      <c r="E33" s="7">
        <f t="shared" si="10"/>
        <v>3.8999999999999631</v>
      </c>
      <c r="F33" s="7">
        <f t="shared" si="1"/>
        <v>6.1944444444443434</v>
      </c>
      <c r="G33" s="6">
        <f t="shared" si="2"/>
        <v>24.15833333333271</v>
      </c>
      <c r="H33" s="6">
        <f t="shared" si="3"/>
        <v>15.209999999999711</v>
      </c>
      <c r="I33" s="13">
        <f t="shared" si="4"/>
        <v>1141.0555555555557</v>
      </c>
      <c r="J33" s="6">
        <f t="shared" si="5"/>
        <v>-1.0555555555556566</v>
      </c>
      <c r="K33" s="6">
        <v>1.0555555555556566</v>
      </c>
      <c r="L33" s="6">
        <f t="shared" si="6"/>
        <v>1.114197530864411</v>
      </c>
      <c r="M33" s="6">
        <f t="shared" si="7"/>
        <v>38.371141975307388</v>
      </c>
      <c r="N33" s="6">
        <f t="shared" si="8"/>
        <v>52.5625</v>
      </c>
      <c r="O33" s="21">
        <f t="shared" si="9"/>
        <v>9.2592592592601454E-4</v>
      </c>
    </row>
    <row r="34" spans="1:15" x14ac:dyDescent="0.2">
      <c r="A34" s="37"/>
      <c r="B34" s="4" t="s">
        <v>8</v>
      </c>
      <c r="C34" s="27">
        <v>85.4</v>
      </c>
      <c r="D34" s="27">
        <v>1142</v>
      </c>
      <c r="E34" s="7">
        <f t="shared" si="10"/>
        <v>3.8999999999999631</v>
      </c>
      <c r="F34" s="7">
        <f t="shared" si="1"/>
        <v>8.1944444444443434</v>
      </c>
      <c r="G34" s="6">
        <f t="shared" si="2"/>
        <v>31.958333333332636</v>
      </c>
      <c r="H34" s="6">
        <f t="shared" si="3"/>
        <v>15.209999999999711</v>
      </c>
      <c r="I34" s="13">
        <f t="shared" si="4"/>
        <v>1141.0555555555557</v>
      </c>
      <c r="J34" s="6">
        <f t="shared" si="5"/>
        <v>0.94444444444434339</v>
      </c>
      <c r="K34" s="6">
        <v>0.94444444444434339</v>
      </c>
      <c r="L34" s="6">
        <f t="shared" si="6"/>
        <v>0.89197530864178443</v>
      </c>
      <c r="M34" s="6">
        <f t="shared" si="7"/>
        <v>67.148919753084769</v>
      </c>
      <c r="N34" s="6">
        <f t="shared" si="8"/>
        <v>52.5625</v>
      </c>
      <c r="O34" s="21">
        <f t="shared" si="9"/>
        <v>8.2700914574811157E-4</v>
      </c>
    </row>
    <row r="35" spans="1:15" x14ac:dyDescent="0.2">
      <c r="A35" s="37"/>
      <c r="B35" s="4" t="s">
        <v>9</v>
      </c>
      <c r="C35" s="27">
        <v>85.4</v>
      </c>
      <c r="D35" s="27">
        <v>1140</v>
      </c>
      <c r="E35" s="7">
        <f t="shared" si="10"/>
        <v>3.8999999999999631</v>
      </c>
      <c r="F35" s="7">
        <f t="shared" si="1"/>
        <v>6.1944444444443434</v>
      </c>
      <c r="G35" s="6">
        <f t="shared" si="2"/>
        <v>24.15833333333271</v>
      </c>
      <c r="H35" s="6">
        <f t="shared" si="3"/>
        <v>15.209999999999711</v>
      </c>
      <c r="I35" s="13">
        <f t="shared" si="4"/>
        <v>1141.0555555555557</v>
      </c>
      <c r="J35" s="6">
        <f t="shared" si="5"/>
        <v>-1.0555555555556566</v>
      </c>
      <c r="K35" s="6">
        <v>1.0555555555556566</v>
      </c>
      <c r="L35" s="6">
        <f t="shared" si="6"/>
        <v>1.114197530864411</v>
      </c>
      <c r="M35" s="6">
        <f t="shared" si="7"/>
        <v>38.371141975307388</v>
      </c>
      <c r="N35" s="6">
        <f t="shared" si="8"/>
        <v>52.5625</v>
      </c>
      <c r="O35" s="21">
        <f t="shared" si="9"/>
        <v>9.2592592592601454E-4</v>
      </c>
    </row>
    <row r="36" spans="1:15" x14ac:dyDescent="0.2">
      <c r="A36" s="37"/>
      <c r="B36" s="4" t="s">
        <v>10</v>
      </c>
      <c r="C36" s="27">
        <v>85.4</v>
      </c>
      <c r="D36" s="27">
        <v>1139</v>
      </c>
      <c r="E36" s="7">
        <f t="shared" si="10"/>
        <v>3.8999999999999631</v>
      </c>
      <c r="F36" s="7">
        <f t="shared" si="1"/>
        <v>5.1944444444443434</v>
      </c>
      <c r="G36" s="6">
        <f t="shared" si="2"/>
        <v>20.258333333332747</v>
      </c>
      <c r="H36" s="6">
        <f t="shared" si="3"/>
        <v>15.209999999999711</v>
      </c>
      <c r="I36" s="13">
        <f t="shared" si="4"/>
        <v>1141.0555555555557</v>
      </c>
      <c r="J36" s="6">
        <f t="shared" si="5"/>
        <v>-2.0555555555556566</v>
      </c>
      <c r="K36" s="6">
        <v>2.0555555555556566</v>
      </c>
      <c r="L36" s="6">
        <f t="shared" si="6"/>
        <v>4.2253086419757242</v>
      </c>
      <c r="M36" s="6">
        <f t="shared" si="7"/>
        <v>26.982253086418702</v>
      </c>
      <c r="N36" s="6">
        <f t="shared" si="8"/>
        <v>52.5625</v>
      </c>
      <c r="O36" s="21">
        <f t="shared" si="9"/>
        <v>1.8047019802946941E-3</v>
      </c>
    </row>
    <row r="37" spans="1:15" x14ac:dyDescent="0.2">
      <c r="A37" s="37"/>
      <c r="B37" s="4" t="s">
        <v>11</v>
      </c>
      <c r="C37" s="27">
        <v>85.4</v>
      </c>
      <c r="D37" s="27">
        <v>1144</v>
      </c>
      <c r="E37" s="7">
        <f t="shared" si="10"/>
        <v>3.8999999999999631</v>
      </c>
      <c r="F37" s="7">
        <f t="shared" si="1"/>
        <v>10.194444444444343</v>
      </c>
      <c r="G37" s="6">
        <f t="shared" si="2"/>
        <v>39.758333333332565</v>
      </c>
      <c r="H37" s="6">
        <f t="shared" si="3"/>
        <v>15.209999999999711</v>
      </c>
      <c r="I37" s="13">
        <f t="shared" si="4"/>
        <v>1141.0555555555557</v>
      </c>
      <c r="J37" s="6">
        <f t="shared" si="5"/>
        <v>2.9444444444443434</v>
      </c>
      <c r="K37" s="6">
        <v>2.9444444444443434</v>
      </c>
      <c r="L37" s="6">
        <f t="shared" si="6"/>
        <v>8.6697530864191581</v>
      </c>
      <c r="M37" s="6">
        <f t="shared" si="7"/>
        <v>103.92669753086214</v>
      </c>
      <c r="N37" s="6">
        <f t="shared" si="8"/>
        <v>52.5625</v>
      </c>
      <c r="O37" s="21">
        <f t="shared" si="9"/>
        <v>2.5738150738149855E-3</v>
      </c>
    </row>
    <row r="38" spans="1:15" x14ac:dyDescent="0.2">
      <c r="A38" s="37"/>
      <c r="B38" s="4" t="s">
        <v>12</v>
      </c>
      <c r="C38" s="27">
        <v>85.4</v>
      </c>
      <c r="D38" s="27">
        <v>1142</v>
      </c>
      <c r="E38" s="7">
        <f t="shared" si="10"/>
        <v>3.8999999999999631</v>
      </c>
      <c r="F38" s="7">
        <f t="shared" si="1"/>
        <v>8.1944444444443434</v>
      </c>
      <c r="G38" s="6">
        <f t="shared" si="2"/>
        <v>31.958333333332636</v>
      </c>
      <c r="H38" s="6">
        <f t="shared" si="3"/>
        <v>15.209999999999711</v>
      </c>
      <c r="I38" s="13">
        <f t="shared" si="4"/>
        <v>1141.0555555555557</v>
      </c>
      <c r="J38" s="6">
        <f t="shared" si="5"/>
        <v>0.94444444444434339</v>
      </c>
      <c r="K38" s="6">
        <v>0.94444444444434339</v>
      </c>
      <c r="L38" s="6">
        <f t="shared" si="6"/>
        <v>0.89197530864178443</v>
      </c>
      <c r="M38" s="6">
        <f t="shared" si="7"/>
        <v>67.148919753084769</v>
      </c>
      <c r="N38" s="6">
        <f t="shared" si="8"/>
        <v>52.5625</v>
      </c>
      <c r="O38" s="21">
        <f t="shared" si="9"/>
        <v>8.2700914574811157E-4</v>
      </c>
    </row>
    <row r="39" spans="1:15" x14ac:dyDescent="0.2">
      <c r="A39" s="37"/>
      <c r="B39" s="8" t="s">
        <v>13</v>
      </c>
      <c r="C39" s="27">
        <v>85.4</v>
      </c>
      <c r="D39" s="27">
        <v>1143</v>
      </c>
      <c r="E39" s="9">
        <f t="shared" si="10"/>
        <v>3.8999999999999631</v>
      </c>
      <c r="F39" s="7">
        <f t="shared" si="1"/>
        <v>9.1944444444443434</v>
      </c>
      <c r="G39" s="6">
        <f t="shared" si="2"/>
        <v>35.858333333332602</v>
      </c>
      <c r="H39" s="6">
        <f t="shared" si="3"/>
        <v>15.209999999999711</v>
      </c>
      <c r="I39" s="13">
        <f t="shared" si="4"/>
        <v>1141.0555555555557</v>
      </c>
      <c r="J39" s="6">
        <f t="shared" si="5"/>
        <v>1.9444444444443434</v>
      </c>
      <c r="K39" s="6">
        <v>1.9444444444443434</v>
      </c>
      <c r="L39" s="6">
        <f t="shared" si="6"/>
        <v>3.7808641975304713</v>
      </c>
      <c r="M39" s="6">
        <f t="shared" si="7"/>
        <v>84.537808641973456</v>
      </c>
      <c r="N39" s="6">
        <f t="shared" si="8"/>
        <v>52.5625</v>
      </c>
      <c r="O39" s="21">
        <f t="shared" si="9"/>
        <v>1.7011762418585681E-3</v>
      </c>
    </row>
    <row r="40" spans="1:15" x14ac:dyDescent="0.2">
      <c r="C40" s="1"/>
      <c r="D40" s="1"/>
      <c r="F40" s="25" t="s">
        <v>27</v>
      </c>
      <c r="G40" s="26">
        <f>SUM(G4:G39)</f>
        <v>678.60000000000218</v>
      </c>
      <c r="H40" s="26">
        <f>SUM(H4:H39)</f>
        <v>365.04000000000099</v>
      </c>
      <c r="I40" s="26">
        <f t="shared" ref="I40:N40" si="11">SUM(I4:I39)</f>
        <v>40816.999999999978</v>
      </c>
      <c r="J40" s="26">
        <f t="shared" si="11"/>
        <v>-3.637978807091713E-12</v>
      </c>
      <c r="K40" s="26">
        <f t="shared" si="11"/>
        <v>97.888888888888687</v>
      </c>
      <c r="L40" s="26">
        <f t="shared" si="11"/>
        <v>386.13888888888897</v>
      </c>
      <c r="M40" s="26">
        <f t="shared" si="11"/>
        <v>1647.6388888888894</v>
      </c>
      <c r="N40" s="26">
        <f t="shared" si="11"/>
        <v>1261.5</v>
      </c>
      <c r="O40" s="1"/>
    </row>
    <row r="41" spans="1:15" ht="20" customHeight="1" x14ac:dyDescent="0.2">
      <c r="B41" s="23" t="s">
        <v>19</v>
      </c>
      <c r="C41" s="24">
        <f>AVERAGE(C4:C39)</f>
        <v>81.500000000000043</v>
      </c>
      <c r="D41" s="24">
        <f>AVERAGE(D4:D39)</f>
        <v>1133.8055555555557</v>
      </c>
    </row>
    <row r="42" spans="1:15" ht="17" thickBot="1" x14ac:dyDescent="0.25"/>
    <row r="43" spans="1:15" ht="21" x14ac:dyDescent="0.25">
      <c r="B43" s="14" t="s">
        <v>21</v>
      </c>
      <c r="C43" s="15">
        <f>G40/H40</f>
        <v>1.8589743589743599</v>
      </c>
    </row>
    <row r="44" spans="1:15" ht="21" x14ac:dyDescent="0.25">
      <c r="B44" s="16" t="s">
        <v>22</v>
      </c>
      <c r="C44" s="17">
        <f>D41-C41*C43</f>
        <v>982.29914529914527</v>
      </c>
    </row>
    <row r="45" spans="1:15" ht="21" x14ac:dyDescent="0.25">
      <c r="B45" s="18" t="s">
        <v>23</v>
      </c>
      <c r="C45" s="19">
        <f>N40/M40</f>
        <v>0.76564106886959427</v>
      </c>
    </row>
    <row r="46" spans="1:15" ht="21" x14ac:dyDescent="0.25">
      <c r="B46" s="16" t="s">
        <v>28</v>
      </c>
      <c r="C46" s="17">
        <f>L40/36</f>
        <v>10.726080246913583</v>
      </c>
    </row>
    <row r="47" spans="1:15" ht="21" x14ac:dyDescent="0.25">
      <c r="B47" s="16" t="s">
        <v>54</v>
      </c>
      <c r="C47" s="17">
        <f>K40/36</f>
        <v>2.7191358024691303</v>
      </c>
    </row>
    <row r="48" spans="1:15" ht="22" thickBot="1" x14ac:dyDescent="0.3">
      <c r="B48" s="20" t="s">
        <v>57</v>
      </c>
      <c r="C48" s="22">
        <f>AVERAGE(O4:O39)</f>
        <v>2.4005320166009449E-3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FDBE-A756-3346-9B0B-8B61B6929B00}">
  <dimension ref="A1:I18"/>
  <sheetViews>
    <sheetView workbookViewId="0">
      <selection activeCell="G28" sqref="G28"/>
    </sheetView>
  </sheetViews>
  <sheetFormatPr baseColWidth="10" defaultRowHeight="16" x14ac:dyDescent="0.2"/>
  <cols>
    <col min="1" max="1" width="17.83203125" bestFit="1" customWidth="1"/>
    <col min="3" max="3" width="13.5" bestFit="1" customWidth="1"/>
  </cols>
  <sheetData>
    <row r="1" spans="1:9" x14ac:dyDescent="0.2">
      <c r="A1" t="s">
        <v>29</v>
      </c>
    </row>
    <row r="2" spans="1:9" ht="17" thickBot="1" x14ac:dyDescent="0.25"/>
    <row r="3" spans="1:9" x14ac:dyDescent="0.2">
      <c r="A3" s="30" t="s">
        <v>30</v>
      </c>
      <c r="B3" s="30"/>
    </row>
    <row r="4" spans="1:9" x14ac:dyDescent="0.2">
      <c r="A4" s="31" t="s">
        <v>31</v>
      </c>
      <c r="B4" s="31">
        <v>0.8750091821630186</v>
      </c>
    </row>
    <row r="5" spans="1:9" x14ac:dyDescent="0.2">
      <c r="A5" s="31" t="s">
        <v>32</v>
      </c>
      <c r="B5" s="31">
        <v>0.7656410688695946</v>
      </c>
    </row>
    <row r="6" spans="1:9" x14ac:dyDescent="0.2">
      <c r="A6" t="s">
        <v>33</v>
      </c>
      <c r="B6">
        <v>0.75874815913046501</v>
      </c>
    </row>
    <row r="7" spans="1:9" x14ac:dyDescent="0.2">
      <c r="A7" t="s">
        <v>34</v>
      </c>
      <c r="B7">
        <v>3.3700187156440022</v>
      </c>
    </row>
    <row r="8" spans="1:9" ht="17" thickBot="1" x14ac:dyDescent="0.25">
      <c r="A8" s="28" t="s">
        <v>35</v>
      </c>
      <c r="B8" s="28">
        <v>36</v>
      </c>
    </row>
    <row r="10" spans="1:9" ht="17" thickBot="1" x14ac:dyDescent="0.25">
      <c r="A10" t="s">
        <v>36</v>
      </c>
    </row>
    <row r="11" spans="1:9" x14ac:dyDescent="0.2">
      <c r="A11" s="29"/>
      <c r="B11" s="29" t="s">
        <v>41</v>
      </c>
      <c r="C11" s="29" t="s">
        <v>42</v>
      </c>
      <c r="D11" s="29" t="s">
        <v>43</v>
      </c>
      <c r="E11" s="29" t="s">
        <v>44</v>
      </c>
      <c r="F11" s="29" t="s">
        <v>45</v>
      </c>
    </row>
    <row r="12" spans="1:9" x14ac:dyDescent="0.2">
      <c r="A12" t="s">
        <v>37</v>
      </c>
      <c r="B12">
        <v>1</v>
      </c>
      <c r="C12">
        <v>1261.5000000000005</v>
      </c>
      <c r="D12">
        <v>1261.5000000000005</v>
      </c>
      <c r="E12">
        <v>111.07661319329547</v>
      </c>
      <c r="F12">
        <v>2.9878516594166206E-12</v>
      </c>
    </row>
    <row r="13" spans="1:9" x14ac:dyDescent="0.2">
      <c r="A13" t="s">
        <v>38</v>
      </c>
      <c r="B13">
        <v>34</v>
      </c>
      <c r="C13">
        <v>386.13888888888891</v>
      </c>
      <c r="D13">
        <v>11.357026143790851</v>
      </c>
    </row>
    <row r="14" spans="1:9" ht="17" thickBot="1" x14ac:dyDescent="0.25">
      <c r="A14" s="28" t="s">
        <v>39</v>
      </c>
      <c r="B14" s="28">
        <v>35</v>
      </c>
      <c r="C14" s="28">
        <v>1647.6388888888894</v>
      </c>
      <c r="D14" s="28"/>
      <c r="E14" s="28"/>
      <c r="F14" s="28"/>
    </row>
    <row r="15" spans="1:9" ht="17" thickBot="1" x14ac:dyDescent="0.25"/>
    <row r="16" spans="1:9" x14ac:dyDescent="0.2">
      <c r="A16" s="29"/>
      <c r="B16" s="33" t="s">
        <v>46</v>
      </c>
      <c r="C16" s="29" t="s">
        <v>34</v>
      </c>
      <c r="D16" s="29" t="s">
        <v>47</v>
      </c>
      <c r="E16" s="29" t="s">
        <v>48</v>
      </c>
      <c r="F16" s="29" t="s">
        <v>49</v>
      </c>
      <c r="G16" s="29" t="s">
        <v>50</v>
      </c>
      <c r="H16" s="29" t="s">
        <v>51</v>
      </c>
      <c r="I16" s="29" t="s">
        <v>52</v>
      </c>
    </row>
    <row r="17" spans="1:9" x14ac:dyDescent="0.2">
      <c r="A17" s="31" t="s">
        <v>40</v>
      </c>
      <c r="B17" s="31">
        <v>982.29914529914549</v>
      </c>
      <c r="C17">
        <v>14.386360402394423</v>
      </c>
      <c r="D17">
        <v>68.27989274727571</v>
      </c>
      <c r="E17">
        <v>5.6238759268024804E-38</v>
      </c>
      <c r="F17">
        <v>953.06254336231359</v>
      </c>
      <c r="G17">
        <v>1011.5357472359774</v>
      </c>
      <c r="H17">
        <v>953.06254336231359</v>
      </c>
      <c r="I17">
        <v>1011.5357472359774</v>
      </c>
    </row>
    <row r="18" spans="1:9" ht="17" thickBot="1" x14ac:dyDescent="0.25">
      <c r="A18" s="32" t="s">
        <v>59</v>
      </c>
      <c r="B18" s="32">
        <v>1.858974358974357</v>
      </c>
      <c r="C18" s="28">
        <v>0.17638517685806224</v>
      </c>
      <c r="D18" s="28">
        <v>10.539289026936091</v>
      </c>
      <c r="E18" s="28">
        <v>2.9878516594166206E-12</v>
      </c>
      <c r="F18" s="28">
        <v>1.5005165517795254</v>
      </c>
      <c r="G18" s="28">
        <v>2.2174321661691887</v>
      </c>
      <c r="H18" s="28">
        <v>1.5005165517795254</v>
      </c>
      <c r="I18" s="28">
        <v>2.2174321661691887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workbookViewId="0">
      <selection activeCell="R14" sqref="R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Manually - Linear Regression</vt:lpstr>
      <vt:lpstr>Excel - Linear Regression</vt:lpstr>
      <vt:lpstr>Regression 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2023-05-10T20:07:33Z</dcterms:modified>
</cp:coreProperties>
</file>