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orizoncsueastbay-my.sharepoint.com/personal/skadam3_horizon_csueastbay_edu/Documents/Data Project/Non Evs/Mercedes/"/>
    </mc:Choice>
  </mc:AlternateContent>
  <xr:revisionPtr revIDLastSave="584" documentId="8_{8E4CACDD-F01E-2E4D-A8E0-C7C6E432FD4B}" xr6:coauthVersionLast="47" xr6:coauthVersionMax="47" xr10:uidLastSave="{52EF7E28-C68C-424D-B4D7-5FF5A0CF6055}"/>
  <bookViews>
    <workbookView xWindow="0" yWindow="500" windowWidth="28800" windowHeight="16300" activeTab="8" xr2:uid="{C897FDA8-D955-4548-B217-B8343F03EDC8}"/>
  </bookViews>
  <sheets>
    <sheet name="Naïve Bayes Analysis" sheetId="1" r:id="rId1"/>
    <sheet name="SMA (2 month)" sheetId="2" r:id="rId2"/>
    <sheet name="SMA (5 month)" sheetId="3" r:id="rId3"/>
    <sheet name="WMA (3 months)" sheetId="4" r:id="rId4"/>
    <sheet name="Sim Expo Smooth (0.1)" sheetId="5" r:id="rId5"/>
    <sheet name="Sim Expo Smooth (0.5)" sheetId="7" r:id="rId6"/>
    <sheet name="Adj Expo Smooth(0.3,0.3) " sheetId="6" r:id="rId7"/>
    <sheet name="Adj Expo Smooth(0.7,0.7)" sheetId="8" r:id="rId8"/>
    <sheet name="FITS" sheetId="9" r:id="rId9"/>
  </sheets>
  <definedNames>
    <definedName name="solver_adj" localSheetId="6" hidden="1">'Adj Expo Smooth(0.3,0.3) '!$M$4</definedName>
    <definedName name="solver_adj" localSheetId="7" hidden="1">'Adj Expo Smooth(0.7,0.7)'!$M$4</definedName>
    <definedName name="solver_adj" localSheetId="5" hidden="1">'Sim Expo Smooth (0.5)'!$K$4</definedName>
    <definedName name="solver_cvg" localSheetId="6" hidden="1">0.0001</definedName>
    <definedName name="solver_cvg" localSheetId="7" hidden="1">0.0001</definedName>
    <definedName name="solver_cvg" localSheetId="5" hidden="1">0.0001</definedName>
    <definedName name="solver_drv" localSheetId="6" hidden="1">1</definedName>
    <definedName name="solver_drv" localSheetId="7" hidden="1">1</definedName>
    <definedName name="solver_drv" localSheetId="5" hidden="1">1</definedName>
    <definedName name="solver_eng" localSheetId="6" hidden="1">1</definedName>
    <definedName name="solver_eng" localSheetId="7" hidden="1">1</definedName>
    <definedName name="solver_eng" localSheetId="5" hidden="1">1</definedName>
    <definedName name="solver_itr" localSheetId="6" hidden="1">2147483647</definedName>
    <definedName name="solver_itr" localSheetId="7" hidden="1">2147483647</definedName>
    <definedName name="solver_itr" localSheetId="5" hidden="1">2147483647</definedName>
    <definedName name="solver_lhs1" localSheetId="6" hidden="1">'Adj Expo Smooth(0.3,0.3) '!$M$4</definedName>
    <definedName name="solver_lhs1" localSheetId="7" hidden="1">'Adj Expo Smooth(0.7,0.7)'!$M$4</definedName>
    <definedName name="solver_lhs1" localSheetId="5" hidden="1">'Sim Expo Smooth (0.5)'!$K$4</definedName>
    <definedName name="solver_lhs2" localSheetId="6" hidden="1">'Adj Expo Smooth(0.3,0.3) '!$M$4</definedName>
    <definedName name="solver_lhs2" localSheetId="7" hidden="1">'Adj Expo Smooth(0.7,0.7)'!$M$4</definedName>
    <definedName name="solver_lhs2" localSheetId="5" hidden="1">'Sim Expo Smooth (0.5)'!$K$4</definedName>
    <definedName name="solver_lin" localSheetId="6" hidden="1">2</definedName>
    <definedName name="solver_lin" localSheetId="7" hidden="1">2</definedName>
    <definedName name="solver_lin" localSheetId="5" hidden="1">2</definedName>
    <definedName name="solver_mip" localSheetId="6" hidden="1">2147483647</definedName>
    <definedName name="solver_mip" localSheetId="7" hidden="1">2147483647</definedName>
    <definedName name="solver_mip" localSheetId="5" hidden="1">2147483647</definedName>
    <definedName name="solver_mni" localSheetId="6" hidden="1">30</definedName>
    <definedName name="solver_mni" localSheetId="7" hidden="1">30</definedName>
    <definedName name="solver_mni" localSheetId="5" hidden="1">30</definedName>
    <definedName name="solver_mrt" localSheetId="6" hidden="1">0.075</definedName>
    <definedName name="solver_mrt" localSheetId="7" hidden="1">0.075</definedName>
    <definedName name="solver_mrt" localSheetId="5" hidden="1">0.075</definedName>
    <definedName name="solver_msl" localSheetId="6" hidden="1">2</definedName>
    <definedName name="solver_msl" localSheetId="7" hidden="1">2</definedName>
    <definedName name="solver_msl" localSheetId="5" hidden="1">2</definedName>
    <definedName name="solver_neg" localSheetId="6" hidden="1">1</definedName>
    <definedName name="solver_neg" localSheetId="7" hidden="1">1</definedName>
    <definedName name="solver_neg" localSheetId="5" hidden="1">1</definedName>
    <definedName name="solver_nod" localSheetId="6" hidden="1">2147483647</definedName>
    <definedName name="solver_nod" localSheetId="7" hidden="1">2147483647</definedName>
    <definedName name="solver_nod" localSheetId="5" hidden="1">2147483647</definedName>
    <definedName name="solver_num" localSheetId="6" hidden="1">2</definedName>
    <definedName name="solver_num" localSheetId="7" hidden="1">2</definedName>
    <definedName name="solver_num" localSheetId="5" hidden="1">2</definedName>
    <definedName name="solver_opt" localSheetId="6" hidden="1">'Adj Expo Smooth(0.3,0.3) '!$M$10</definedName>
    <definedName name="solver_opt" localSheetId="7" hidden="1">'Adj Expo Smooth(0.7,0.7)'!$M$10</definedName>
    <definedName name="solver_opt" localSheetId="5" hidden="1">'Sim Expo Smooth (0.5)'!$K$10</definedName>
    <definedName name="solver_pre" localSheetId="6" hidden="1">0.000001</definedName>
    <definedName name="solver_pre" localSheetId="7" hidden="1">0.000001</definedName>
    <definedName name="solver_pre" localSheetId="5" hidden="1">0.000001</definedName>
    <definedName name="solver_rbv" localSheetId="6" hidden="1">1</definedName>
    <definedName name="solver_rbv" localSheetId="7" hidden="1">1</definedName>
    <definedName name="solver_rbv" localSheetId="5" hidden="1">1</definedName>
    <definedName name="solver_rel1" localSheetId="6" hidden="1">1</definedName>
    <definedName name="solver_rel1" localSheetId="7" hidden="1">1</definedName>
    <definedName name="solver_rel1" localSheetId="5" hidden="1">1</definedName>
    <definedName name="solver_rel2" localSheetId="6" hidden="1">3</definedName>
    <definedName name="solver_rel2" localSheetId="7" hidden="1">3</definedName>
    <definedName name="solver_rel2" localSheetId="5" hidden="1">3</definedName>
    <definedName name="solver_rhs1" localSheetId="6" hidden="1">1</definedName>
    <definedName name="solver_rhs1" localSheetId="7" hidden="1">1</definedName>
    <definedName name="solver_rhs1" localSheetId="5" hidden="1">1</definedName>
    <definedName name="solver_rhs2" localSheetId="6" hidden="1">0</definedName>
    <definedName name="solver_rhs2" localSheetId="7" hidden="1">0</definedName>
    <definedName name="solver_rhs2" localSheetId="5" hidden="1">0</definedName>
    <definedName name="solver_rlx" localSheetId="6" hidden="1">2</definedName>
    <definedName name="solver_rlx" localSheetId="7" hidden="1">2</definedName>
    <definedName name="solver_rlx" localSheetId="5" hidden="1">2</definedName>
    <definedName name="solver_rsd" localSheetId="6" hidden="1">0</definedName>
    <definedName name="solver_rsd" localSheetId="7" hidden="1">0</definedName>
    <definedName name="solver_rsd" localSheetId="5" hidden="1">0</definedName>
    <definedName name="solver_scl" localSheetId="6" hidden="1">1</definedName>
    <definedName name="solver_scl" localSheetId="7" hidden="1">1</definedName>
    <definedName name="solver_scl" localSheetId="5" hidden="1">1</definedName>
    <definedName name="solver_sho" localSheetId="6" hidden="1">2</definedName>
    <definedName name="solver_sho" localSheetId="7" hidden="1">2</definedName>
    <definedName name="solver_sho" localSheetId="5" hidden="1">2</definedName>
    <definedName name="solver_ssz" localSheetId="6" hidden="1">100</definedName>
    <definedName name="solver_ssz" localSheetId="7" hidden="1">100</definedName>
    <definedName name="solver_ssz" localSheetId="5" hidden="1">100</definedName>
    <definedName name="solver_tim" localSheetId="6" hidden="1">2147483647</definedName>
    <definedName name="solver_tim" localSheetId="7" hidden="1">2147483647</definedName>
    <definedName name="solver_tim" localSheetId="5" hidden="1">2147483647</definedName>
    <definedName name="solver_tol" localSheetId="6" hidden="1">0.01</definedName>
    <definedName name="solver_tol" localSheetId="7" hidden="1">0.01</definedName>
    <definedName name="solver_tol" localSheetId="5" hidden="1">0.01</definedName>
    <definedName name="solver_typ" localSheetId="6" hidden="1">2</definedName>
    <definedName name="solver_typ" localSheetId="7" hidden="1">2</definedName>
    <definedName name="solver_typ" localSheetId="5" hidden="1">2</definedName>
    <definedName name="solver_val" localSheetId="6" hidden="1">0</definedName>
    <definedName name="solver_val" localSheetId="7" hidden="1">0</definedName>
    <definedName name="solver_val" localSheetId="5" hidden="1">0</definedName>
    <definedName name="solver_ver" localSheetId="6" hidden="1">2</definedName>
    <definedName name="solver_ver" localSheetId="7" hidden="1">2</definedName>
    <definedName name="solver_ver" localSheetId="5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3" i="9" l="1"/>
  <c r="F39" i="9" s="1"/>
  <c r="G39" i="9" s="1"/>
  <c r="F37" i="9"/>
  <c r="G37" i="9" s="1"/>
  <c r="F36" i="9"/>
  <c r="G36" i="9" s="1"/>
  <c r="F35" i="9"/>
  <c r="G35" i="9" s="1"/>
  <c r="F34" i="9"/>
  <c r="G34" i="9" s="1"/>
  <c r="F33" i="9"/>
  <c r="G33" i="9" s="1"/>
  <c r="F32" i="9"/>
  <c r="G32" i="9" s="1"/>
  <c r="F29" i="9"/>
  <c r="G29" i="9" s="1"/>
  <c r="F28" i="9"/>
  <c r="G28" i="9" s="1"/>
  <c r="F27" i="9"/>
  <c r="G27" i="9" s="1"/>
  <c r="F26" i="9"/>
  <c r="G26" i="9" s="1"/>
  <c r="F25" i="9"/>
  <c r="G25" i="9" s="1"/>
  <c r="F24" i="9"/>
  <c r="G24" i="9" s="1"/>
  <c r="F21" i="9"/>
  <c r="G21" i="9" s="1"/>
  <c r="F20" i="9"/>
  <c r="G20" i="9" s="1"/>
  <c r="F19" i="9"/>
  <c r="G19" i="9" s="1"/>
  <c r="F18" i="9"/>
  <c r="G18" i="9" s="1"/>
  <c r="F17" i="9"/>
  <c r="G17" i="9" s="1"/>
  <c r="F16" i="9"/>
  <c r="G16" i="9" s="1"/>
  <c r="E15" i="9"/>
  <c r="F15" i="9" s="1"/>
  <c r="G15" i="9" s="1"/>
  <c r="E14" i="9"/>
  <c r="F14" i="9" s="1"/>
  <c r="G14" i="9" s="1"/>
  <c r="E13" i="9"/>
  <c r="F13" i="9" s="1"/>
  <c r="G13" i="9" s="1"/>
  <c r="F12" i="9"/>
  <c r="G12" i="9" s="1"/>
  <c r="E12" i="9"/>
  <c r="F11" i="9"/>
  <c r="G11" i="9" s="1"/>
  <c r="E11" i="9"/>
  <c r="E10" i="9"/>
  <c r="F10" i="9" s="1"/>
  <c r="G10" i="9" s="1"/>
  <c r="E9" i="9"/>
  <c r="F9" i="9" s="1"/>
  <c r="G9" i="9" s="1"/>
  <c r="E8" i="9"/>
  <c r="F8" i="9" s="1"/>
  <c r="G8" i="9" s="1"/>
  <c r="E7" i="9"/>
  <c r="F7" i="9" s="1"/>
  <c r="G7" i="9" s="1"/>
  <c r="E6" i="9"/>
  <c r="F6" i="9" s="1"/>
  <c r="G6" i="9" s="1"/>
  <c r="F5" i="9"/>
  <c r="G5" i="9" s="1"/>
  <c r="E5" i="9"/>
  <c r="E4" i="9"/>
  <c r="F4" i="9" s="1"/>
  <c r="G4" i="9" s="1"/>
  <c r="F22" i="9" l="1"/>
  <c r="G22" i="9" s="1"/>
  <c r="F30" i="9"/>
  <c r="G30" i="9" s="1"/>
  <c r="F38" i="9"/>
  <c r="G38" i="9" s="1"/>
  <c r="F23" i="9"/>
  <c r="G23" i="9" s="1"/>
  <c r="F31" i="9"/>
  <c r="G31" i="9" s="1"/>
  <c r="C56" i="9"/>
  <c r="C55" i="9"/>
  <c r="H49" i="9" l="1"/>
  <c r="I49" i="9" s="1"/>
  <c r="H45" i="9"/>
  <c r="I45" i="9" s="1"/>
  <c r="H41" i="9"/>
  <c r="I41" i="9" s="1"/>
  <c r="H39" i="9"/>
  <c r="I39" i="9" s="1"/>
  <c r="J39" i="9" s="1"/>
  <c r="H38" i="9"/>
  <c r="I38" i="9" s="1"/>
  <c r="J38" i="9" s="1"/>
  <c r="H37" i="9"/>
  <c r="I37" i="9" s="1"/>
  <c r="J37" i="9" s="1"/>
  <c r="H36" i="9"/>
  <c r="I36" i="9" s="1"/>
  <c r="J36" i="9" s="1"/>
  <c r="H35" i="9"/>
  <c r="I35" i="9" s="1"/>
  <c r="J35" i="9" s="1"/>
  <c r="H34" i="9"/>
  <c r="I34" i="9" s="1"/>
  <c r="J34" i="9" s="1"/>
  <c r="H33" i="9"/>
  <c r="I33" i="9" s="1"/>
  <c r="J33" i="9" s="1"/>
  <c r="H32" i="9"/>
  <c r="I32" i="9" s="1"/>
  <c r="J32" i="9" s="1"/>
  <c r="H31" i="9"/>
  <c r="I31" i="9" s="1"/>
  <c r="J31" i="9" s="1"/>
  <c r="H30" i="9"/>
  <c r="I30" i="9" s="1"/>
  <c r="J30" i="9" s="1"/>
  <c r="H29" i="9"/>
  <c r="I29" i="9" s="1"/>
  <c r="J29" i="9" s="1"/>
  <c r="H28" i="9"/>
  <c r="I28" i="9" s="1"/>
  <c r="J28" i="9" s="1"/>
  <c r="H27" i="9"/>
  <c r="I27" i="9" s="1"/>
  <c r="J27" i="9" s="1"/>
  <c r="H26" i="9"/>
  <c r="I26" i="9" s="1"/>
  <c r="J26" i="9" s="1"/>
  <c r="H25" i="9"/>
  <c r="I25" i="9" s="1"/>
  <c r="J25" i="9" s="1"/>
  <c r="H24" i="9"/>
  <c r="I24" i="9" s="1"/>
  <c r="J24" i="9" s="1"/>
  <c r="H23" i="9"/>
  <c r="I23" i="9" s="1"/>
  <c r="J23" i="9" s="1"/>
  <c r="H22" i="9"/>
  <c r="I22" i="9" s="1"/>
  <c r="J22" i="9" s="1"/>
  <c r="H21" i="9"/>
  <c r="I21" i="9" s="1"/>
  <c r="J21" i="9" s="1"/>
  <c r="H20" i="9"/>
  <c r="I20" i="9" s="1"/>
  <c r="J20" i="9" s="1"/>
  <c r="H19" i="9"/>
  <c r="I19" i="9" s="1"/>
  <c r="J19" i="9" s="1"/>
  <c r="H18" i="9"/>
  <c r="I18" i="9" s="1"/>
  <c r="J18" i="9" s="1"/>
  <c r="H17" i="9"/>
  <c r="I17" i="9" s="1"/>
  <c r="J17" i="9" s="1"/>
  <c r="H16" i="9"/>
  <c r="I16" i="9" s="1"/>
  <c r="J16" i="9" s="1"/>
  <c r="H15" i="9"/>
  <c r="I15" i="9" s="1"/>
  <c r="J15" i="9" s="1"/>
  <c r="H10" i="9"/>
  <c r="I10" i="9" s="1"/>
  <c r="J10" i="9" s="1"/>
  <c r="H4" i="9"/>
  <c r="I4" i="9" s="1"/>
  <c r="J4" i="9" s="1"/>
  <c r="H14" i="9"/>
  <c r="I14" i="9" s="1"/>
  <c r="J14" i="9" s="1"/>
  <c r="H9" i="9"/>
  <c r="I9" i="9" s="1"/>
  <c r="J9" i="9" s="1"/>
  <c r="H48" i="9"/>
  <c r="I48" i="9" s="1"/>
  <c r="H44" i="9"/>
  <c r="I44" i="9" s="1"/>
  <c r="H40" i="9"/>
  <c r="I40" i="9" s="1"/>
  <c r="H8" i="9"/>
  <c r="I8" i="9" s="1"/>
  <c r="J8" i="9" s="1"/>
  <c r="H13" i="9"/>
  <c r="I13" i="9" s="1"/>
  <c r="J13" i="9" s="1"/>
  <c r="H7" i="9"/>
  <c r="I7" i="9" s="1"/>
  <c r="J7" i="9" s="1"/>
  <c r="H11" i="9"/>
  <c r="I11" i="9" s="1"/>
  <c r="J11" i="9" s="1"/>
  <c r="H51" i="9"/>
  <c r="I51" i="9" s="1"/>
  <c r="H47" i="9"/>
  <c r="I47" i="9" s="1"/>
  <c r="H43" i="9"/>
  <c r="I43" i="9" s="1"/>
  <c r="H6" i="9"/>
  <c r="I6" i="9" s="1"/>
  <c r="J6" i="9" s="1"/>
  <c r="H12" i="9"/>
  <c r="I12" i="9" s="1"/>
  <c r="J12" i="9" s="1"/>
  <c r="H5" i="9"/>
  <c r="I5" i="9" s="1"/>
  <c r="J5" i="9" s="1"/>
  <c r="H50" i="9"/>
  <c r="I50" i="9" s="1"/>
  <c r="H46" i="9"/>
  <c r="I46" i="9" s="1"/>
  <c r="H42" i="9"/>
  <c r="I42" i="9" s="1"/>
  <c r="L11" i="9" l="1"/>
  <c r="K11" i="9"/>
  <c r="M11" i="9" s="1"/>
  <c r="L28" i="9"/>
  <c r="K28" i="9"/>
  <c r="M28" i="9" s="1"/>
  <c r="L29" i="9"/>
  <c r="K29" i="9"/>
  <c r="M29" i="9" s="1"/>
  <c r="L9" i="9"/>
  <c r="K9" i="9"/>
  <c r="M9" i="9" s="1"/>
  <c r="L19" i="9"/>
  <c r="K19" i="9"/>
  <c r="M19" i="9" s="1"/>
  <c r="L27" i="9"/>
  <c r="K27" i="9"/>
  <c r="M27" i="9" s="1"/>
  <c r="L35" i="9"/>
  <c r="K35" i="9"/>
  <c r="M35" i="9" s="1"/>
  <c r="L36" i="9"/>
  <c r="K36" i="9"/>
  <c r="M36" i="9" s="1"/>
  <c r="K4" i="9"/>
  <c r="L4" i="9"/>
  <c r="L5" i="9"/>
  <c r="K5" i="9"/>
  <c r="M5" i="9" s="1"/>
  <c r="L10" i="9"/>
  <c r="K10" i="9"/>
  <c r="M10" i="9" s="1"/>
  <c r="L30" i="9"/>
  <c r="K30" i="9"/>
  <c r="M30" i="9" s="1"/>
  <c r="L12" i="9"/>
  <c r="K12" i="9"/>
  <c r="M12" i="9" s="1"/>
  <c r="L15" i="9"/>
  <c r="K15" i="9"/>
  <c r="M15" i="9" s="1"/>
  <c r="L31" i="9"/>
  <c r="K31" i="9"/>
  <c r="M31" i="9" s="1"/>
  <c r="K16" i="9"/>
  <c r="M16" i="9" s="1"/>
  <c r="L16" i="9"/>
  <c r="L24" i="9"/>
  <c r="K24" i="9"/>
  <c r="M24" i="9" s="1"/>
  <c r="L32" i="9"/>
  <c r="K32" i="9"/>
  <c r="M32" i="9" s="1"/>
  <c r="L20" i="9"/>
  <c r="K20" i="9"/>
  <c r="M20" i="9" s="1"/>
  <c r="K7" i="9"/>
  <c r="M7" i="9" s="1"/>
  <c r="L7" i="9"/>
  <c r="L37" i="9"/>
  <c r="K37" i="9"/>
  <c r="M37" i="9" s="1"/>
  <c r="K13" i="9"/>
  <c r="M13" i="9" s="1"/>
  <c r="L13" i="9"/>
  <c r="L22" i="9"/>
  <c r="K22" i="9"/>
  <c r="M22" i="9" s="1"/>
  <c r="L38" i="9"/>
  <c r="K38" i="9"/>
  <c r="M38" i="9" s="1"/>
  <c r="L8" i="9"/>
  <c r="K8" i="9"/>
  <c r="M8" i="9" s="1"/>
  <c r="L23" i="9"/>
  <c r="K23" i="9"/>
  <c r="M23" i="9" s="1"/>
  <c r="L39" i="9"/>
  <c r="K39" i="9"/>
  <c r="M39" i="9" s="1"/>
  <c r="L6" i="9"/>
  <c r="K6" i="9"/>
  <c r="M6" i="9" s="1"/>
  <c r="K17" i="9"/>
  <c r="M17" i="9" s="1"/>
  <c r="L17" i="9"/>
  <c r="L25" i="9"/>
  <c r="K25" i="9"/>
  <c r="M25" i="9" s="1"/>
  <c r="L33" i="9"/>
  <c r="K33" i="9"/>
  <c r="M33" i="9" s="1"/>
  <c r="L14" i="9"/>
  <c r="K14" i="9"/>
  <c r="M14" i="9" s="1"/>
  <c r="L21" i="9"/>
  <c r="K21" i="9"/>
  <c r="M21" i="9" s="1"/>
  <c r="K18" i="9"/>
  <c r="M18" i="9" s="1"/>
  <c r="L18" i="9"/>
  <c r="L26" i="9"/>
  <c r="K26" i="9"/>
  <c r="M26" i="9" s="1"/>
  <c r="L34" i="9"/>
  <c r="K34" i="9"/>
  <c r="M34" i="9" s="1"/>
  <c r="P12" i="9" l="1"/>
  <c r="P11" i="9"/>
  <c r="M4" i="9"/>
  <c r="P13" i="9" s="1"/>
  <c r="D6" i="8" l="1"/>
  <c r="E6" i="8" s="1"/>
  <c r="G40" i="8"/>
  <c r="I40" i="8" s="1"/>
  <c r="G5" i="8"/>
  <c r="H5" i="8" s="1"/>
  <c r="G40" i="6"/>
  <c r="G5" i="6"/>
  <c r="I5" i="6" s="1"/>
  <c r="D6" i="6"/>
  <c r="D6" i="7"/>
  <c r="E6" i="7" s="1"/>
  <c r="E5" i="7"/>
  <c r="G5" i="7" s="1"/>
  <c r="D6" i="5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E5" i="5"/>
  <c r="G5" i="5" s="1"/>
  <c r="D25" i="4"/>
  <c r="E25" i="4" s="1"/>
  <c r="D26" i="4"/>
  <c r="E26" i="4" s="1"/>
  <c r="D27" i="4"/>
  <c r="E27" i="4" s="1"/>
  <c r="D28" i="4"/>
  <c r="E28" i="4" s="1"/>
  <c r="D29" i="4"/>
  <c r="D30" i="4"/>
  <c r="E30" i="4" s="1"/>
  <c r="D31" i="4"/>
  <c r="E31" i="4" s="1"/>
  <c r="G31" i="4" s="1"/>
  <c r="D32" i="4"/>
  <c r="E32" i="4" s="1"/>
  <c r="D33" i="4"/>
  <c r="E33" i="4" s="1"/>
  <c r="D34" i="4"/>
  <c r="E34" i="4" s="1"/>
  <c r="D35" i="4"/>
  <c r="E35" i="4" s="1"/>
  <c r="D36" i="4"/>
  <c r="E36" i="4" s="1"/>
  <c r="D37" i="4"/>
  <c r="E37" i="4" s="1"/>
  <c r="D38" i="4"/>
  <c r="E38" i="4" s="1"/>
  <c r="D39" i="4"/>
  <c r="D40" i="4"/>
  <c r="E40" i="4" s="1"/>
  <c r="D8" i="4"/>
  <c r="E8" i="4" s="1"/>
  <c r="F8" i="4" s="1"/>
  <c r="H8" i="4" s="1"/>
  <c r="D9" i="4"/>
  <c r="E9" i="4" s="1"/>
  <c r="D10" i="4"/>
  <c r="E10" i="4" s="1"/>
  <c r="D11" i="4"/>
  <c r="E11" i="4" s="1"/>
  <c r="D12" i="4"/>
  <c r="D13" i="4"/>
  <c r="E13" i="4" s="1"/>
  <c r="D14" i="4"/>
  <c r="E14" i="4" s="1"/>
  <c r="D15" i="4"/>
  <c r="E15" i="4" s="1"/>
  <c r="G15" i="4" s="1"/>
  <c r="D16" i="4"/>
  <c r="E16" i="4" s="1"/>
  <c r="D17" i="4"/>
  <c r="D18" i="4"/>
  <c r="E18" i="4" s="1"/>
  <c r="D19" i="4"/>
  <c r="E19" i="4" s="1"/>
  <c r="D20" i="4"/>
  <c r="E20" i="4" s="1"/>
  <c r="D21" i="4"/>
  <c r="E21" i="4" s="1"/>
  <c r="D22" i="4"/>
  <c r="E22" i="4" s="1"/>
  <c r="D23" i="4"/>
  <c r="E23" i="4" s="1"/>
  <c r="F23" i="4" s="1"/>
  <c r="H23" i="4" s="1"/>
  <c r="D24" i="4"/>
  <c r="E24" i="4" s="1"/>
  <c r="D7" i="4"/>
  <c r="E7" i="4" s="1"/>
  <c r="F7" i="4" s="1"/>
  <c r="H7" i="4" s="1"/>
  <c r="E17" i="4"/>
  <c r="E12" i="4"/>
  <c r="E29" i="4"/>
  <c r="E39" i="4"/>
  <c r="F39" i="4" s="1"/>
  <c r="H39" i="4" s="1"/>
  <c r="E6" i="4"/>
  <c r="F6" i="4" s="1"/>
  <c r="H6" i="4" s="1"/>
  <c r="E5" i="4"/>
  <c r="F5" i="4" s="1"/>
  <c r="E5" i="3"/>
  <c r="F5" i="3" s="1"/>
  <c r="E6" i="3"/>
  <c r="F6" i="3" s="1"/>
  <c r="H6" i="3" s="1"/>
  <c r="E7" i="3"/>
  <c r="F7" i="3" s="1"/>
  <c r="H7" i="3" s="1"/>
  <c r="E8" i="3"/>
  <c r="F8" i="3" s="1"/>
  <c r="H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/>
  <c r="G14" i="3" s="1"/>
  <c r="D15" i="3"/>
  <c r="E15" i="3" s="1"/>
  <c r="D16" i="3"/>
  <c r="E16" i="3" s="1"/>
  <c r="D17" i="3"/>
  <c r="E17" i="3" s="1"/>
  <c r="F17" i="3" s="1"/>
  <c r="H17" i="3" s="1"/>
  <c r="D18" i="3"/>
  <c r="E18" i="3" s="1"/>
  <c r="D19" i="3"/>
  <c r="E19" i="3" s="1"/>
  <c r="G19" i="3" s="1"/>
  <c r="D20" i="3"/>
  <c r="E20" i="3" s="1"/>
  <c r="D21" i="3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G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F33" i="3" s="1"/>
  <c r="H33" i="3" s="1"/>
  <c r="D34" i="3"/>
  <c r="E34" i="3" s="1"/>
  <c r="D35" i="3"/>
  <c r="E35" i="3" s="1"/>
  <c r="G35" i="3" s="1"/>
  <c r="D36" i="3"/>
  <c r="E36" i="3" s="1"/>
  <c r="D37" i="3"/>
  <c r="E37" i="3" s="1"/>
  <c r="D38" i="3"/>
  <c r="E38" i="3" s="1"/>
  <c r="G38" i="3" s="1"/>
  <c r="D39" i="3"/>
  <c r="E39" i="3" s="1"/>
  <c r="F39" i="3" s="1"/>
  <c r="H39" i="3" s="1"/>
  <c r="D40" i="3"/>
  <c r="E40" i="3" s="1"/>
  <c r="E5" i="2"/>
  <c r="G5" i="2" s="1"/>
  <c r="D6" i="2"/>
  <c r="E6" i="2" s="1"/>
  <c r="D7" i="2"/>
  <c r="E7" i="2" s="1"/>
  <c r="D8" i="2"/>
  <c r="E8" i="2" s="1"/>
  <c r="D9" i="2"/>
  <c r="E9" i="2"/>
  <c r="F9" i="2" s="1"/>
  <c r="H9" i="2" s="1"/>
  <c r="D10" i="2"/>
  <c r="E10" i="2" s="1"/>
  <c r="D11" i="2"/>
  <c r="E11" i="2" s="1"/>
  <c r="D12" i="2"/>
  <c r="E12" i="2"/>
  <c r="G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G20" i="2" s="1"/>
  <c r="D21" i="2"/>
  <c r="E21" i="2"/>
  <c r="G21" i="2" s="1"/>
  <c r="F21" i="2"/>
  <c r="H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/>
  <c r="F27" i="2" s="1"/>
  <c r="H27" i="2" s="1"/>
  <c r="D28" i="2"/>
  <c r="E28" i="2" s="1"/>
  <c r="G28" i="2" s="1"/>
  <c r="D29" i="2"/>
  <c r="E29" i="2" s="1"/>
  <c r="D30" i="2"/>
  <c r="E30" i="2" s="1"/>
  <c r="D31" i="2"/>
  <c r="E31" i="2"/>
  <c r="G31" i="2" s="1"/>
  <c r="D32" i="2"/>
  <c r="E32" i="2" s="1"/>
  <c r="D33" i="2"/>
  <c r="E33" i="2" s="1"/>
  <c r="D34" i="2"/>
  <c r="E34" i="2" s="1"/>
  <c r="D35" i="2"/>
  <c r="E35" i="2" s="1"/>
  <c r="D36" i="2"/>
  <c r="E36" i="2" s="1"/>
  <c r="G36" i="2" s="1"/>
  <c r="D37" i="2"/>
  <c r="E37" i="2" s="1"/>
  <c r="F37" i="2" s="1"/>
  <c r="H37" i="2" s="1"/>
  <c r="D38" i="2"/>
  <c r="E38" i="2" s="1"/>
  <c r="D39" i="2"/>
  <c r="E39" i="2" s="1"/>
  <c r="D40" i="2"/>
  <c r="E40" i="2"/>
  <c r="G40" i="2" s="1"/>
  <c r="F40" i="2"/>
  <c r="D5" i="1"/>
  <c r="E5" i="1" s="1"/>
  <c r="D6" i="1"/>
  <c r="E6" i="1" s="1"/>
  <c r="D7" i="1"/>
  <c r="E7" i="1"/>
  <c r="F7" i="1" s="1"/>
  <c r="H7" i="1" s="1"/>
  <c r="D8" i="1"/>
  <c r="E8" i="1" s="1"/>
  <c r="F8" i="1" s="1"/>
  <c r="H8" i="1" s="1"/>
  <c r="D9" i="1"/>
  <c r="E9" i="1" s="1"/>
  <c r="F9" i="1" s="1"/>
  <c r="H9" i="1" s="1"/>
  <c r="D10" i="1"/>
  <c r="E10" i="1"/>
  <c r="F10" i="1" s="1"/>
  <c r="H10" i="1" s="1"/>
  <c r="D11" i="1"/>
  <c r="E11" i="1" s="1"/>
  <c r="D12" i="1"/>
  <c r="E12" i="1" s="1"/>
  <c r="G12" i="1" s="1"/>
  <c r="D13" i="1"/>
  <c r="E13" i="1"/>
  <c r="G13" i="1" s="1"/>
  <c r="D14" i="1"/>
  <c r="E14" i="1" s="1"/>
  <c r="D15" i="1"/>
  <c r="E15" i="1" s="1"/>
  <c r="D16" i="1"/>
  <c r="E16" i="1"/>
  <c r="F16" i="1" s="1"/>
  <c r="H16" i="1" s="1"/>
  <c r="D17" i="1"/>
  <c r="E17" i="1" s="1"/>
  <c r="F17" i="1" s="1"/>
  <c r="H17" i="1" s="1"/>
  <c r="D18" i="1"/>
  <c r="E18" i="1" s="1"/>
  <c r="F18" i="1" s="1"/>
  <c r="H18" i="1" s="1"/>
  <c r="D19" i="1"/>
  <c r="E19" i="1" s="1"/>
  <c r="D20" i="1"/>
  <c r="E20" i="1" s="1"/>
  <c r="D21" i="1"/>
  <c r="E21" i="1"/>
  <c r="G21" i="1" s="1"/>
  <c r="D22" i="1"/>
  <c r="E22" i="1" s="1"/>
  <c r="D23" i="1"/>
  <c r="E23" i="1" s="1"/>
  <c r="D24" i="1"/>
  <c r="E24" i="1" s="1"/>
  <c r="D25" i="1"/>
  <c r="E25" i="1" s="1"/>
  <c r="F25" i="1" s="1"/>
  <c r="H25" i="1" s="1"/>
  <c r="D26" i="1"/>
  <c r="E26" i="1" s="1"/>
  <c r="F26" i="1" s="1"/>
  <c r="H26" i="1" s="1"/>
  <c r="D27" i="1"/>
  <c r="E27" i="1" s="1"/>
  <c r="D28" i="1"/>
  <c r="E28" i="1"/>
  <c r="G28" i="1" s="1"/>
  <c r="D29" i="1"/>
  <c r="E29" i="1"/>
  <c r="G29" i="1" s="1"/>
  <c r="D30" i="1"/>
  <c r="E30" i="1" s="1"/>
  <c r="D31" i="1"/>
  <c r="E31" i="1" s="1"/>
  <c r="D32" i="1"/>
  <c r="E32" i="1"/>
  <c r="F32" i="1" s="1"/>
  <c r="H32" i="1" s="1"/>
  <c r="D33" i="1"/>
  <c r="E33" i="1"/>
  <c r="F33" i="1" s="1"/>
  <c r="H33" i="1" s="1"/>
  <c r="D34" i="1"/>
  <c r="E34" i="1" s="1"/>
  <c r="F34" i="1" s="1"/>
  <c r="H34" i="1" s="1"/>
  <c r="D35" i="1"/>
  <c r="E35" i="1" s="1"/>
  <c r="D36" i="1"/>
  <c r="E36" i="1" s="1"/>
  <c r="D37" i="1"/>
  <c r="E37" i="1" s="1"/>
  <c r="G37" i="1" s="1"/>
  <c r="D38" i="1"/>
  <c r="E38" i="1" s="1"/>
  <c r="D39" i="1"/>
  <c r="E39" i="1" s="1"/>
  <c r="D40" i="1"/>
  <c r="E40" i="1" s="1"/>
  <c r="G15" i="2" l="1"/>
  <c r="F15" i="2"/>
  <c r="H15" i="2" s="1"/>
  <c r="F19" i="2"/>
  <c r="H19" i="2" s="1"/>
  <c r="G19" i="2"/>
  <c r="G9" i="2"/>
  <c r="G32" i="1"/>
  <c r="D7" i="8"/>
  <c r="I5" i="8"/>
  <c r="D7" i="6"/>
  <c r="E6" i="6"/>
  <c r="F6" i="6" s="1"/>
  <c r="G6" i="6" s="1"/>
  <c r="D7" i="7"/>
  <c r="G35" i="2"/>
  <c r="F35" i="2"/>
  <c r="H35" i="2" s="1"/>
  <c r="F26" i="2"/>
  <c r="H26" i="2" s="1"/>
  <c r="G26" i="2"/>
  <c r="G24" i="2"/>
  <c r="F24" i="2"/>
  <c r="H24" i="2" s="1"/>
  <c r="G7" i="2"/>
  <c r="F7" i="2"/>
  <c r="H7" i="2" s="1"/>
  <c r="F31" i="2"/>
  <c r="H31" i="2" s="1"/>
  <c r="F5" i="2"/>
  <c r="H5" i="2" s="1"/>
  <c r="G37" i="2"/>
  <c r="G40" i="1"/>
  <c r="F40" i="1"/>
  <c r="G36" i="1"/>
  <c r="F36" i="1"/>
  <c r="H36" i="1" s="1"/>
  <c r="F29" i="1"/>
  <c r="H29" i="1" s="1"/>
  <c r="F28" i="1"/>
  <c r="H28" i="1" s="1"/>
  <c r="F21" i="1"/>
  <c r="H21" i="1" s="1"/>
  <c r="F13" i="1"/>
  <c r="H13" i="1" s="1"/>
  <c r="G10" i="1"/>
  <c r="G7" i="1"/>
  <c r="F14" i="3"/>
  <c r="H14" i="3" s="1"/>
  <c r="F38" i="3"/>
  <c r="H38" i="3" s="1"/>
  <c r="G22" i="3"/>
  <c r="F22" i="3"/>
  <c r="H22" i="3" s="1"/>
  <c r="J5" i="8"/>
  <c r="F6" i="8"/>
  <c r="G6" i="8" s="1"/>
  <c r="H40" i="8"/>
  <c r="G6" i="7"/>
  <c r="F6" i="7"/>
  <c r="H6" i="7" s="1"/>
  <c r="F5" i="7"/>
  <c r="H5" i="6"/>
  <c r="E6" i="5"/>
  <c r="G6" i="5" s="1"/>
  <c r="E7" i="5"/>
  <c r="G7" i="5" s="1"/>
  <c r="E8" i="5"/>
  <c r="F8" i="5" s="1"/>
  <c r="H8" i="5" s="1"/>
  <c r="F5" i="5"/>
  <c r="G5" i="4"/>
  <c r="G7" i="4"/>
  <c r="F13" i="4"/>
  <c r="H13" i="4" s="1"/>
  <c r="G13" i="4"/>
  <c r="G20" i="4"/>
  <c r="F20" i="4"/>
  <c r="H20" i="4" s="1"/>
  <c r="F27" i="4"/>
  <c r="H27" i="4" s="1"/>
  <c r="G27" i="4"/>
  <c r="G34" i="4"/>
  <c r="F34" i="4"/>
  <c r="H34" i="4" s="1"/>
  <c r="G14" i="4"/>
  <c r="F14" i="4"/>
  <c r="H14" i="4" s="1"/>
  <c r="F21" i="4"/>
  <c r="H21" i="4" s="1"/>
  <c r="G21" i="4"/>
  <c r="G28" i="4"/>
  <c r="F28" i="4"/>
  <c r="H28" i="4" s="1"/>
  <c r="G35" i="4"/>
  <c r="F35" i="4"/>
  <c r="H35" i="4" s="1"/>
  <c r="F22" i="4"/>
  <c r="H22" i="4" s="1"/>
  <c r="G22" i="4"/>
  <c r="F29" i="4"/>
  <c r="H29" i="4" s="1"/>
  <c r="G29" i="4"/>
  <c r="G36" i="4"/>
  <c r="F36" i="4"/>
  <c r="H36" i="4" s="1"/>
  <c r="G30" i="4"/>
  <c r="F30" i="4"/>
  <c r="H30" i="4" s="1"/>
  <c r="F37" i="4"/>
  <c r="H37" i="4" s="1"/>
  <c r="G37" i="4"/>
  <c r="G9" i="4"/>
  <c r="F9" i="4"/>
  <c r="H9" i="4" s="1"/>
  <c r="G16" i="4"/>
  <c r="F16" i="4"/>
  <c r="H16" i="4" s="1"/>
  <c r="G38" i="4"/>
  <c r="F38" i="4"/>
  <c r="H38" i="4" s="1"/>
  <c r="G10" i="4"/>
  <c r="F10" i="4"/>
  <c r="H10" i="4" s="1"/>
  <c r="F17" i="4"/>
  <c r="H17" i="4" s="1"/>
  <c r="G17" i="4"/>
  <c r="G24" i="4"/>
  <c r="F24" i="4"/>
  <c r="H24" i="4" s="1"/>
  <c r="H5" i="4"/>
  <c r="G11" i="4"/>
  <c r="F11" i="4"/>
  <c r="H11" i="4" s="1"/>
  <c r="G18" i="4"/>
  <c r="F18" i="4"/>
  <c r="H18" i="4" s="1"/>
  <c r="G25" i="4"/>
  <c r="F25" i="4"/>
  <c r="H25" i="4" s="1"/>
  <c r="G32" i="4"/>
  <c r="F32" i="4"/>
  <c r="H32" i="4" s="1"/>
  <c r="G12" i="4"/>
  <c r="F12" i="4"/>
  <c r="H12" i="4" s="1"/>
  <c r="G19" i="4"/>
  <c r="F19" i="4"/>
  <c r="H19" i="4" s="1"/>
  <c r="G26" i="4"/>
  <c r="F26" i="4"/>
  <c r="H26" i="4" s="1"/>
  <c r="G33" i="4"/>
  <c r="F33" i="4"/>
  <c r="H33" i="4" s="1"/>
  <c r="G40" i="4"/>
  <c r="F40" i="4"/>
  <c r="F31" i="4"/>
  <c r="H31" i="4" s="1"/>
  <c r="F15" i="4"/>
  <c r="H15" i="4" s="1"/>
  <c r="G23" i="4"/>
  <c r="G39" i="4"/>
  <c r="G6" i="4"/>
  <c r="G8" i="4"/>
  <c r="G30" i="3"/>
  <c r="F30" i="3"/>
  <c r="H30" i="3" s="1"/>
  <c r="G24" i="1"/>
  <c r="F24" i="1"/>
  <c r="H24" i="1" s="1"/>
  <c r="G12" i="3"/>
  <c r="F12" i="3"/>
  <c r="H12" i="3" s="1"/>
  <c r="G16" i="2"/>
  <c r="F16" i="2"/>
  <c r="H16" i="2" s="1"/>
  <c r="F39" i="2"/>
  <c r="H39" i="2" s="1"/>
  <c r="G39" i="2"/>
  <c r="F25" i="3"/>
  <c r="H25" i="3" s="1"/>
  <c r="G25" i="3"/>
  <c r="F29" i="2"/>
  <c r="H29" i="2" s="1"/>
  <c r="G29" i="2"/>
  <c r="F36" i="3"/>
  <c r="H36" i="3" s="1"/>
  <c r="G36" i="3"/>
  <c r="F34" i="2"/>
  <c r="H34" i="2" s="1"/>
  <c r="G34" i="2"/>
  <c r="G11" i="3"/>
  <c r="F11" i="3"/>
  <c r="H11" i="3" s="1"/>
  <c r="F18" i="2"/>
  <c r="H18" i="2" s="1"/>
  <c r="G18" i="2"/>
  <c r="G28" i="3"/>
  <c r="F28" i="3"/>
  <c r="H28" i="3" s="1"/>
  <c r="G6" i="2"/>
  <c r="F6" i="2"/>
  <c r="F13" i="2"/>
  <c r="H13" i="2" s="1"/>
  <c r="G13" i="2"/>
  <c r="G32" i="2"/>
  <c r="F32" i="2"/>
  <c r="H32" i="2" s="1"/>
  <c r="F20" i="3"/>
  <c r="H20" i="3" s="1"/>
  <c r="G20" i="3"/>
  <c r="F10" i="2"/>
  <c r="H10" i="2" s="1"/>
  <c r="G10" i="2"/>
  <c r="G20" i="1"/>
  <c r="F20" i="1"/>
  <c r="H20" i="1" s="1"/>
  <c r="G23" i="2"/>
  <c r="F23" i="2"/>
  <c r="H23" i="2" s="1"/>
  <c r="F31" i="3"/>
  <c r="H31" i="3" s="1"/>
  <c r="G31" i="3"/>
  <c r="G8" i="3"/>
  <c r="G16" i="1"/>
  <c r="G27" i="2"/>
  <c r="G39" i="3"/>
  <c r="G33" i="3"/>
  <c r="G17" i="3"/>
  <c r="G6" i="3"/>
  <c r="F12" i="1"/>
  <c r="H12" i="1" s="1"/>
  <c r="F37" i="1"/>
  <c r="H37" i="1" s="1"/>
  <c r="F32" i="3"/>
  <c r="H32" i="3" s="1"/>
  <c r="G32" i="3"/>
  <c r="F15" i="3"/>
  <c r="H15" i="3" s="1"/>
  <c r="G15" i="3"/>
  <c r="F16" i="3"/>
  <c r="H16" i="3" s="1"/>
  <c r="G16" i="3"/>
  <c r="F26" i="3"/>
  <c r="H26" i="3" s="1"/>
  <c r="G26" i="3"/>
  <c r="F40" i="3"/>
  <c r="G40" i="3"/>
  <c r="F37" i="3"/>
  <c r="H37" i="3" s="1"/>
  <c r="G37" i="3"/>
  <c r="F21" i="3"/>
  <c r="H21" i="3" s="1"/>
  <c r="G21" i="3"/>
  <c r="F13" i="3"/>
  <c r="H13" i="3" s="1"/>
  <c r="G13" i="3"/>
  <c r="F24" i="3"/>
  <c r="H24" i="3" s="1"/>
  <c r="G24" i="3"/>
  <c r="F10" i="3"/>
  <c r="H10" i="3" s="1"/>
  <c r="G10" i="3"/>
  <c r="F29" i="3"/>
  <c r="H29" i="3" s="1"/>
  <c r="G29" i="3"/>
  <c r="F34" i="3"/>
  <c r="H34" i="3" s="1"/>
  <c r="G34" i="3"/>
  <c r="F18" i="3"/>
  <c r="H18" i="3" s="1"/>
  <c r="G18" i="3"/>
  <c r="G23" i="3"/>
  <c r="F23" i="3"/>
  <c r="H23" i="3" s="1"/>
  <c r="F9" i="3"/>
  <c r="H9" i="3" s="1"/>
  <c r="G9" i="3"/>
  <c r="H5" i="3"/>
  <c r="F35" i="3"/>
  <c r="H35" i="3" s="1"/>
  <c r="F27" i="3"/>
  <c r="H27" i="3" s="1"/>
  <c r="F19" i="3"/>
  <c r="H19" i="3" s="1"/>
  <c r="G7" i="3"/>
  <c r="G5" i="3"/>
  <c r="F30" i="2"/>
  <c r="H30" i="2" s="1"/>
  <c r="G30" i="2"/>
  <c r="F14" i="2"/>
  <c r="H14" i="2" s="1"/>
  <c r="G14" i="2"/>
  <c r="F11" i="2"/>
  <c r="H11" i="2" s="1"/>
  <c r="G11" i="2"/>
  <c r="F25" i="2"/>
  <c r="H25" i="2" s="1"/>
  <c r="G25" i="2"/>
  <c r="F8" i="2"/>
  <c r="H8" i="2" s="1"/>
  <c r="G8" i="2"/>
  <c r="F38" i="2"/>
  <c r="H38" i="2" s="1"/>
  <c r="G38" i="2"/>
  <c r="F22" i="2"/>
  <c r="H22" i="2" s="1"/>
  <c r="G22" i="2"/>
  <c r="F33" i="2"/>
  <c r="H33" i="2" s="1"/>
  <c r="G33" i="2"/>
  <c r="F17" i="2"/>
  <c r="H17" i="2" s="1"/>
  <c r="G17" i="2"/>
  <c r="F36" i="2"/>
  <c r="H36" i="2" s="1"/>
  <c r="F28" i="2"/>
  <c r="H28" i="2" s="1"/>
  <c r="F20" i="2"/>
  <c r="H20" i="2" s="1"/>
  <c r="F12" i="2"/>
  <c r="H12" i="2" s="1"/>
  <c r="F19" i="1"/>
  <c r="H19" i="1" s="1"/>
  <c r="G19" i="1"/>
  <c r="F11" i="1"/>
  <c r="H11" i="1" s="1"/>
  <c r="G11" i="1"/>
  <c r="F22" i="1"/>
  <c r="H22" i="1" s="1"/>
  <c r="G22" i="1"/>
  <c r="G39" i="1"/>
  <c r="F39" i="1"/>
  <c r="H39" i="1" s="1"/>
  <c r="F35" i="1"/>
  <c r="H35" i="1" s="1"/>
  <c r="G35" i="1"/>
  <c r="F6" i="1"/>
  <c r="H6" i="1" s="1"/>
  <c r="G6" i="1"/>
  <c r="F30" i="1"/>
  <c r="H30" i="1" s="1"/>
  <c r="G30" i="1"/>
  <c r="G23" i="1"/>
  <c r="F23" i="1"/>
  <c r="H23" i="1" s="1"/>
  <c r="G15" i="1"/>
  <c r="F15" i="1"/>
  <c r="H15" i="1" s="1"/>
  <c r="F14" i="1"/>
  <c r="H14" i="1" s="1"/>
  <c r="G14" i="1"/>
  <c r="F38" i="1"/>
  <c r="H38" i="1" s="1"/>
  <c r="G38" i="1"/>
  <c r="F31" i="1"/>
  <c r="H31" i="1" s="1"/>
  <c r="G31" i="1"/>
  <c r="F27" i="1"/>
  <c r="H27" i="1" s="1"/>
  <c r="G27" i="1"/>
  <c r="F5" i="1"/>
  <c r="H5" i="1" s="1"/>
  <c r="G5" i="1"/>
  <c r="G34" i="1"/>
  <c r="G26" i="1"/>
  <c r="G18" i="1"/>
  <c r="G9" i="1"/>
  <c r="G33" i="1"/>
  <c r="G25" i="1"/>
  <c r="G17" i="1"/>
  <c r="G8" i="1"/>
  <c r="E7" i="8" l="1"/>
  <c r="D8" i="8"/>
  <c r="I6" i="6"/>
  <c r="H6" i="6"/>
  <c r="J6" i="6" s="1"/>
  <c r="D8" i="6"/>
  <c r="E7" i="6"/>
  <c r="F7" i="6" s="1"/>
  <c r="G7" i="6" s="1"/>
  <c r="E7" i="7"/>
  <c r="D8" i="7"/>
  <c r="H6" i="2"/>
  <c r="K11" i="2" s="1"/>
  <c r="K9" i="2"/>
  <c r="K10" i="2"/>
  <c r="K11" i="1"/>
  <c r="I6" i="8"/>
  <c r="H6" i="8"/>
  <c r="J6" i="8" s="1"/>
  <c r="F7" i="8"/>
  <c r="G7" i="8" s="1"/>
  <c r="H5" i="7"/>
  <c r="F7" i="5"/>
  <c r="H7" i="5" s="1"/>
  <c r="F6" i="5"/>
  <c r="H6" i="5" s="1"/>
  <c r="J5" i="6"/>
  <c r="G8" i="5"/>
  <c r="E9" i="5"/>
  <c r="H5" i="5"/>
  <c r="K10" i="4"/>
  <c r="K11" i="4"/>
  <c r="K9" i="4"/>
  <c r="K9" i="3"/>
  <c r="K11" i="3"/>
  <c r="K10" i="3"/>
  <c r="K9" i="1"/>
  <c r="K10" i="1"/>
  <c r="E8" i="8" l="1"/>
  <c r="D9" i="8"/>
  <c r="D9" i="6"/>
  <c r="E8" i="6"/>
  <c r="F8" i="6" s="1"/>
  <c r="G8" i="6" s="1"/>
  <c r="D9" i="7"/>
  <c r="E8" i="7"/>
  <c r="F7" i="7"/>
  <c r="H7" i="7" s="1"/>
  <c r="G7" i="7"/>
  <c r="F8" i="8"/>
  <c r="G8" i="8" s="1"/>
  <c r="H7" i="8"/>
  <c r="J7" i="8" s="1"/>
  <c r="I7" i="8"/>
  <c r="I7" i="6"/>
  <c r="H7" i="6"/>
  <c r="J7" i="6" s="1"/>
  <c r="E10" i="5"/>
  <c r="G9" i="5"/>
  <c r="F9" i="5"/>
  <c r="E9" i="8" l="1"/>
  <c r="D10" i="8"/>
  <c r="D10" i="6"/>
  <c r="E9" i="6"/>
  <c r="F9" i="6" s="1"/>
  <c r="G9" i="6" s="1"/>
  <c r="G8" i="7"/>
  <c r="F8" i="7"/>
  <c r="H8" i="7" s="1"/>
  <c r="E9" i="7"/>
  <c r="D10" i="7"/>
  <c r="I8" i="8"/>
  <c r="H8" i="8"/>
  <c r="F9" i="8"/>
  <c r="G9" i="8" s="1"/>
  <c r="I8" i="6"/>
  <c r="H8" i="6"/>
  <c r="J8" i="6" s="1"/>
  <c r="H9" i="5"/>
  <c r="E11" i="5"/>
  <c r="F10" i="5"/>
  <c r="H10" i="5" s="1"/>
  <c r="G10" i="5"/>
  <c r="D11" i="8" l="1"/>
  <c r="E10" i="8"/>
  <c r="D11" i="6"/>
  <c r="E10" i="6"/>
  <c r="F10" i="6" s="1"/>
  <c r="G10" i="6" s="1"/>
  <c r="E10" i="7"/>
  <c r="D11" i="7"/>
  <c r="G9" i="7"/>
  <c r="F9" i="7"/>
  <c r="H9" i="7" s="1"/>
  <c r="I9" i="8"/>
  <c r="H9" i="8"/>
  <c r="J9" i="8" s="1"/>
  <c r="F10" i="8"/>
  <c r="G10" i="8" s="1"/>
  <c r="J8" i="8"/>
  <c r="I9" i="6"/>
  <c r="H9" i="6"/>
  <c r="J9" i="6" s="1"/>
  <c r="F11" i="5"/>
  <c r="H11" i="5" s="1"/>
  <c r="G11" i="5"/>
  <c r="E12" i="5"/>
  <c r="D12" i="8" l="1"/>
  <c r="E11" i="8"/>
  <c r="D12" i="6"/>
  <c r="E11" i="6"/>
  <c r="F11" i="6" s="1"/>
  <c r="G11" i="6" s="1"/>
  <c r="D12" i="7"/>
  <c r="E11" i="7"/>
  <c r="G10" i="7"/>
  <c r="F10" i="7"/>
  <c r="H10" i="7" s="1"/>
  <c r="H10" i="8"/>
  <c r="I10" i="8"/>
  <c r="F11" i="8"/>
  <c r="G11" i="8" s="1"/>
  <c r="I10" i="6"/>
  <c r="H10" i="6"/>
  <c r="J10" i="6" s="1"/>
  <c r="E13" i="5"/>
  <c r="G12" i="5"/>
  <c r="F12" i="5"/>
  <c r="D13" i="8" l="1"/>
  <c r="E12" i="8"/>
  <c r="D13" i="6"/>
  <c r="E12" i="6"/>
  <c r="F12" i="6" s="1"/>
  <c r="G12" i="6" s="1"/>
  <c r="G11" i="7"/>
  <c r="F11" i="7"/>
  <c r="H11" i="7" s="1"/>
  <c r="E12" i="7"/>
  <c r="D13" i="7"/>
  <c r="I11" i="8"/>
  <c r="H11" i="8"/>
  <c r="J11" i="8" s="1"/>
  <c r="F12" i="8"/>
  <c r="G12" i="8" s="1"/>
  <c r="J10" i="8"/>
  <c r="H11" i="6"/>
  <c r="J11" i="6" s="1"/>
  <c r="I11" i="6"/>
  <c r="H12" i="5"/>
  <c r="F13" i="5"/>
  <c r="H13" i="5" s="1"/>
  <c r="G13" i="5"/>
  <c r="E14" i="5"/>
  <c r="D14" i="8" l="1"/>
  <c r="E13" i="8"/>
  <c r="D14" i="6"/>
  <c r="E13" i="6"/>
  <c r="F13" i="6" s="1"/>
  <c r="G13" i="6" s="1"/>
  <c r="E13" i="7"/>
  <c r="D14" i="7"/>
  <c r="G12" i="7"/>
  <c r="F12" i="7"/>
  <c r="H12" i="7" s="1"/>
  <c r="I12" i="8"/>
  <c r="H12" i="8"/>
  <c r="F13" i="8"/>
  <c r="G13" i="8" s="1"/>
  <c r="I12" i="6"/>
  <c r="H12" i="6"/>
  <c r="J12" i="6" s="1"/>
  <c r="E15" i="5"/>
  <c r="F14" i="5"/>
  <c r="H14" i="5" s="1"/>
  <c r="G14" i="5"/>
  <c r="D15" i="8" l="1"/>
  <c r="E14" i="8"/>
  <c r="F14" i="8" s="1"/>
  <c r="G14" i="8" s="1"/>
  <c r="D15" i="6"/>
  <c r="E14" i="6"/>
  <c r="F14" i="6" s="1"/>
  <c r="G14" i="6" s="1"/>
  <c r="D15" i="7"/>
  <c r="E14" i="7"/>
  <c r="F13" i="7"/>
  <c r="H13" i="7" s="1"/>
  <c r="G13" i="7"/>
  <c r="I13" i="8"/>
  <c r="H13" i="8"/>
  <c r="J13" i="8" s="1"/>
  <c r="J12" i="8"/>
  <c r="H13" i="6"/>
  <c r="J13" i="6" s="1"/>
  <c r="I13" i="6"/>
  <c r="G15" i="5"/>
  <c r="F15" i="5"/>
  <c r="E16" i="5"/>
  <c r="D16" i="8" l="1"/>
  <c r="E15" i="8"/>
  <c r="D16" i="6"/>
  <c r="E15" i="6"/>
  <c r="F15" i="6" s="1"/>
  <c r="G15" i="6" s="1"/>
  <c r="G14" i="7"/>
  <c r="F14" i="7"/>
  <c r="H14" i="7" s="1"/>
  <c r="D16" i="7"/>
  <c r="E15" i="7"/>
  <c r="I14" i="8"/>
  <c r="H14" i="8"/>
  <c r="J14" i="8" s="1"/>
  <c r="F15" i="8"/>
  <c r="G15" i="8" s="1"/>
  <c r="H14" i="6"/>
  <c r="J14" i="6" s="1"/>
  <c r="I14" i="6"/>
  <c r="E17" i="5"/>
  <c r="F16" i="5"/>
  <c r="H16" i="5" s="1"/>
  <c r="G16" i="5"/>
  <c r="H15" i="5"/>
  <c r="D17" i="8" l="1"/>
  <c r="E16" i="8"/>
  <c r="D17" i="6"/>
  <c r="E16" i="6"/>
  <c r="F16" i="6" s="1"/>
  <c r="G16" i="6" s="1"/>
  <c r="G15" i="7"/>
  <c r="F15" i="7"/>
  <c r="H15" i="7" s="1"/>
  <c r="D17" i="7"/>
  <c r="E16" i="7"/>
  <c r="I15" i="8"/>
  <c r="H15" i="8"/>
  <c r="J15" i="8" s="1"/>
  <c r="F16" i="8"/>
  <c r="G16" i="8" s="1"/>
  <c r="H15" i="6"/>
  <c r="J15" i="6" s="1"/>
  <c r="I15" i="6"/>
  <c r="F17" i="5"/>
  <c r="H17" i="5" s="1"/>
  <c r="G17" i="5"/>
  <c r="E18" i="5"/>
  <c r="E17" i="8" l="1"/>
  <c r="D18" i="8"/>
  <c r="D18" i="6"/>
  <c r="E17" i="6"/>
  <c r="F17" i="6"/>
  <c r="G17" i="6" s="1"/>
  <c r="G16" i="7"/>
  <c r="F16" i="7"/>
  <c r="H16" i="7" s="1"/>
  <c r="D18" i="7"/>
  <c r="E17" i="7"/>
  <c r="H16" i="8"/>
  <c r="J16" i="8" s="1"/>
  <c r="I16" i="8"/>
  <c r="F17" i="8"/>
  <c r="G17" i="8" s="1"/>
  <c r="I16" i="6"/>
  <c r="H16" i="6"/>
  <c r="J16" i="6" s="1"/>
  <c r="G18" i="5"/>
  <c r="F18" i="5"/>
  <c r="H18" i="5" s="1"/>
  <c r="E19" i="5"/>
  <c r="D19" i="8" l="1"/>
  <c r="E18" i="8"/>
  <c r="D19" i="6"/>
  <c r="E18" i="6"/>
  <c r="F18" i="6" s="1"/>
  <c r="G18" i="6" s="1"/>
  <c r="G17" i="7"/>
  <c r="F17" i="7"/>
  <c r="H17" i="7" s="1"/>
  <c r="E18" i="7"/>
  <c r="D19" i="7"/>
  <c r="I17" i="8"/>
  <c r="H17" i="8"/>
  <c r="J17" i="8" s="1"/>
  <c r="F18" i="8"/>
  <c r="G18" i="8" s="1"/>
  <c r="H17" i="6"/>
  <c r="J17" i="6" s="1"/>
  <c r="I17" i="6"/>
  <c r="E20" i="5"/>
  <c r="G19" i="5"/>
  <c r="F19" i="5"/>
  <c r="H19" i="5" s="1"/>
  <c r="D20" i="8" l="1"/>
  <c r="E19" i="8"/>
  <c r="F19" i="8" s="1"/>
  <c r="G19" i="8" s="1"/>
  <c r="D20" i="6"/>
  <c r="E19" i="6"/>
  <c r="F19" i="6" s="1"/>
  <c r="G19" i="6" s="1"/>
  <c r="E19" i="7"/>
  <c r="D20" i="7"/>
  <c r="G18" i="7"/>
  <c r="F18" i="7"/>
  <c r="H18" i="7" s="1"/>
  <c r="I18" i="8"/>
  <c r="H18" i="8"/>
  <c r="J18" i="8" s="1"/>
  <c r="H18" i="6"/>
  <c r="J18" i="6" s="1"/>
  <c r="I18" i="6"/>
  <c r="E21" i="5"/>
  <c r="G20" i="5"/>
  <c r="F20" i="5"/>
  <c r="H20" i="5" s="1"/>
  <c r="D21" i="8" l="1"/>
  <c r="E20" i="8"/>
  <c r="D21" i="6"/>
  <c r="E20" i="6"/>
  <c r="F20" i="6" s="1"/>
  <c r="G20" i="6" s="1"/>
  <c r="E20" i="7"/>
  <c r="D21" i="7"/>
  <c r="G19" i="7"/>
  <c r="F19" i="7"/>
  <c r="H19" i="7" s="1"/>
  <c r="I19" i="8"/>
  <c r="H19" i="8"/>
  <c r="J19" i="8" s="1"/>
  <c r="F20" i="8"/>
  <c r="G20" i="8" s="1"/>
  <c r="I19" i="6"/>
  <c r="H19" i="6"/>
  <c r="J19" i="6" s="1"/>
  <c r="F21" i="5"/>
  <c r="H21" i="5" s="1"/>
  <c r="G21" i="5"/>
  <c r="E22" i="5"/>
  <c r="D22" i="8" l="1"/>
  <c r="E21" i="8"/>
  <c r="F21" i="8" s="1"/>
  <c r="G21" i="8" s="1"/>
  <c r="D22" i="6"/>
  <c r="E21" i="6"/>
  <c r="F21" i="6"/>
  <c r="G21" i="6" s="1"/>
  <c r="D22" i="7"/>
  <c r="E21" i="7"/>
  <c r="F20" i="7"/>
  <c r="H20" i="7" s="1"/>
  <c r="G20" i="7"/>
  <c r="I20" i="8"/>
  <c r="H20" i="8"/>
  <c r="J20" i="8" s="1"/>
  <c r="H20" i="6"/>
  <c r="J20" i="6" s="1"/>
  <c r="I20" i="6"/>
  <c r="G22" i="5"/>
  <c r="F22" i="5"/>
  <c r="H22" i="5" s="1"/>
  <c r="E23" i="5"/>
  <c r="D23" i="8" l="1"/>
  <c r="E22" i="8"/>
  <c r="D23" i="6"/>
  <c r="E22" i="6"/>
  <c r="F22" i="6" s="1"/>
  <c r="G22" i="6" s="1"/>
  <c r="F21" i="7"/>
  <c r="H21" i="7" s="1"/>
  <c r="G21" i="7"/>
  <c r="D23" i="7"/>
  <c r="E22" i="7"/>
  <c r="I21" i="8"/>
  <c r="H21" i="8"/>
  <c r="J21" i="8" s="1"/>
  <c r="F22" i="8"/>
  <c r="G22" i="8" s="1"/>
  <c r="H21" i="6"/>
  <c r="J21" i="6" s="1"/>
  <c r="I21" i="6"/>
  <c r="E24" i="5"/>
  <c r="G23" i="5"/>
  <c r="F23" i="5"/>
  <c r="H23" i="5" s="1"/>
  <c r="D24" i="8" l="1"/>
  <c r="E23" i="8"/>
  <c r="F23" i="8" s="1"/>
  <c r="G23" i="8" s="1"/>
  <c r="D24" i="6"/>
  <c r="E23" i="6"/>
  <c r="F23" i="6" s="1"/>
  <c r="G23" i="6" s="1"/>
  <c r="G22" i="7"/>
  <c r="F22" i="7"/>
  <c r="H22" i="7" s="1"/>
  <c r="E23" i="7"/>
  <c r="D24" i="7"/>
  <c r="H22" i="8"/>
  <c r="J22" i="8" s="1"/>
  <c r="I22" i="8"/>
  <c r="H22" i="6"/>
  <c r="J22" i="6" s="1"/>
  <c r="I22" i="6"/>
  <c r="F24" i="5"/>
  <c r="H24" i="5" s="1"/>
  <c r="G24" i="5"/>
  <c r="E25" i="5"/>
  <c r="D25" i="8" l="1"/>
  <c r="E24" i="8"/>
  <c r="D25" i="6"/>
  <c r="E24" i="6"/>
  <c r="F24" i="6" s="1"/>
  <c r="G24" i="6" s="1"/>
  <c r="D25" i="7"/>
  <c r="E24" i="7"/>
  <c r="F23" i="7"/>
  <c r="H23" i="7" s="1"/>
  <c r="G23" i="7"/>
  <c r="I23" i="8"/>
  <c r="H23" i="8"/>
  <c r="J23" i="8" s="1"/>
  <c r="F24" i="8"/>
  <c r="G24" i="8" s="1"/>
  <c r="I23" i="6"/>
  <c r="H23" i="6"/>
  <c r="J23" i="6" s="1"/>
  <c r="F25" i="5"/>
  <c r="H25" i="5" s="1"/>
  <c r="G25" i="5"/>
  <c r="E26" i="5"/>
  <c r="D26" i="8" l="1"/>
  <c r="E25" i="8"/>
  <c r="D26" i="6"/>
  <c r="E25" i="6"/>
  <c r="F25" i="6"/>
  <c r="G25" i="6" s="1"/>
  <c r="G24" i="7"/>
  <c r="F24" i="7"/>
  <c r="H24" i="7" s="1"/>
  <c r="D26" i="7"/>
  <c r="E25" i="7"/>
  <c r="H24" i="8"/>
  <c r="J24" i="8" s="1"/>
  <c r="I24" i="8"/>
  <c r="F25" i="8"/>
  <c r="G25" i="8" s="1"/>
  <c r="I24" i="6"/>
  <c r="H24" i="6"/>
  <c r="J24" i="6" s="1"/>
  <c r="E27" i="5"/>
  <c r="F26" i="5"/>
  <c r="H26" i="5" s="1"/>
  <c r="G26" i="5"/>
  <c r="E26" i="8" l="1"/>
  <c r="D27" i="8"/>
  <c r="D27" i="6"/>
  <c r="E26" i="6"/>
  <c r="F26" i="6" s="1"/>
  <c r="G26" i="6" s="1"/>
  <c r="F25" i="7"/>
  <c r="H25" i="7" s="1"/>
  <c r="G25" i="7"/>
  <c r="E26" i="7"/>
  <c r="D27" i="7"/>
  <c r="I25" i="8"/>
  <c r="H25" i="8"/>
  <c r="J25" i="8" s="1"/>
  <c r="F26" i="8"/>
  <c r="G26" i="8" s="1"/>
  <c r="I25" i="6"/>
  <c r="H25" i="6"/>
  <c r="J25" i="6" s="1"/>
  <c r="E28" i="5"/>
  <c r="G27" i="5"/>
  <c r="F27" i="5"/>
  <c r="H27" i="5" s="1"/>
  <c r="E27" i="8" l="1"/>
  <c r="D28" i="8"/>
  <c r="D28" i="6"/>
  <c r="E27" i="6"/>
  <c r="F27" i="6" s="1"/>
  <c r="G27" i="6" s="1"/>
  <c r="G26" i="7"/>
  <c r="F26" i="7"/>
  <c r="H26" i="7" s="1"/>
  <c r="E27" i="7"/>
  <c r="D28" i="7"/>
  <c r="F27" i="8"/>
  <c r="G27" i="8" s="1"/>
  <c r="I26" i="8"/>
  <c r="H26" i="8"/>
  <c r="J26" i="8" s="1"/>
  <c r="H26" i="6"/>
  <c r="J26" i="6" s="1"/>
  <c r="I26" i="6"/>
  <c r="F28" i="5"/>
  <c r="H28" i="5" s="1"/>
  <c r="G28" i="5"/>
  <c r="E29" i="5"/>
  <c r="D29" i="8" l="1"/>
  <c r="E28" i="8"/>
  <c r="D29" i="6"/>
  <c r="E28" i="6"/>
  <c r="F28" i="6" s="1"/>
  <c r="G28" i="6" s="1"/>
  <c r="E28" i="7"/>
  <c r="D29" i="7"/>
  <c r="G27" i="7"/>
  <c r="F27" i="7"/>
  <c r="H27" i="7" s="1"/>
  <c r="I27" i="8"/>
  <c r="H27" i="8"/>
  <c r="J27" i="8" s="1"/>
  <c r="F28" i="8"/>
  <c r="G28" i="8" s="1"/>
  <c r="H27" i="6"/>
  <c r="J27" i="6" s="1"/>
  <c r="I27" i="6"/>
  <c r="E30" i="5"/>
  <c r="F29" i="5"/>
  <c r="H29" i="5" s="1"/>
  <c r="G29" i="5"/>
  <c r="D30" i="8" l="1"/>
  <c r="E29" i="8"/>
  <c r="D30" i="6"/>
  <c r="E29" i="6"/>
  <c r="F29" i="6" s="1"/>
  <c r="G29" i="6" s="1"/>
  <c r="E29" i="7"/>
  <c r="D30" i="7"/>
  <c r="F28" i="7"/>
  <c r="H28" i="7" s="1"/>
  <c r="G28" i="7"/>
  <c r="I28" i="8"/>
  <c r="H28" i="8"/>
  <c r="J28" i="8" s="1"/>
  <c r="F29" i="8"/>
  <c r="G29" i="8" s="1"/>
  <c r="I28" i="6"/>
  <c r="H28" i="6"/>
  <c r="J28" i="6" s="1"/>
  <c r="F30" i="5"/>
  <c r="H30" i="5" s="1"/>
  <c r="G30" i="5"/>
  <c r="E31" i="5"/>
  <c r="D31" i="8" l="1"/>
  <c r="E30" i="8"/>
  <c r="F30" i="8" s="1"/>
  <c r="G30" i="8" s="1"/>
  <c r="D31" i="6"/>
  <c r="E30" i="6"/>
  <c r="F30" i="6" s="1"/>
  <c r="G30" i="6" s="1"/>
  <c r="E30" i="7"/>
  <c r="D31" i="7"/>
  <c r="F29" i="7"/>
  <c r="H29" i="7" s="1"/>
  <c r="G29" i="7"/>
  <c r="H29" i="8"/>
  <c r="J29" i="8" s="1"/>
  <c r="I29" i="8"/>
  <c r="H29" i="6"/>
  <c r="J29" i="6" s="1"/>
  <c r="I29" i="6"/>
  <c r="E32" i="5"/>
  <c r="G31" i="5"/>
  <c r="F31" i="5"/>
  <c r="H31" i="5" s="1"/>
  <c r="E31" i="8" l="1"/>
  <c r="F31" i="8" s="1"/>
  <c r="G31" i="8" s="1"/>
  <c r="D32" i="8"/>
  <c r="D32" i="6"/>
  <c r="E31" i="6"/>
  <c r="F31" i="6" s="1"/>
  <c r="G31" i="6" s="1"/>
  <c r="D32" i="7"/>
  <c r="E31" i="7"/>
  <c r="F30" i="7"/>
  <c r="H30" i="7" s="1"/>
  <c r="G30" i="7"/>
  <c r="I30" i="8"/>
  <c r="H30" i="8"/>
  <c r="J30" i="8" s="1"/>
  <c r="H30" i="6"/>
  <c r="J30" i="6" s="1"/>
  <c r="I30" i="6"/>
  <c r="E33" i="5"/>
  <c r="G32" i="5"/>
  <c r="F32" i="5"/>
  <c r="H32" i="5" s="1"/>
  <c r="D33" i="8" l="1"/>
  <c r="E32" i="8"/>
  <c r="D33" i="6"/>
  <c r="E32" i="6"/>
  <c r="F32" i="6" s="1"/>
  <c r="G32" i="6" s="1"/>
  <c r="F31" i="7"/>
  <c r="H31" i="7" s="1"/>
  <c r="G31" i="7"/>
  <c r="E32" i="7"/>
  <c r="D33" i="7"/>
  <c r="I31" i="8"/>
  <c r="H31" i="8"/>
  <c r="J31" i="8" s="1"/>
  <c r="F32" i="8"/>
  <c r="G32" i="8" s="1"/>
  <c r="I31" i="6"/>
  <c r="H31" i="6"/>
  <c r="J31" i="6" s="1"/>
  <c r="G33" i="5"/>
  <c r="F33" i="5"/>
  <c r="H33" i="5" s="1"/>
  <c r="E34" i="5"/>
  <c r="D34" i="8" l="1"/>
  <c r="E33" i="8"/>
  <c r="D34" i="6"/>
  <c r="E33" i="6"/>
  <c r="F33" i="6"/>
  <c r="G33" i="6" s="1"/>
  <c r="E33" i="7"/>
  <c r="D34" i="7"/>
  <c r="G32" i="7"/>
  <c r="F32" i="7"/>
  <c r="H32" i="7" s="1"/>
  <c r="H32" i="8"/>
  <c r="J32" i="8" s="1"/>
  <c r="I32" i="8"/>
  <c r="F33" i="8"/>
  <c r="G33" i="8" s="1"/>
  <c r="I32" i="6"/>
  <c r="H32" i="6"/>
  <c r="J32" i="6" s="1"/>
  <c r="G34" i="5"/>
  <c r="F34" i="5"/>
  <c r="H34" i="5" s="1"/>
  <c r="E35" i="5"/>
  <c r="E34" i="8" l="1"/>
  <c r="D35" i="8"/>
  <c r="D35" i="6"/>
  <c r="E34" i="6"/>
  <c r="F34" i="6" s="1"/>
  <c r="G34" i="6" s="1"/>
  <c r="E34" i="7"/>
  <c r="D35" i="7"/>
  <c r="F33" i="7"/>
  <c r="H33" i="7" s="1"/>
  <c r="G33" i="7"/>
  <c r="I33" i="8"/>
  <c r="H33" i="8"/>
  <c r="J33" i="8" s="1"/>
  <c r="F34" i="8"/>
  <c r="G34" i="8" s="1"/>
  <c r="I33" i="6"/>
  <c r="H33" i="6"/>
  <c r="J33" i="6" s="1"/>
  <c r="G35" i="5"/>
  <c r="F35" i="5"/>
  <c r="H35" i="5" s="1"/>
  <c r="E36" i="5"/>
  <c r="D36" i="8" l="1"/>
  <c r="E35" i="8"/>
  <c r="F35" i="8" s="1"/>
  <c r="G35" i="8" s="1"/>
  <c r="D36" i="6"/>
  <c r="E35" i="6"/>
  <c r="F35" i="6" s="1"/>
  <c r="G35" i="6" s="1"/>
  <c r="E35" i="7"/>
  <c r="D36" i="7"/>
  <c r="G34" i="7"/>
  <c r="F34" i="7"/>
  <c r="H34" i="7" s="1"/>
  <c r="I34" i="8"/>
  <c r="H34" i="8"/>
  <c r="J34" i="8" s="1"/>
  <c r="I34" i="6"/>
  <c r="H34" i="6"/>
  <c r="J34" i="6" s="1"/>
  <c r="F36" i="5"/>
  <c r="H36" i="5" s="1"/>
  <c r="G36" i="5"/>
  <c r="E37" i="5"/>
  <c r="D37" i="8" l="1"/>
  <c r="E36" i="8"/>
  <c r="D37" i="6"/>
  <c r="E36" i="6"/>
  <c r="F36" i="6"/>
  <c r="G36" i="6" s="1"/>
  <c r="D37" i="7"/>
  <c r="E36" i="7"/>
  <c r="G35" i="7"/>
  <c r="F35" i="7"/>
  <c r="H35" i="7" s="1"/>
  <c r="I35" i="8"/>
  <c r="H35" i="8"/>
  <c r="J35" i="8" s="1"/>
  <c r="F36" i="8"/>
  <c r="G36" i="8" s="1"/>
  <c r="I35" i="6"/>
  <c r="H35" i="6"/>
  <c r="J35" i="6" s="1"/>
  <c r="F37" i="5"/>
  <c r="H37" i="5" s="1"/>
  <c r="G37" i="5"/>
  <c r="E38" i="5"/>
  <c r="D38" i="8" l="1"/>
  <c r="E37" i="8"/>
  <c r="D38" i="6"/>
  <c r="E37" i="6"/>
  <c r="F37" i="6"/>
  <c r="G37" i="6" s="1"/>
  <c r="F36" i="7"/>
  <c r="H36" i="7" s="1"/>
  <c r="G36" i="7"/>
  <c r="D38" i="7"/>
  <c r="E37" i="7"/>
  <c r="H36" i="8"/>
  <c r="J36" i="8" s="1"/>
  <c r="I36" i="8"/>
  <c r="F37" i="8"/>
  <c r="G37" i="8" s="1"/>
  <c r="H36" i="6"/>
  <c r="J36" i="6" s="1"/>
  <c r="I36" i="6"/>
  <c r="G38" i="5"/>
  <c r="F38" i="5"/>
  <c r="H38" i="5" s="1"/>
  <c r="E40" i="5"/>
  <c r="E39" i="5"/>
  <c r="D39" i="8" l="1"/>
  <c r="E38" i="8"/>
  <c r="F38" i="8" s="1"/>
  <c r="G38" i="8" s="1"/>
  <c r="D39" i="6"/>
  <c r="E38" i="6"/>
  <c r="F38" i="6" s="1"/>
  <c r="G38" i="6" s="1"/>
  <c r="F37" i="7"/>
  <c r="H37" i="7" s="1"/>
  <c r="G37" i="7"/>
  <c r="D39" i="7"/>
  <c r="E38" i="7"/>
  <c r="H37" i="8"/>
  <c r="J37" i="8" s="1"/>
  <c r="I37" i="8"/>
  <c r="H37" i="6"/>
  <c r="J37" i="6" s="1"/>
  <c r="I37" i="6"/>
  <c r="G40" i="5"/>
  <c r="F40" i="5"/>
  <c r="F39" i="5"/>
  <c r="G39" i="5"/>
  <c r="K10" i="5" s="1"/>
  <c r="D40" i="8" l="1"/>
  <c r="E40" i="8" s="1"/>
  <c r="E39" i="8"/>
  <c r="D40" i="6"/>
  <c r="E40" i="6" s="1"/>
  <c r="E39" i="6"/>
  <c r="F39" i="6" s="1"/>
  <c r="G39" i="6" s="1"/>
  <c r="F38" i="7"/>
  <c r="G38" i="7"/>
  <c r="D40" i="7"/>
  <c r="E40" i="7" s="1"/>
  <c r="E39" i="7"/>
  <c r="H38" i="8"/>
  <c r="J38" i="8" s="1"/>
  <c r="I38" i="8"/>
  <c r="F39" i="8"/>
  <c r="G39" i="8" s="1"/>
  <c r="I38" i="6"/>
  <c r="H38" i="6"/>
  <c r="H39" i="5"/>
  <c r="K11" i="5" s="1"/>
  <c r="K9" i="5"/>
  <c r="G39" i="7" l="1"/>
  <c r="K10" i="7" s="1"/>
  <c r="F39" i="7"/>
  <c r="H39" i="7" s="1"/>
  <c r="G40" i="7"/>
  <c r="F40" i="7"/>
  <c r="H38" i="7"/>
  <c r="K9" i="7"/>
  <c r="I39" i="8"/>
  <c r="M10" i="8" s="1"/>
  <c r="H39" i="8"/>
  <c r="J38" i="6"/>
  <c r="H39" i="6"/>
  <c r="J39" i="6" s="1"/>
  <c r="I39" i="6"/>
  <c r="M10" i="6" s="1"/>
  <c r="H40" i="6"/>
  <c r="I40" i="6"/>
  <c r="K11" i="7" l="1"/>
  <c r="J39" i="8"/>
  <c r="M11" i="8" s="1"/>
  <c r="M9" i="8"/>
  <c r="M9" i="6"/>
  <c r="M11" i="6"/>
</calcChain>
</file>

<file path=xl/sharedStrings.xml><?xml version="1.0" encoding="utf-8"?>
<sst xmlns="http://schemas.openxmlformats.org/spreadsheetml/2006/main" count="470" uniqueCount="48">
  <si>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</si>
  <si>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</si>
  <si>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</si>
  <si>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</si>
  <si>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</si>
  <si>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</si>
  <si>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</si>
  <si>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</si>
  <si>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</si>
  <si>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</si>
  <si>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</si>
  <si>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</si>
  <si>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MAPE=</t>
  </si>
  <si>
    <t>MSE=</t>
  </si>
  <si>
    <t>MAD=</t>
  </si>
  <si>
    <t>Absolute % Error</t>
  </si>
  <si>
    <t>Error squared</t>
  </si>
  <si>
    <t>Absolute Error</t>
  </si>
  <si>
    <t>Error</t>
  </si>
  <si>
    <t>Naïve Forecast</t>
  </si>
  <si>
    <t>Month</t>
  </si>
  <si>
    <t>Year</t>
  </si>
  <si>
    <t>WMA for last 3 periods</t>
  </si>
  <si>
    <t>PERIOD</t>
  </si>
  <si>
    <t>WEIGHTS</t>
  </si>
  <si>
    <t>SUM</t>
  </si>
  <si>
    <t>Forecasting</t>
  </si>
  <si>
    <t>SMA for 2 months</t>
  </si>
  <si>
    <t>Sim Exponential (Alpha=0.1)</t>
  </si>
  <si>
    <t>Alpha=</t>
  </si>
  <si>
    <t>Sim Exponential (Alpha=0.5)</t>
  </si>
  <si>
    <t>Trend</t>
  </si>
  <si>
    <t>Beta=</t>
  </si>
  <si>
    <t>Adjust Exponential (Alpha=0.3, Beta=0.3)</t>
  </si>
  <si>
    <t>Adjust Exponential (Alpha=0.7, Beta=0.7)</t>
  </si>
  <si>
    <t>Sales (Actual Demand)</t>
  </si>
  <si>
    <t xml:space="preserve">For Mercedes Benz - A Class </t>
  </si>
  <si>
    <t>Month (Time)</t>
  </si>
  <si>
    <t>Avg Monthly Demand</t>
  </si>
  <si>
    <t>Seasonal Index</t>
  </si>
  <si>
    <t>Deseasonalized Demand</t>
  </si>
  <si>
    <t>Linear Trend Line Forecast</t>
  </si>
  <si>
    <t xml:space="preserve">Forecasting Including Trend and Seasonality </t>
  </si>
  <si>
    <t xml:space="preserve">Intercept = </t>
  </si>
  <si>
    <t xml:space="preserve">Slope = </t>
  </si>
  <si>
    <t>SMA for 5 months</t>
  </si>
  <si>
    <t>Sim Exponential (Alpha=0.3)</t>
  </si>
  <si>
    <t>Sim Exponential (Alpha=0.7)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</si>
</sst>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  <family val="2"/>
    </font>
    <font>
      <sz val="9"/>
      <name val="Arial"/>
      <family val="2"/>
    </font>
    <font>
      <sz val="12"/>
      <color rgb="FF000000"/>
      <name val="Calibri"/>
      <family val="2"/>
    </font>
    <font>
      <b/>
      <sz val="18"/>
      <color theme="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2"/>
      <name val="Calibri"/>
      <family val="2"/>
    </font>
    <font>
      <sz val="18"/>
      <color theme="7" tint="0.59999389629810485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7A2E8"/>
        <bgColor indexed="64"/>
      </patternFill>
    </fill>
    <fill>
      <patternFill patternType="solid">
        <fgColor rgb="FF57DED8"/>
        <bgColor indexed="64"/>
      </patternFill>
    </fill>
    <fill>
      <patternFill patternType="solid">
        <fgColor rgb="FFC8E05B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E7A2E8"/>
        <bgColor rgb="FF000000"/>
      </patternFill>
    </fill>
    <fill>
      <patternFill patternType="solid">
        <fgColor rgb="FF57DED8"/>
        <bgColor rgb="FF000000"/>
      </patternFill>
    </fill>
    <fill>
      <patternFill patternType="solid">
        <fgColor rgb="FFC8E05B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2">
    <xf numFmtId="0" fontId="0" fillId="0" borderId="0" xfId="0"/>
    <xf numFmtId="10" fontId="0" fillId="0" borderId="1" xfId="0" applyNumberFormat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164" fontId="0" fillId="0" borderId="1" xfId="0" applyNumberFormat="1" applyBorder="1"/>
    <xf numFmtId="0" fontId="0" fillId="9" borderId="1" xfId="0" applyFill="1" applyBorder="1"/>
    <xf numFmtId="0" fontId="0" fillId="9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0" fillId="11" borderId="1" xfId="0" applyFill="1" applyBorder="1"/>
    <xf numFmtId="10" fontId="0" fillId="11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/>
    <xf numFmtId="164" fontId="0" fillId="9" borderId="1" xfId="0" applyNumberFormat="1" applyFill="1" applyBorder="1"/>
    <xf numFmtId="2" fontId="0" fillId="0" borderId="1" xfId="0" applyNumberFormat="1" applyBorder="1"/>
    <xf numFmtId="0" fontId="1" fillId="3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 wrapText="1"/>
    </xf>
    <xf numFmtId="0" fontId="0" fillId="13" borderId="6" xfId="0" applyFill="1" applyBorder="1"/>
    <xf numFmtId="0" fontId="0" fillId="0" borderId="6" xfId="0" applyBorder="1"/>
    <xf numFmtId="0" fontId="0" fillId="14" borderId="6" xfId="0" applyFill="1" applyBorder="1"/>
    <xf numFmtId="0" fontId="0" fillId="15" borderId="6" xfId="0" applyFill="1" applyBorder="1"/>
    <xf numFmtId="0" fontId="2" fillId="0" borderId="6" xfId="0" applyFont="1" applyBorder="1"/>
    <xf numFmtId="0" fontId="6" fillId="0" borderId="0" xfId="0" applyFont="1"/>
    <xf numFmtId="0" fontId="0" fillId="12" borderId="1" xfId="0" applyFill="1" applyBorder="1" applyAlignment="1">
      <alignment horizontal="center" vertical="center" wrapText="1"/>
    </xf>
    <xf numFmtId="0" fontId="5" fillId="18" borderId="0" xfId="0" applyFont="1" applyFill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9" fontId="0" fillId="0" borderId="0" xfId="1" applyFont="1"/>
    <xf numFmtId="0" fontId="0" fillId="19" borderId="6" xfId="0" applyFill="1" applyBorder="1"/>
    <xf numFmtId="0" fontId="5" fillId="0" borderId="0" xfId="0" applyFont="1"/>
    <xf numFmtId="2" fontId="5" fillId="0" borderId="0" xfId="0" applyNumberFormat="1" applyFont="1"/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3" fillId="16" borderId="0" xfId="0" applyFont="1" applyFill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13" borderId="7" xfId="0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0" fontId="0" fillId="14" borderId="7" xfId="0" applyFill="1" applyBorder="1" applyAlignment="1">
      <alignment horizontal="center" vertical="center" wrapText="1"/>
    </xf>
    <xf numFmtId="0" fontId="0" fillId="14" borderId="5" xfId="0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 wrapText="1"/>
    </xf>
    <xf numFmtId="0" fontId="0" fillId="15" borderId="7" xfId="0" applyFill="1" applyBorder="1" applyAlignment="1">
      <alignment horizontal="center" vertical="center" wrapText="1"/>
    </xf>
    <xf numFmtId="0" fontId="0" fillId="15" borderId="5" xfId="0" applyFill="1" applyBorder="1" applyAlignment="1">
      <alignment horizontal="center" vertical="center" wrapText="1"/>
    </xf>
    <xf numFmtId="0" fontId="0" fillId="15" borderId="4" xfId="0" applyFill="1" applyBorder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0" fillId="19" borderId="7" xfId="0" applyFill="1" applyBorder="1" applyAlignment="1">
      <alignment horizontal="center" vertical="center" wrapText="1"/>
    </xf>
    <xf numFmtId="0" fontId="0" fillId="19" borderId="5" xfId="0" applyFill="1" applyBorder="1" applyAlignment="1">
      <alignment horizontal="center" vertical="center" wrapText="1"/>
    </xf>
    <xf numFmtId="0" fontId="0" fillId="19" borderId="4" xfId="0" applyFill="1" applyBorder="1" applyAlignment="1">
      <alignment horizontal="center" vertical="center" wrapText="1"/>
    </xf>
    <xf numFmtId="0" fontId="0" fillId="19" borderId="0" xfId="0" applyFill="1" applyAlignment="1">
      <alignment horizontal="center"/>
    </xf>
    <xf numFmtId="0" fontId="3" fillId="20" borderId="0" xfId="0" applyFont="1" applyFill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8E05B"/>
      <color rgb="FF57DED8"/>
      <color rgb="FFE7A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</a:t>
            </a:r>
            <a:r>
              <a:rPr lang="en-US" baseline="0"/>
              <a:t> Forecasting</a:t>
            </a:r>
            <a:endParaRPr lang="en-US"/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'Naïve Bayes Analysis'!$C$3</c:f>
              <c:strCache>
                <c:ptCount val="1"/>
                <c:pt idx="0">
                  <c:v>Sales (Actual Demand)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'Naïve Bayes Analysis'!$C$4:$C$40</c:f>
              <c:numCache>
                <c:formatCode>General</c:formatCode>
                <c:ptCount val="37"/>
                <c:pt idx="0">
                  <c:v>1121</c:v>
                </c:pt>
                <c:pt idx="1">
                  <c:v>1125</c:v>
                </c:pt>
                <c:pt idx="2">
                  <c:v>1120</c:v>
                </c:pt>
                <c:pt idx="3">
                  <c:v>1119</c:v>
                </c:pt>
                <c:pt idx="4">
                  <c:v>1126</c:v>
                </c:pt>
                <c:pt idx="5">
                  <c:v>1126</c:v>
                </c:pt>
                <c:pt idx="6">
                  <c:v>1125</c:v>
                </c:pt>
                <c:pt idx="7">
                  <c:v>1130</c:v>
                </c:pt>
                <c:pt idx="8">
                  <c:v>1127</c:v>
                </c:pt>
                <c:pt idx="9">
                  <c:v>1128</c:v>
                </c:pt>
                <c:pt idx="10">
                  <c:v>1130</c:v>
                </c:pt>
                <c:pt idx="11">
                  <c:v>1129</c:v>
                </c:pt>
                <c:pt idx="12">
                  <c:v>1130</c:v>
                </c:pt>
                <c:pt idx="13">
                  <c:v>1134</c:v>
                </c:pt>
                <c:pt idx="14">
                  <c:v>1136</c:v>
                </c:pt>
                <c:pt idx="15">
                  <c:v>1132</c:v>
                </c:pt>
                <c:pt idx="16">
                  <c:v>1137</c:v>
                </c:pt>
                <c:pt idx="17">
                  <c:v>1135</c:v>
                </c:pt>
                <c:pt idx="18">
                  <c:v>1137</c:v>
                </c:pt>
                <c:pt idx="19">
                  <c:v>1138</c:v>
                </c:pt>
                <c:pt idx="20">
                  <c:v>1138</c:v>
                </c:pt>
                <c:pt idx="21">
                  <c:v>1135</c:v>
                </c:pt>
                <c:pt idx="22">
                  <c:v>1139</c:v>
                </c:pt>
                <c:pt idx="23">
                  <c:v>1140</c:v>
                </c:pt>
                <c:pt idx="24">
                  <c:v>1139</c:v>
                </c:pt>
                <c:pt idx="25">
                  <c:v>1137</c:v>
                </c:pt>
                <c:pt idx="26">
                  <c:v>1138</c:v>
                </c:pt>
                <c:pt idx="27">
                  <c:v>1139</c:v>
                </c:pt>
                <c:pt idx="28">
                  <c:v>1137</c:v>
                </c:pt>
                <c:pt idx="29">
                  <c:v>1140</c:v>
                </c:pt>
                <c:pt idx="30">
                  <c:v>1142</c:v>
                </c:pt>
                <c:pt idx="31">
                  <c:v>1140</c:v>
                </c:pt>
                <c:pt idx="32">
                  <c:v>1139</c:v>
                </c:pt>
                <c:pt idx="33">
                  <c:v>1144</c:v>
                </c:pt>
                <c:pt idx="34">
                  <c:v>1142</c:v>
                </c:pt>
                <c:pt idx="35">
                  <c:v>1143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D-5443-B3E6-EF2ED402770E}"/>
            </c:ext>
          </c:extLst>
        </c:ser>
        <c:ser>
          <c:idx val="1"/>
          <c:order val="1"/>
          <c:tx>
            <c:strRef>
              <c:f>'Naïve Bayes Analysis'!$D$3</c:f>
              <c:strCache>
                <c:ptCount val="1"/>
                <c:pt idx="0">
                  <c:v>Naïve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'Naïve Bayes Analysis'!$D$4:$D$40</c:f>
              <c:numCache>
                <c:formatCode>General</c:formatCode>
                <c:ptCount val="37"/>
                <c:pt idx="1">
                  <c:v>1121</c:v>
                </c:pt>
                <c:pt idx="2">
                  <c:v>1125</c:v>
                </c:pt>
                <c:pt idx="3">
                  <c:v>1120</c:v>
                </c:pt>
                <c:pt idx="4">
                  <c:v>1119</c:v>
                </c:pt>
                <c:pt idx="5">
                  <c:v>1126</c:v>
                </c:pt>
                <c:pt idx="6">
                  <c:v>1126</c:v>
                </c:pt>
                <c:pt idx="7">
                  <c:v>1125</c:v>
                </c:pt>
                <c:pt idx="8">
                  <c:v>1130</c:v>
                </c:pt>
                <c:pt idx="9">
                  <c:v>1127</c:v>
                </c:pt>
                <c:pt idx="10">
                  <c:v>1128</c:v>
                </c:pt>
                <c:pt idx="11">
                  <c:v>1130</c:v>
                </c:pt>
                <c:pt idx="12">
                  <c:v>1129</c:v>
                </c:pt>
                <c:pt idx="13">
                  <c:v>1130</c:v>
                </c:pt>
                <c:pt idx="14">
                  <c:v>1134</c:v>
                </c:pt>
                <c:pt idx="15">
                  <c:v>1136</c:v>
                </c:pt>
                <c:pt idx="16">
                  <c:v>1132</c:v>
                </c:pt>
                <c:pt idx="17">
                  <c:v>1137</c:v>
                </c:pt>
                <c:pt idx="18">
                  <c:v>1135</c:v>
                </c:pt>
                <c:pt idx="19">
                  <c:v>1137</c:v>
                </c:pt>
                <c:pt idx="20">
                  <c:v>1138</c:v>
                </c:pt>
                <c:pt idx="21">
                  <c:v>1138</c:v>
                </c:pt>
                <c:pt idx="22">
                  <c:v>1135</c:v>
                </c:pt>
                <c:pt idx="23">
                  <c:v>1139</c:v>
                </c:pt>
                <c:pt idx="24">
                  <c:v>1140</c:v>
                </c:pt>
                <c:pt idx="25">
                  <c:v>1139</c:v>
                </c:pt>
                <c:pt idx="26">
                  <c:v>1137</c:v>
                </c:pt>
                <c:pt idx="27">
                  <c:v>1138</c:v>
                </c:pt>
                <c:pt idx="28">
                  <c:v>1139</c:v>
                </c:pt>
                <c:pt idx="29">
                  <c:v>1137</c:v>
                </c:pt>
                <c:pt idx="30">
                  <c:v>1140</c:v>
                </c:pt>
                <c:pt idx="31">
                  <c:v>1142</c:v>
                </c:pt>
                <c:pt idx="32">
                  <c:v>1140</c:v>
                </c:pt>
                <c:pt idx="33">
                  <c:v>1139</c:v>
                </c:pt>
                <c:pt idx="34">
                  <c:v>1144</c:v>
                </c:pt>
                <c:pt idx="35">
                  <c:v>1142</c:v>
                </c:pt>
                <c:pt idx="36">
                  <c:v>1143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CD-5443-B3E6-EF2ED4027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720927"/>
        <c:axId val="1056905455"/>
      </c:lineChart>
      <c:catAx>
        <c:axId val="105672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05455"/>
        <c:crosses val="autoZero"/>
        <c:auto val="1"/>
        <c:lblAlgn val="ctr"/>
        <c:lblOffset val="100"/>
        <c:noMultiLvlLbl val="0"/>
      </c:catAx>
      <c:valAx>
        <c:axId val="10569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2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</a:t>
            </a:r>
            <a:r>
              <a:rPr lang="en-US" baseline="0"/>
              <a:t> Moving Average (2 Months)</a:t>
            </a:r>
            <a:endParaRPr lang="en-US"/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'SMA (2 month)'!$C$3</c:f>
              <c:strCache>
                <c:ptCount val="1"/>
                <c:pt idx="0">
                  <c:v>Sales (Actual Demand)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'SMA (2 month)'!$C$4:$C$40</c:f>
              <c:numCache>
                <c:formatCode>General</c:formatCode>
                <c:ptCount val="37"/>
                <c:pt idx="0">
                  <c:v>1121</c:v>
                </c:pt>
                <c:pt idx="1">
                  <c:v>1125</c:v>
                </c:pt>
                <c:pt idx="2">
                  <c:v>1120</c:v>
                </c:pt>
                <c:pt idx="3">
                  <c:v>1119</c:v>
                </c:pt>
                <c:pt idx="4">
                  <c:v>1126</c:v>
                </c:pt>
                <c:pt idx="5">
                  <c:v>1126</c:v>
                </c:pt>
                <c:pt idx="6">
                  <c:v>1125</c:v>
                </c:pt>
                <c:pt idx="7">
                  <c:v>1130</c:v>
                </c:pt>
                <c:pt idx="8">
                  <c:v>1127</c:v>
                </c:pt>
                <c:pt idx="9">
                  <c:v>1128</c:v>
                </c:pt>
                <c:pt idx="10">
                  <c:v>1130</c:v>
                </c:pt>
                <c:pt idx="11">
                  <c:v>1129</c:v>
                </c:pt>
                <c:pt idx="12">
                  <c:v>1130</c:v>
                </c:pt>
                <c:pt idx="13">
                  <c:v>1134</c:v>
                </c:pt>
                <c:pt idx="14">
                  <c:v>1136</c:v>
                </c:pt>
                <c:pt idx="15">
                  <c:v>1132</c:v>
                </c:pt>
                <c:pt idx="16">
                  <c:v>1137</c:v>
                </c:pt>
                <c:pt idx="17">
                  <c:v>1135</c:v>
                </c:pt>
                <c:pt idx="18">
                  <c:v>1137</c:v>
                </c:pt>
                <c:pt idx="19">
                  <c:v>1138</c:v>
                </c:pt>
                <c:pt idx="20">
                  <c:v>1138</c:v>
                </c:pt>
                <c:pt idx="21">
                  <c:v>1135</c:v>
                </c:pt>
                <c:pt idx="22">
                  <c:v>1139</c:v>
                </c:pt>
                <c:pt idx="23">
                  <c:v>1140</c:v>
                </c:pt>
                <c:pt idx="24">
                  <c:v>1139</c:v>
                </c:pt>
                <c:pt idx="25">
                  <c:v>1137</c:v>
                </c:pt>
                <c:pt idx="26">
                  <c:v>1138</c:v>
                </c:pt>
                <c:pt idx="27">
                  <c:v>1139</c:v>
                </c:pt>
                <c:pt idx="28">
                  <c:v>1137</c:v>
                </c:pt>
                <c:pt idx="29">
                  <c:v>1140</c:v>
                </c:pt>
                <c:pt idx="30">
                  <c:v>1142</c:v>
                </c:pt>
                <c:pt idx="31">
                  <c:v>1140</c:v>
                </c:pt>
                <c:pt idx="32">
                  <c:v>1139</c:v>
                </c:pt>
                <c:pt idx="33">
                  <c:v>1144</c:v>
                </c:pt>
                <c:pt idx="34">
                  <c:v>1142</c:v>
                </c:pt>
                <c:pt idx="35">
                  <c:v>1143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9-5449-9063-6FC11311F86C}"/>
            </c:ext>
          </c:extLst>
        </c:ser>
        <c:ser>
          <c:idx val="1"/>
          <c:order val="1"/>
          <c:tx>
            <c:strRef>
              <c:f>'SMA (2 month)'!$D$3</c:f>
              <c:strCache>
                <c:ptCount val="1"/>
                <c:pt idx="0">
                  <c:v>SMA for 2 months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'SMA (2 month)'!$D$4:$D$40</c:f>
              <c:numCache>
                <c:formatCode>General</c:formatCode>
                <c:ptCount val="37"/>
                <c:pt idx="2">
                  <c:v>1123</c:v>
                </c:pt>
                <c:pt idx="3">
                  <c:v>1122.5</c:v>
                </c:pt>
                <c:pt idx="4">
                  <c:v>1119.5</c:v>
                </c:pt>
                <c:pt idx="5">
                  <c:v>1122.5</c:v>
                </c:pt>
                <c:pt idx="6">
                  <c:v>1126</c:v>
                </c:pt>
                <c:pt idx="7">
                  <c:v>1125.5</c:v>
                </c:pt>
                <c:pt idx="8">
                  <c:v>1127.5</c:v>
                </c:pt>
                <c:pt idx="9">
                  <c:v>1128.5</c:v>
                </c:pt>
                <c:pt idx="10">
                  <c:v>1127.5</c:v>
                </c:pt>
                <c:pt idx="11">
                  <c:v>1129</c:v>
                </c:pt>
                <c:pt idx="12">
                  <c:v>1129.5</c:v>
                </c:pt>
                <c:pt idx="13">
                  <c:v>1129.5</c:v>
                </c:pt>
                <c:pt idx="14">
                  <c:v>1132</c:v>
                </c:pt>
                <c:pt idx="15">
                  <c:v>1135</c:v>
                </c:pt>
                <c:pt idx="16">
                  <c:v>1134</c:v>
                </c:pt>
                <c:pt idx="17">
                  <c:v>1134.5</c:v>
                </c:pt>
                <c:pt idx="18">
                  <c:v>1136</c:v>
                </c:pt>
                <c:pt idx="19">
                  <c:v>1136</c:v>
                </c:pt>
                <c:pt idx="20">
                  <c:v>1137.5</c:v>
                </c:pt>
                <c:pt idx="21">
                  <c:v>1138</c:v>
                </c:pt>
                <c:pt idx="22">
                  <c:v>1136.5</c:v>
                </c:pt>
                <c:pt idx="23">
                  <c:v>1137</c:v>
                </c:pt>
                <c:pt idx="24">
                  <c:v>1139.5</c:v>
                </c:pt>
                <c:pt idx="25">
                  <c:v>1139.5</c:v>
                </c:pt>
                <c:pt idx="26">
                  <c:v>1138</c:v>
                </c:pt>
                <c:pt idx="27">
                  <c:v>1137.5</c:v>
                </c:pt>
                <c:pt idx="28">
                  <c:v>1138.5</c:v>
                </c:pt>
                <c:pt idx="29">
                  <c:v>1138</c:v>
                </c:pt>
                <c:pt idx="30">
                  <c:v>1138.5</c:v>
                </c:pt>
                <c:pt idx="31">
                  <c:v>1141</c:v>
                </c:pt>
                <c:pt idx="32">
                  <c:v>1141</c:v>
                </c:pt>
                <c:pt idx="33">
                  <c:v>1139.5</c:v>
                </c:pt>
                <c:pt idx="34">
                  <c:v>1141.5</c:v>
                </c:pt>
                <c:pt idx="35">
                  <c:v>1143</c:v>
                </c:pt>
                <c:pt idx="36">
                  <c:v>1142.5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9-5449-9063-6FC11311F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720927"/>
        <c:axId val="1056905455"/>
      </c:lineChart>
      <c:catAx>
        <c:axId val="105672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05455"/>
        <c:crosses val="autoZero"/>
        <c:auto val="1"/>
        <c:lblAlgn val="ctr"/>
        <c:lblOffset val="100"/>
        <c:noMultiLvlLbl val="0"/>
      </c:catAx>
      <c:valAx>
        <c:axId val="10569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2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</a:t>
            </a:r>
            <a:r>
              <a:rPr lang="en-US" baseline="0"/>
              <a:t> Moving Average (5 Months)</a:t>
            </a:r>
            <a:endParaRPr lang="en-US"/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'SMA (5 month)'!$C$3</c:f>
              <c:strCache>
                <c:ptCount val="1"/>
                <c:pt idx="0">
                  <c:v>Sales (Actual Demand)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'SMA (5 month)'!$C$4:$C$40</c:f>
              <c:numCache>
                <c:formatCode>General</c:formatCode>
                <c:ptCount val="37"/>
                <c:pt idx="0">
                  <c:v>1121</c:v>
                </c:pt>
                <c:pt idx="1">
                  <c:v>1125</c:v>
                </c:pt>
                <c:pt idx="2">
                  <c:v>1120</c:v>
                </c:pt>
                <c:pt idx="3">
                  <c:v>1119</c:v>
                </c:pt>
                <c:pt idx="4">
                  <c:v>1126</c:v>
                </c:pt>
                <c:pt idx="5">
                  <c:v>1126</c:v>
                </c:pt>
                <c:pt idx="6">
                  <c:v>1125</c:v>
                </c:pt>
                <c:pt idx="7">
                  <c:v>1130</c:v>
                </c:pt>
                <c:pt idx="8">
                  <c:v>1127</c:v>
                </c:pt>
                <c:pt idx="9">
                  <c:v>1128</c:v>
                </c:pt>
                <c:pt idx="10">
                  <c:v>1130</c:v>
                </c:pt>
                <c:pt idx="11">
                  <c:v>1129</c:v>
                </c:pt>
                <c:pt idx="12">
                  <c:v>1130</c:v>
                </c:pt>
                <c:pt idx="13">
                  <c:v>1134</c:v>
                </c:pt>
                <c:pt idx="14">
                  <c:v>1136</c:v>
                </c:pt>
                <c:pt idx="15">
                  <c:v>1132</c:v>
                </c:pt>
                <c:pt idx="16">
                  <c:v>1137</c:v>
                </c:pt>
                <c:pt idx="17">
                  <c:v>1135</c:v>
                </c:pt>
                <c:pt idx="18">
                  <c:v>1137</c:v>
                </c:pt>
                <c:pt idx="19">
                  <c:v>1138</c:v>
                </c:pt>
                <c:pt idx="20">
                  <c:v>1138</c:v>
                </c:pt>
                <c:pt idx="21">
                  <c:v>1135</c:v>
                </c:pt>
                <c:pt idx="22">
                  <c:v>1139</c:v>
                </c:pt>
                <c:pt idx="23">
                  <c:v>1140</c:v>
                </c:pt>
                <c:pt idx="24">
                  <c:v>1139</c:v>
                </c:pt>
                <c:pt idx="25">
                  <c:v>1137</c:v>
                </c:pt>
                <c:pt idx="26">
                  <c:v>1138</c:v>
                </c:pt>
                <c:pt idx="27">
                  <c:v>1139</c:v>
                </c:pt>
                <c:pt idx="28">
                  <c:v>1137</c:v>
                </c:pt>
                <c:pt idx="29">
                  <c:v>1140</c:v>
                </c:pt>
                <c:pt idx="30">
                  <c:v>1142</c:v>
                </c:pt>
                <c:pt idx="31">
                  <c:v>1140</c:v>
                </c:pt>
                <c:pt idx="32">
                  <c:v>1139</c:v>
                </c:pt>
                <c:pt idx="33">
                  <c:v>1144</c:v>
                </c:pt>
                <c:pt idx="34">
                  <c:v>1142</c:v>
                </c:pt>
                <c:pt idx="35">
                  <c:v>1143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7C-4949-A09F-6E79715C61E8}"/>
            </c:ext>
          </c:extLst>
        </c:ser>
        <c:ser>
          <c:idx val="1"/>
          <c:order val="1"/>
          <c:tx>
            <c:strRef>
              <c:f>'SMA (5 month)'!$D$3</c:f>
              <c:strCache>
                <c:ptCount val="1"/>
                <c:pt idx="0">
                  <c:v>SMA for 5 months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'SMA (5 month)'!$D$4:$D$40</c:f>
              <c:numCache>
                <c:formatCode>General</c:formatCode>
                <c:ptCount val="37"/>
                <c:pt idx="5">
                  <c:v>1122.2</c:v>
                </c:pt>
                <c:pt idx="6">
                  <c:v>1123.2</c:v>
                </c:pt>
                <c:pt idx="7">
                  <c:v>1123.2</c:v>
                </c:pt>
                <c:pt idx="8">
                  <c:v>1125.2</c:v>
                </c:pt>
                <c:pt idx="9">
                  <c:v>1126.8</c:v>
                </c:pt>
                <c:pt idx="10">
                  <c:v>1127.2</c:v>
                </c:pt>
                <c:pt idx="11">
                  <c:v>1128</c:v>
                </c:pt>
                <c:pt idx="12">
                  <c:v>1128.8</c:v>
                </c:pt>
                <c:pt idx="13">
                  <c:v>1128.8</c:v>
                </c:pt>
                <c:pt idx="14">
                  <c:v>1130.2</c:v>
                </c:pt>
                <c:pt idx="15">
                  <c:v>1131.8</c:v>
                </c:pt>
                <c:pt idx="16">
                  <c:v>1132.2</c:v>
                </c:pt>
                <c:pt idx="17">
                  <c:v>1133.8</c:v>
                </c:pt>
                <c:pt idx="18">
                  <c:v>1134.8</c:v>
                </c:pt>
                <c:pt idx="19">
                  <c:v>1135.4000000000001</c:v>
                </c:pt>
                <c:pt idx="20">
                  <c:v>1135.8</c:v>
                </c:pt>
                <c:pt idx="21">
                  <c:v>1137</c:v>
                </c:pt>
                <c:pt idx="22">
                  <c:v>1136.5999999999999</c:v>
                </c:pt>
                <c:pt idx="23">
                  <c:v>1137.4000000000001</c:v>
                </c:pt>
                <c:pt idx="24">
                  <c:v>1138</c:v>
                </c:pt>
                <c:pt idx="25">
                  <c:v>1138.2</c:v>
                </c:pt>
                <c:pt idx="26">
                  <c:v>1138</c:v>
                </c:pt>
                <c:pt idx="27">
                  <c:v>1138.5999999999999</c:v>
                </c:pt>
                <c:pt idx="28">
                  <c:v>1138.5999999999999</c:v>
                </c:pt>
                <c:pt idx="29">
                  <c:v>1138</c:v>
                </c:pt>
                <c:pt idx="30">
                  <c:v>1138.2</c:v>
                </c:pt>
                <c:pt idx="31">
                  <c:v>1139.2</c:v>
                </c:pt>
                <c:pt idx="32">
                  <c:v>1139.5999999999999</c:v>
                </c:pt>
                <c:pt idx="33">
                  <c:v>1139.5999999999999</c:v>
                </c:pt>
                <c:pt idx="34">
                  <c:v>1141</c:v>
                </c:pt>
                <c:pt idx="35">
                  <c:v>1141.4000000000001</c:v>
                </c:pt>
                <c:pt idx="36">
                  <c:v>1141.5999999999999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7C-4949-A09F-6E79715C6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720927"/>
        <c:axId val="1056905455"/>
      </c:lineChart>
      <c:catAx>
        <c:axId val="105672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05455"/>
        <c:crosses val="autoZero"/>
        <c:auto val="1"/>
        <c:lblAlgn val="ctr"/>
        <c:lblOffset val="100"/>
        <c:noMultiLvlLbl val="0"/>
      </c:catAx>
      <c:valAx>
        <c:axId val="10569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2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Moving Average</a:t>
            </a:r>
            <a:r>
              <a:rPr lang="en-US" baseline="0"/>
              <a:t> (3 Months)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'WMA (3 months)'!$C$3</c:f>
              <c:strCache>
                <c:ptCount val="1"/>
                <c:pt idx="0">
                  <c:v>Sales (Actual Demand)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'WMA (3 months)'!$C$4:$C$40</c:f>
              <c:numCache>
                <c:formatCode>General</c:formatCode>
                <c:ptCount val="37"/>
                <c:pt idx="0">
                  <c:v>1121</c:v>
                </c:pt>
                <c:pt idx="1">
                  <c:v>1125</c:v>
                </c:pt>
                <c:pt idx="2">
                  <c:v>1120</c:v>
                </c:pt>
                <c:pt idx="3">
                  <c:v>1119</c:v>
                </c:pt>
                <c:pt idx="4">
                  <c:v>1126</c:v>
                </c:pt>
                <c:pt idx="5">
                  <c:v>1126</c:v>
                </c:pt>
                <c:pt idx="6">
                  <c:v>1125</c:v>
                </c:pt>
                <c:pt idx="7">
                  <c:v>1130</c:v>
                </c:pt>
                <c:pt idx="8">
                  <c:v>1127</c:v>
                </c:pt>
                <c:pt idx="9">
                  <c:v>1128</c:v>
                </c:pt>
                <c:pt idx="10">
                  <c:v>1130</c:v>
                </c:pt>
                <c:pt idx="11">
                  <c:v>1129</c:v>
                </c:pt>
                <c:pt idx="12">
                  <c:v>1130</c:v>
                </c:pt>
                <c:pt idx="13">
                  <c:v>1134</c:v>
                </c:pt>
                <c:pt idx="14">
                  <c:v>1136</c:v>
                </c:pt>
                <c:pt idx="15">
                  <c:v>1132</c:v>
                </c:pt>
                <c:pt idx="16">
                  <c:v>1137</c:v>
                </c:pt>
                <c:pt idx="17">
                  <c:v>1135</c:v>
                </c:pt>
                <c:pt idx="18">
                  <c:v>1137</c:v>
                </c:pt>
                <c:pt idx="19">
                  <c:v>1138</c:v>
                </c:pt>
                <c:pt idx="20">
                  <c:v>1138</c:v>
                </c:pt>
                <c:pt idx="21">
                  <c:v>1135</c:v>
                </c:pt>
                <c:pt idx="22">
                  <c:v>1139</c:v>
                </c:pt>
                <c:pt idx="23">
                  <c:v>1140</c:v>
                </c:pt>
                <c:pt idx="24">
                  <c:v>1139</c:v>
                </c:pt>
                <c:pt idx="25">
                  <c:v>1137</c:v>
                </c:pt>
                <c:pt idx="26">
                  <c:v>1138</c:v>
                </c:pt>
                <c:pt idx="27">
                  <c:v>1139</c:v>
                </c:pt>
                <c:pt idx="28">
                  <c:v>1137</c:v>
                </c:pt>
                <c:pt idx="29">
                  <c:v>1140</c:v>
                </c:pt>
                <c:pt idx="30">
                  <c:v>1142</c:v>
                </c:pt>
                <c:pt idx="31">
                  <c:v>1140</c:v>
                </c:pt>
                <c:pt idx="32">
                  <c:v>1139</c:v>
                </c:pt>
                <c:pt idx="33">
                  <c:v>1144</c:v>
                </c:pt>
                <c:pt idx="34">
                  <c:v>1142</c:v>
                </c:pt>
                <c:pt idx="35">
                  <c:v>1143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7-4944-8D75-4BCC3D7F004D}"/>
            </c:ext>
          </c:extLst>
        </c:ser>
        <c:ser>
          <c:idx val="1"/>
          <c:order val="1"/>
          <c:tx>
            <c:strRef>
              <c:f>'WMA (3 months)'!$D$3</c:f>
              <c:strCache>
                <c:ptCount val="1"/>
                <c:pt idx="0">
                  <c:v>WMA for last 3 periods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'WMA (3 months)'!$D$4:$D$40</c:f>
              <c:numCache>
                <c:formatCode>General</c:formatCode>
                <c:ptCount val="37"/>
                <c:pt idx="3">
                  <c:v>1121.7</c:v>
                </c:pt>
                <c:pt idx="4">
                  <c:v>1120.5</c:v>
                </c:pt>
                <c:pt idx="5">
                  <c:v>1122.7</c:v>
                </c:pt>
                <c:pt idx="6">
                  <c:v>1124.5999999999999</c:v>
                </c:pt>
                <c:pt idx="7">
                  <c:v>1125.5</c:v>
                </c:pt>
                <c:pt idx="8">
                  <c:v>1127.7</c:v>
                </c:pt>
                <c:pt idx="9">
                  <c:v>1127.5</c:v>
                </c:pt>
                <c:pt idx="10">
                  <c:v>1128.0999999999999</c:v>
                </c:pt>
                <c:pt idx="11">
                  <c:v>1128.8</c:v>
                </c:pt>
                <c:pt idx="12">
                  <c:v>1129.0999999999999</c:v>
                </c:pt>
                <c:pt idx="13">
                  <c:v>1129.7</c:v>
                </c:pt>
                <c:pt idx="14">
                  <c:v>1131.8</c:v>
                </c:pt>
                <c:pt idx="15">
                  <c:v>1134.2</c:v>
                </c:pt>
                <c:pt idx="16">
                  <c:v>1133.5999999999999</c:v>
                </c:pt>
                <c:pt idx="17">
                  <c:v>1135.3</c:v>
                </c:pt>
                <c:pt idx="18">
                  <c:v>1135</c:v>
                </c:pt>
                <c:pt idx="19">
                  <c:v>1136.4000000000001</c:v>
                </c:pt>
                <c:pt idx="20">
                  <c:v>1137.0999999999999</c:v>
                </c:pt>
                <c:pt idx="21">
                  <c:v>1137.8</c:v>
                </c:pt>
                <c:pt idx="22">
                  <c:v>1136.5</c:v>
                </c:pt>
                <c:pt idx="23">
                  <c:v>1137.5999999999999</c:v>
                </c:pt>
                <c:pt idx="24">
                  <c:v>1138.7</c:v>
                </c:pt>
                <c:pt idx="25">
                  <c:v>1139.3</c:v>
                </c:pt>
                <c:pt idx="26">
                  <c:v>1138.2</c:v>
                </c:pt>
                <c:pt idx="27">
                  <c:v>1137.8999999999999</c:v>
                </c:pt>
                <c:pt idx="28">
                  <c:v>1138.3</c:v>
                </c:pt>
                <c:pt idx="29">
                  <c:v>1137.8000000000002</c:v>
                </c:pt>
                <c:pt idx="30">
                  <c:v>1138.8999999999999</c:v>
                </c:pt>
                <c:pt idx="31">
                  <c:v>1140.4000000000001</c:v>
                </c:pt>
                <c:pt idx="32">
                  <c:v>1140.5999999999999</c:v>
                </c:pt>
                <c:pt idx="33">
                  <c:v>1139.9000000000001</c:v>
                </c:pt>
                <c:pt idx="34">
                  <c:v>1141.7</c:v>
                </c:pt>
                <c:pt idx="35">
                  <c:v>1142</c:v>
                </c:pt>
                <c:pt idx="36">
                  <c:v>1142.8999999999999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7-4944-8D75-4BCC3D7F0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720927"/>
        <c:axId val="1056905455"/>
      </c:lineChart>
      <c:catAx>
        <c:axId val="105672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05455"/>
        <c:crosses val="autoZero"/>
        <c:auto val="1"/>
        <c:lblAlgn val="ctr"/>
        <c:lblOffset val="100"/>
        <c:noMultiLvlLbl val="0"/>
      </c:catAx>
      <c:valAx>
        <c:axId val="10569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2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 Exponential Smoothing</a:t>
            </a:r>
            <a:r>
              <a:rPr lang="en-US" baseline="0"/>
              <a:t> (Alpha=0.1)</a:t>
            </a:r>
            <a:endParaRPr lang="en-US"/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 Expo Smooth (0.1)'!$C$3</c:f>
              <c:strCache>
                <c:ptCount val="1"/>
                <c:pt idx="0">
                  <c:v>Sales (Actual Demand)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'Sim Expo Smooth (0.1)'!$C$4:$C$40</c:f>
              <c:numCache>
                <c:formatCode>General</c:formatCode>
                <c:ptCount val="37"/>
                <c:pt idx="0">
                  <c:v>1121</c:v>
                </c:pt>
                <c:pt idx="1">
                  <c:v>1125</c:v>
                </c:pt>
                <c:pt idx="2">
                  <c:v>1120</c:v>
                </c:pt>
                <c:pt idx="3">
                  <c:v>1119</c:v>
                </c:pt>
                <c:pt idx="4">
                  <c:v>1126</c:v>
                </c:pt>
                <c:pt idx="5">
                  <c:v>1126</c:v>
                </c:pt>
                <c:pt idx="6">
                  <c:v>1125</c:v>
                </c:pt>
                <c:pt idx="7">
                  <c:v>1130</c:v>
                </c:pt>
                <c:pt idx="8">
                  <c:v>1127</c:v>
                </c:pt>
                <c:pt idx="9">
                  <c:v>1128</c:v>
                </c:pt>
                <c:pt idx="10">
                  <c:v>1130</c:v>
                </c:pt>
                <c:pt idx="11">
                  <c:v>1129</c:v>
                </c:pt>
                <c:pt idx="12">
                  <c:v>1130</c:v>
                </c:pt>
                <c:pt idx="13">
                  <c:v>1134</c:v>
                </c:pt>
                <c:pt idx="14">
                  <c:v>1136</c:v>
                </c:pt>
                <c:pt idx="15">
                  <c:v>1132</c:v>
                </c:pt>
                <c:pt idx="16">
                  <c:v>1137</c:v>
                </c:pt>
                <c:pt idx="17">
                  <c:v>1135</c:v>
                </c:pt>
                <c:pt idx="18">
                  <c:v>1137</c:v>
                </c:pt>
                <c:pt idx="19">
                  <c:v>1138</c:v>
                </c:pt>
                <c:pt idx="20">
                  <c:v>1138</c:v>
                </c:pt>
                <c:pt idx="21">
                  <c:v>1135</c:v>
                </c:pt>
                <c:pt idx="22">
                  <c:v>1139</c:v>
                </c:pt>
                <c:pt idx="23">
                  <c:v>1140</c:v>
                </c:pt>
                <c:pt idx="24">
                  <c:v>1139</c:v>
                </c:pt>
                <c:pt idx="25">
                  <c:v>1137</c:v>
                </c:pt>
                <c:pt idx="26">
                  <c:v>1138</c:v>
                </c:pt>
                <c:pt idx="27">
                  <c:v>1139</c:v>
                </c:pt>
                <c:pt idx="28">
                  <c:v>1137</c:v>
                </c:pt>
                <c:pt idx="29">
                  <c:v>1140</c:v>
                </c:pt>
                <c:pt idx="30">
                  <c:v>1142</c:v>
                </c:pt>
                <c:pt idx="31">
                  <c:v>1140</c:v>
                </c:pt>
                <c:pt idx="32">
                  <c:v>1139</c:v>
                </c:pt>
                <c:pt idx="33">
                  <c:v>1144</c:v>
                </c:pt>
                <c:pt idx="34">
                  <c:v>1142</c:v>
                </c:pt>
                <c:pt idx="35">
                  <c:v>1143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5-7342-AA40-E19C6A3BB0ED}"/>
            </c:ext>
          </c:extLst>
        </c:ser>
        <c:ser>
          <c:idx val="1"/>
          <c:order val="1"/>
          <c:tx>
            <c:strRef>
              <c:f>'Sim Expo Smooth (0.1)'!$D$3</c:f>
              <c:strCache>
                <c:ptCount val="1"/>
                <c:pt idx="0">
                  <c:v>Sim Exponential (Alpha=0.1)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'Sim Expo Smooth (0.1)'!$D$4:$D$40</c:f>
              <c:numCache>
                <c:formatCode>General</c:formatCode>
                <c:ptCount val="37"/>
                <c:pt idx="1">
                  <c:v>1121</c:v>
                </c:pt>
                <c:pt idx="2" formatCode="0.0">
                  <c:v>1121.4000000000001</c:v>
                </c:pt>
                <c:pt idx="3" formatCode="0.0">
                  <c:v>1121.2600000000002</c:v>
                </c:pt>
                <c:pt idx="4" formatCode="0.0">
                  <c:v>1121.0340000000003</c:v>
                </c:pt>
                <c:pt idx="5" formatCode="0.0">
                  <c:v>1121.5306000000003</c:v>
                </c:pt>
                <c:pt idx="6" formatCode="0.0">
                  <c:v>1121.9775400000003</c:v>
                </c:pt>
                <c:pt idx="7" formatCode="0.0">
                  <c:v>1122.2797860000003</c:v>
                </c:pt>
                <c:pt idx="8" formatCode="0.0">
                  <c:v>1123.0518074000001</c:v>
                </c:pt>
                <c:pt idx="9" formatCode="0.0">
                  <c:v>1123.4466266600002</c:v>
                </c:pt>
                <c:pt idx="10" formatCode="0.0">
                  <c:v>1123.9019639940002</c:v>
                </c:pt>
                <c:pt idx="11" formatCode="0.0">
                  <c:v>1124.5117675946003</c:v>
                </c:pt>
                <c:pt idx="12" formatCode="0.0">
                  <c:v>1124.9605908351402</c:v>
                </c:pt>
                <c:pt idx="13" formatCode="0.0">
                  <c:v>1125.4645317516263</c:v>
                </c:pt>
                <c:pt idx="14" formatCode="0.0">
                  <c:v>1126.3180785764637</c:v>
                </c:pt>
                <c:pt idx="15" formatCode="0.0">
                  <c:v>1127.2862707188174</c:v>
                </c:pt>
                <c:pt idx="16" formatCode="0.0">
                  <c:v>1127.7576436469355</c:v>
                </c:pt>
                <c:pt idx="17" formatCode="0.0">
                  <c:v>1128.6818792822421</c:v>
                </c:pt>
                <c:pt idx="18" formatCode="0.0">
                  <c:v>1129.3136913540179</c:v>
                </c:pt>
                <c:pt idx="19" formatCode="0.0">
                  <c:v>1130.0823222186161</c:v>
                </c:pt>
                <c:pt idx="20" formatCode="0.0">
                  <c:v>1130.8740899967545</c:v>
                </c:pt>
                <c:pt idx="21" formatCode="0.0">
                  <c:v>1131.5866809970792</c:v>
                </c:pt>
                <c:pt idx="22" formatCode="0.0">
                  <c:v>1131.9280128973712</c:v>
                </c:pt>
                <c:pt idx="23" formatCode="0.0">
                  <c:v>1132.6352116076341</c:v>
                </c:pt>
                <c:pt idx="24" formatCode="0.0">
                  <c:v>1133.3716904468706</c:v>
                </c:pt>
                <c:pt idx="25" formatCode="0.0">
                  <c:v>1133.9345214021837</c:v>
                </c:pt>
                <c:pt idx="26" formatCode="0.0">
                  <c:v>1134.2410692619653</c:v>
                </c:pt>
                <c:pt idx="27" formatCode="0.0">
                  <c:v>1134.6169623357689</c:v>
                </c:pt>
                <c:pt idx="28" formatCode="0.0">
                  <c:v>1135.055266102192</c:v>
                </c:pt>
                <c:pt idx="29" formatCode="0.0">
                  <c:v>1135.2497394919728</c:v>
                </c:pt>
                <c:pt idx="30" formatCode="0.0">
                  <c:v>1135.7247655427755</c:v>
                </c:pt>
                <c:pt idx="31" formatCode="0.0">
                  <c:v>1136.352288988498</c:v>
                </c:pt>
                <c:pt idx="32" formatCode="0.0">
                  <c:v>1136.7170600896484</c:v>
                </c:pt>
                <c:pt idx="33" formatCode="0.0">
                  <c:v>1136.9453540806835</c:v>
                </c:pt>
                <c:pt idx="34" formatCode="0.0">
                  <c:v>1137.6508186726153</c:v>
                </c:pt>
                <c:pt idx="35" formatCode="0.0">
                  <c:v>1138.0857368053537</c:v>
                </c:pt>
                <c:pt idx="36" formatCode="0.0">
                  <c:v>1138.5771631248183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5-7342-AA40-E19C6A3BB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720927"/>
        <c:axId val="1056905455"/>
      </c:lineChart>
      <c:catAx>
        <c:axId val="105672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05455"/>
        <c:crosses val="autoZero"/>
        <c:auto val="1"/>
        <c:lblAlgn val="ctr"/>
        <c:lblOffset val="100"/>
        <c:noMultiLvlLbl val="0"/>
      </c:catAx>
      <c:valAx>
        <c:axId val="10569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2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 Exponential Smoothing</a:t>
            </a:r>
            <a:r>
              <a:rPr lang="en-US" baseline="0"/>
              <a:t> (Alpha=0.5)</a:t>
            </a:r>
            <a:endParaRPr lang="en-US"/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 Expo Smooth (0.5)'!$C$3</c:f>
              <c:strCache>
                <c:ptCount val="1"/>
                <c:pt idx="0">
                  <c:v>Sales (Actual Demand)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'Sim Expo Smooth (0.5)'!$C$4:$C$40</c:f>
              <c:numCache>
                <c:formatCode>General</c:formatCode>
                <c:ptCount val="37"/>
                <c:pt idx="0">
                  <c:v>1121</c:v>
                </c:pt>
                <c:pt idx="1">
                  <c:v>1125</c:v>
                </c:pt>
                <c:pt idx="2">
                  <c:v>1120</c:v>
                </c:pt>
                <c:pt idx="3">
                  <c:v>1119</c:v>
                </c:pt>
                <c:pt idx="4">
                  <c:v>1126</c:v>
                </c:pt>
                <c:pt idx="5">
                  <c:v>1126</c:v>
                </c:pt>
                <c:pt idx="6">
                  <c:v>1125</c:v>
                </c:pt>
                <c:pt idx="7">
                  <c:v>1130</c:v>
                </c:pt>
                <c:pt idx="8">
                  <c:v>1127</c:v>
                </c:pt>
                <c:pt idx="9">
                  <c:v>1128</c:v>
                </c:pt>
                <c:pt idx="10">
                  <c:v>1130</c:v>
                </c:pt>
                <c:pt idx="11">
                  <c:v>1129</c:v>
                </c:pt>
                <c:pt idx="12">
                  <c:v>1130</c:v>
                </c:pt>
                <c:pt idx="13">
                  <c:v>1134</c:v>
                </c:pt>
                <c:pt idx="14">
                  <c:v>1136</c:v>
                </c:pt>
                <c:pt idx="15">
                  <c:v>1132</c:v>
                </c:pt>
                <c:pt idx="16">
                  <c:v>1137</c:v>
                </c:pt>
                <c:pt idx="17">
                  <c:v>1135</c:v>
                </c:pt>
                <c:pt idx="18">
                  <c:v>1137</c:v>
                </c:pt>
                <c:pt idx="19">
                  <c:v>1138</c:v>
                </c:pt>
                <c:pt idx="20">
                  <c:v>1138</c:v>
                </c:pt>
                <c:pt idx="21">
                  <c:v>1135</c:v>
                </c:pt>
                <c:pt idx="22">
                  <c:v>1139</c:v>
                </c:pt>
                <c:pt idx="23">
                  <c:v>1140</c:v>
                </c:pt>
                <c:pt idx="24">
                  <c:v>1139</c:v>
                </c:pt>
                <c:pt idx="25">
                  <c:v>1137</c:v>
                </c:pt>
                <c:pt idx="26">
                  <c:v>1138</c:v>
                </c:pt>
                <c:pt idx="27">
                  <c:v>1139</c:v>
                </c:pt>
                <c:pt idx="28">
                  <c:v>1137</c:v>
                </c:pt>
                <c:pt idx="29">
                  <c:v>1140</c:v>
                </c:pt>
                <c:pt idx="30">
                  <c:v>1142</c:v>
                </c:pt>
                <c:pt idx="31">
                  <c:v>1140</c:v>
                </c:pt>
                <c:pt idx="32">
                  <c:v>1139</c:v>
                </c:pt>
                <c:pt idx="33">
                  <c:v>1144</c:v>
                </c:pt>
                <c:pt idx="34">
                  <c:v>1142</c:v>
                </c:pt>
                <c:pt idx="35">
                  <c:v>1143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1-6C42-A6E0-3F3DA0AB63B2}"/>
            </c:ext>
          </c:extLst>
        </c:ser>
        <c:ser>
          <c:idx val="1"/>
          <c:order val="1"/>
          <c:tx>
            <c:strRef>
              <c:f>'Sim Expo Smooth (0.5)'!$D$3</c:f>
              <c:strCache>
                <c:ptCount val="1"/>
                <c:pt idx="0">
                  <c:v>Sim Exponential (Alpha=0.5)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'Sim Expo Smooth (0.5)'!$D$4:$D$40</c:f>
              <c:numCache>
                <c:formatCode>General</c:formatCode>
                <c:ptCount val="37"/>
                <c:pt idx="1">
                  <c:v>1121</c:v>
                </c:pt>
                <c:pt idx="2" formatCode="0.0">
                  <c:v>1123</c:v>
                </c:pt>
                <c:pt idx="3" formatCode="0.0">
                  <c:v>1121.5</c:v>
                </c:pt>
                <c:pt idx="4" formatCode="0.0">
                  <c:v>1120.25</c:v>
                </c:pt>
                <c:pt idx="5" formatCode="0.0">
                  <c:v>1123.125</c:v>
                </c:pt>
                <c:pt idx="6" formatCode="0.0">
                  <c:v>1124.5625</c:v>
                </c:pt>
                <c:pt idx="7" formatCode="0.0">
                  <c:v>1124.78125</c:v>
                </c:pt>
                <c:pt idx="8" formatCode="0.0">
                  <c:v>1127.390625</c:v>
                </c:pt>
                <c:pt idx="9" formatCode="0.0">
                  <c:v>1127.1953125</c:v>
                </c:pt>
                <c:pt idx="10" formatCode="0.0">
                  <c:v>1127.59765625</c:v>
                </c:pt>
                <c:pt idx="11" formatCode="0.0">
                  <c:v>1128.798828125</c:v>
                </c:pt>
                <c:pt idx="12" formatCode="0.0">
                  <c:v>1128.8994140625</c:v>
                </c:pt>
                <c:pt idx="13" formatCode="0.0">
                  <c:v>1129.44970703125</c:v>
                </c:pt>
                <c:pt idx="14" formatCode="0.0">
                  <c:v>1131.724853515625</c:v>
                </c:pt>
                <c:pt idx="15" formatCode="0.0">
                  <c:v>1133.8624267578125</c:v>
                </c:pt>
                <c:pt idx="16" formatCode="0.0">
                  <c:v>1132.9312133789062</c:v>
                </c:pt>
                <c:pt idx="17" formatCode="0.0">
                  <c:v>1134.9656066894531</c:v>
                </c:pt>
                <c:pt idx="18" formatCode="0.0">
                  <c:v>1134.9828033447266</c:v>
                </c:pt>
                <c:pt idx="19" formatCode="0.0">
                  <c:v>1135.9914016723633</c:v>
                </c:pt>
                <c:pt idx="20" formatCode="0.0">
                  <c:v>1136.9957008361816</c:v>
                </c:pt>
                <c:pt idx="21" formatCode="0.0">
                  <c:v>1137.4978504180908</c:v>
                </c:pt>
                <c:pt idx="22" formatCode="0.0">
                  <c:v>1136.2489252090454</c:v>
                </c:pt>
                <c:pt idx="23" formatCode="0.0">
                  <c:v>1137.6244626045227</c:v>
                </c:pt>
                <c:pt idx="24" formatCode="0.0">
                  <c:v>1138.8122313022614</c:v>
                </c:pt>
                <c:pt idx="25" formatCode="0.0">
                  <c:v>1138.9061156511307</c:v>
                </c:pt>
                <c:pt idx="26" formatCode="0.0">
                  <c:v>1137.9530578255653</c:v>
                </c:pt>
                <c:pt idx="27" formatCode="0.0">
                  <c:v>1137.9765289127827</c:v>
                </c:pt>
                <c:pt idx="28" formatCode="0.0">
                  <c:v>1138.4882644563913</c:v>
                </c:pt>
                <c:pt idx="29" formatCode="0.0">
                  <c:v>1137.7441322281957</c:v>
                </c:pt>
                <c:pt idx="30" formatCode="0.0">
                  <c:v>1138.8720661140978</c:v>
                </c:pt>
                <c:pt idx="31" formatCode="0.0">
                  <c:v>1140.4360330570489</c:v>
                </c:pt>
                <c:pt idx="32" formatCode="0.0">
                  <c:v>1140.2180165285245</c:v>
                </c:pt>
                <c:pt idx="33" formatCode="0.0">
                  <c:v>1139.6090082642622</c:v>
                </c:pt>
                <c:pt idx="34" formatCode="0.0">
                  <c:v>1141.8045041321311</c:v>
                </c:pt>
                <c:pt idx="35" formatCode="0.0">
                  <c:v>1141.9022520660656</c:v>
                </c:pt>
                <c:pt idx="36" formatCode="0.0">
                  <c:v>1142.4511260330328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1-6C42-A6E0-3F3DA0AB6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720927"/>
        <c:axId val="1056905455"/>
      </c:lineChart>
      <c:catAx>
        <c:axId val="105672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05455"/>
        <c:crosses val="autoZero"/>
        <c:auto val="1"/>
        <c:lblAlgn val="ctr"/>
        <c:lblOffset val="100"/>
        <c:noMultiLvlLbl val="0"/>
      </c:catAx>
      <c:valAx>
        <c:axId val="10569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2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Exponential Smoothing</a:t>
            </a:r>
            <a:r>
              <a:rPr lang="en-US" baseline="0"/>
              <a:t> (Alpha=0.3, Beta=0.3)</a:t>
            </a:r>
            <a:endParaRPr lang="en-US"/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'Adj Expo Smooth(0.3,0.3) '!$C$3</c:f>
              <c:strCache>
                <c:ptCount val="1"/>
                <c:pt idx="0">
                  <c:v>Sales (Actual Demand)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'Adj Expo Smooth(0.3,0.3) '!$C$4:$C$40</c:f>
              <c:numCache>
                <c:formatCode>General</c:formatCode>
                <c:ptCount val="37"/>
                <c:pt idx="0">
                  <c:v>1121</c:v>
                </c:pt>
                <c:pt idx="1">
                  <c:v>1125</c:v>
                </c:pt>
                <c:pt idx="2">
                  <c:v>1120</c:v>
                </c:pt>
                <c:pt idx="3">
                  <c:v>1119</c:v>
                </c:pt>
                <c:pt idx="4">
                  <c:v>1126</c:v>
                </c:pt>
                <c:pt idx="5">
                  <c:v>1126</c:v>
                </c:pt>
                <c:pt idx="6">
                  <c:v>1125</c:v>
                </c:pt>
                <c:pt idx="7">
                  <c:v>1130</c:v>
                </c:pt>
                <c:pt idx="8">
                  <c:v>1127</c:v>
                </c:pt>
                <c:pt idx="9">
                  <c:v>1128</c:v>
                </c:pt>
                <c:pt idx="10">
                  <c:v>1130</c:v>
                </c:pt>
                <c:pt idx="11">
                  <c:v>1129</c:v>
                </c:pt>
                <c:pt idx="12">
                  <c:v>1130</c:v>
                </c:pt>
                <c:pt idx="13">
                  <c:v>1134</c:v>
                </c:pt>
                <c:pt idx="14">
                  <c:v>1136</c:v>
                </c:pt>
                <c:pt idx="15">
                  <c:v>1132</c:v>
                </c:pt>
                <c:pt idx="16">
                  <c:v>1137</c:v>
                </c:pt>
                <c:pt idx="17">
                  <c:v>1135</c:v>
                </c:pt>
                <c:pt idx="18">
                  <c:v>1137</c:v>
                </c:pt>
                <c:pt idx="19">
                  <c:v>1138</c:v>
                </c:pt>
                <c:pt idx="20">
                  <c:v>1138</c:v>
                </c:pt>
                <c:pt idx="21">
                  <c:v>1135</c:v>
                </c:pt>
                <c:pt idx="22">
                  <c:v>1139</c:v>
                </c:pt>
                <c:pt idx="23">
                  <c:v>1140</c:v>
                </c:pt>
                <c:pt idx="24">
                  <c:v>1139</c:v>
                </c:pt>
                <c:pt idx="25">
                  <c:v>1137</c:v>
                </c:pt>
                <c:pt idx="26">
                  <c:v>1138</c:v>
                </c:pt>
                <c:pt idx="27">
                  <c:v>1139</c:v>
                </c:pt>
                <c:pt idx="28">
                  <c:v>1137</c:v>
                </c:pt>
                <c:pt idx="29">
                  <c:v>1140</c:v>
                </c:pt>
                <c:pt idx="30">
                  <c:v>1142</c:v>
                </c:pt>
                <c:pt idx="31">
                  <c:v>1140</c:v>
                </c:pt>
                <c:pt idx="32">
                  <c:v>1139</c:v>
                </c:pt>
                <c:pt idx="33">
                  <c:v>1144</c:v>
                </c:pt>
                <c:pt idx="34">
                  <c:v>1142</c:v>
                </c:pt>
                <c:pt idx="35">
                  <c:v>1143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C-104B-9DC3-5BBEA4CB5D4B}"/>
            </c:ext>
          </c:extLst>
        </c:ser>
        <c:ser>
          <c:idx val="1"/>
          <c:order val="1"/>
          <c:tx>
            <c:strRef>
              <c:f>'Adj Expo Smooth(0.3,0.3) '!$D$3</c:f>
              <c:strCache>
                <c:ptCount val="1"/>
                <c:pt idx="0">
                  <c:v>Sim Exponential (Alpha=0.3)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'Adj Expo Smooth(0.3,0.3) '!$D$4:$D$40</c:f>
              <c:numCache>
                <c:formatCode>General</c:formatCode>
                <c:ptCount val="37"/>
                <c:pt idx="1">
                  <c:v>1121</c:v>
                </c:pt>
                <c:pt idx="2" formatCode="0.0">
                  <c:v>1122.1999999999998</c:v>
                </c:pt>
                <c:pt idx="3" formatCode="0.0">
                  <c:v>1121.54</c:v>
                </c:pt>
                <c:pt idx="4" formatCode="0.0">
                  <c:v>1120.778</c:v>
                </c:pt>
                <c:pt idx="5" formatCode="0.0">
                  <c:v>1122.3445999999999</c:v>
                </c:pt>
                <c:pt idx="6" formatCode="0.0">
                  <c:v>1123.4412199999999</c:v>
                </c:pt>
                <c:pt idx="7" formatCode="0.0">
                  <c:v>1123.9088539999998</c:v>
                </c:pt>
                <c:pt idx="8" formatCode="0.0">
                  <c:v>1125.7361977999999</c:v>
                </c:pt>
                <c:pt idx="9" formatCode="0.0">
                  <c:v>1126.1153384599997</c:v>
                </c:pt>
                <c:pt idx="10" formatCode="0.0">
                  <c:v>1126.6807369219996</c:v>
                </c:pt>
                <c:pt idx="11" formatCode="0.0">
                  <c:v>1127.6765158453995</c:v>
                </c:pt>
                <c:pt idx="12" formatCode="0.0">
                  <c:v>1128.0735610917795</c:v>
                </c:pt>
                <c:pt idx="13" formatCode="0.0">
                  <c:v>1128.6514927642456</c:v>
                </c:pt>
                <c:pt idx="14" formatCode="0.0">
                  <c:v>1130.2560449349719</c:v>
                </c:pt>
                <c:pt idx="15" formatCode="0.0">
                  <c:v>1131.9792314544802</c:v>
                </c:pt>
                <c:pt idx="16" formatCode="0.0">
                  <c:v>1131.9854620181361</c:v>
                </c:pt>
                <c:pt idx="17" formatCode="0.0">
                  <c:v>1133.4898234126952</c:v>
                </c:pt>
                <c:pt idx="18" formatCode="0.0">
                  <c:v>1133.9428763888866</c:v>
                </c:pt>
                <c:pt idx="19" formatCode="0.0">
                  <c:v>1134.8600134722205</c:v>
                </c:pt>
                <c:pt idx="20" formatCode="0.0">
                  <c:v>1135.8020094305543</c:v>
                </c:pt>
                <c:pt idx="21" formatCode="0.0">
                  <c:v>1136.4614066013878</c:v>
                </c:pt>
                <c:pt idx="22" formatCode="0.0">
                  <c:v>1136.0229846209713</c:v>
                </c:pt>
                <c:pt idx="23" formatCode="0.0">
                  <c:v>1136.9160892346799</c:v>
                </c:pt>
                <c:pt idx="24" formatCode="0.0">
                  <c:v>1137.841262464276</c:v>
                </c:pt>
                <c:pt idx="25" formatCode="0.0">
                  <c:v>1138.1888837249933</c:v>
                </c:pt>
                <c:pt idx="26" formatCode="0.0">
                  <c:v>1137.8322186074952</c:v>
                </c:pt>
                <c:pt idx="27" formatCode="0.0">
                  <c:v>1137.8825530252466</c:v>
                </c:pt>
                <c:pt idx="28" formatCode="0.0">
                  <c:v>1138.2177871176725</c:v>
                </c:pt>
                <c:pt idx="29" formatCode="0.0">
                  <c:v>1137.8524509823708</c:v>
                </c:pt>
                <c:pt idx="30" formatCode="0.0">
                  <c:v>1138.4967156876596</c:v>
                </c:pt>
                <c:pt idx="31" formatCode="0.0">
                  <c:v>1139.5477009813617</c:v>
                </c:pt>
                <c:pt idx="32" formatCode="0.0">
                  <c:v>1139.6833906869531</c:v>
                </c:pt>
                <c:pt idx="33" formatCode="0.0">
                  <c:v>1139.478373480867</c:v>
                </c:pt>
                <c:pt idx="34" formatCode="0.0">
                  <c:v>1140.8348614366068</c:v>
                </c:pt>
                <c:pt idx="35" formatCode="0.0">
                  <c:v>1141.1844030056247</c:v>
                </c:pt>
                <c:pt idx="36" formatCode="0.0">
                  <c:v>1141.7290821039373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4C-104B-9DC3-5BBEA4CB5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720927"/>
        <c:axId val="1056905455"/>
      </c:lineChart>
      <c:catAx>
        <c:axId val="105672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05455"/>
        <c:crosses val="autoZero"/>
        <c:auto val="1"/>
        <c:lblAlgn val="ctr"/>
        <c:lblOffset val="100"/>
        <c:noMultiLvlLbl val="0"/>
      </c:catAx>
      <c:valAx>
        <c:axId val="10569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2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 Exponential Smoothing</a:t>
            </a:r>
            <a:r>
              <a:rPr lang="en-US" baseline="0"/>
              <a:t> (Alpha=0.7, Beta=0.7)</a:t>
            </a:r>
            <a:endParaRPr lang="en-US"/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'Adj Expo Smooth(0.7,0.7)'!$C$3</c:f>
              <c:strCache>
                <c:ptCount val="1"/>
                <c:pt idx="0">
                  <c:v>Sales (Actual Demand)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'Adj Expo Smooth(0.7,0.7)'!$C$4:$C$40</c:f>
              <c:numCache>
                <c:formatCode>General</c:formatCode>
                <c:ptCount val="37"/>
                <c:pt idx="0">
                  <c:v>1121</c:v>
                </c:pt>
                <c:pt idx="1">
                  <c:v>1125</c:v>
                </c:pt>
                <c:pt idx="2">
                  <c:v>1120</c:v>
                </c:pt>
                <c:pt idx="3">
                  <c:v>1119</c:v>
                </c:pt>
                <c:pt idx="4">
                  <c:v>1126</c:v>
                </c:pt>
                <c:pt idx="5">
                  <c:v>1126</c:v>
                </c:pt>
                <c:pt idx="6">
                  <c:v>1125</c:v>
                </c:pt>
                <c:pt idx="7">
                  <c:v>1130</c:v>
                </c:pt>
                <c:pt idx="8">
                  <c:v>1127</c:v>
                </c:pt>
                <c:pt idx="9">
                  <c:v>1128</c:v>
                </c:pt>
                <c:pt idx="10">
                  <c:v>1130</c:v>
                </c:pt>
                <c:pt idx="11">
                  <c:v>1129</c:v>
                </c:pt>
                <c:pt idx="12">
                  <c:v>1130</c:v>
                </c:pt>
                <c:pt idx="13">
                  <c:v>1134</c:v>
                </c:pt>
                <c:pt idx="14">
                  <c:v>1136</c:v>
                </c:pt>
                <c:pt idx="15">
                  <c:v>1132</c:v>
                </c:pt>
                <c:pt idx="16">
                  <c:v>1137</c:v>
                </c:pt>
                <c:pt idx="17">
                  <c:v>1135</c:v>
                </c:pt>
                <c:pt idx="18">
                  <c:v>1137</c:v>
                </c:pt>
                <c:pt idx="19">
                  <c:v>1138</c:v>
                </c:pt>
                <c:pt idx="20">
                  <c:v>1138</c:v>
                </c:pt>
                <c:pt idx="21">
                  <c:v>1135</c:v>
                </c:pt>
                <c:pt idx="22">
                  <c:v>1139</c:v>
                </c:pt>
                <c:pt idx="23">
                  <c:v>1140</c:v>
                </c:pt>
                <c:pt idx="24">
                  <c:v>1139</c:v>
                </c:pt>
                <c:pt idx="25">
                  <c:v>1137</c:v>
                </c:pt>
                <c:pt idx="26">
                  <c:v>1138</c:v>
                </c:pt>
                <c:pt idx="27">
                  <c:v>1139</c:v>
                </c:pt>
                <c:pt idx="28">
                  <c:v>1137</c:v>
                </c:pt>
                <c:pt idx="29">
                  <c:v>1140</c:v>
                </c:pt>
                <c:pt idx="30">
                  <c:v>1142</c:v>
                </c:pt>
                <c:pt idx="31">
                  <c:v>1140</c:v>
                </c:pt>
                <c:pt idx="32">
                  <c:v>1139</c:v>
                </c:pt>
                <c:pt idx="33">
                  <c:v>1144</c:v>
                </c:pt>
                <c:pt idx="34">
                  <c:v>1142</c:v>
                </c:pt>
                <c:pt idx="35">
                  <c:v>1143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B-5346-A19F-4F602B77C81C}"/>
            </c:ext>
          </c:extLst>
        </c:ser>
        <c:ser>
          <c:idx val="1"/>
          <c:order val="1"/>
          <c:tx>
            <c:strRef>
              <c:f>'Adj Expo Smooth(0.7,0.7)'!$D$3</c:f>
              <c:strCache>
                <c:ptCount val="1"/>
                <c:pt idx="0">
                  <c:v>Sim Exponential (Alpha=0.7)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'Adj Expo Smooth(0.7,0.7)'!$D$4:$D$40</c:f>
              <c:numCache>
                <c:formatCode>General</c:formatCode>
                <c:ptCount val="37"/>
                <c:pt idx="1">
                  <c:v>1121</c:v>
                </c:pt>
                <c:pt idx="2" formatCode="0.0">
                  <c:v>1123.8000000000002</c:v>
                </c:pt>
                <c:pt idx="3" formatCode="0.0">
                  <c:v>1121.1400000000001</c:v>
                </c:pt>
                <c:pt idx="4" formatCode="0.0">
                  <c:v>1119.6420000000001</c:v>
                </c:pt>
                <c:pt idx="5" formatCode="0.0">
                  <c:v>1124.0925999999999</c:v>
                </c:pt>
                <c:pt idx="6" formatCode="0.0">
                  <c:v>1125.42778</c:v>
                </c:pt>
                <c:pt idx="7" formatCode="0.0">
                  <c:v>1125.128334</c:v>
                </c:pt>
                <c:pt idx="8" formatCode="0.0">
                  <c:v>1128.5385002</c:v>
                </c:pt>
                <c:pt idx="9" formatCode="0.0">
                  <c:v>1127.46155006</c:v>
                </c:pt>
                <c:pt idx="10" formatCode="0.0">
                  <c:v>1127.8384650180001</c:v>
                </c:pt>
                <c:pt idx="11" formatCode="0.0">
                  <c:v>1129.3515395054001</c:v>
                </c:pt>
                <c:pt idx="12" formatCode="0.0">
                  <c:v>1129.10546185162</c:v>
                </c:pt>
                <c:pt idx="13" formatCode="0.0">
                  <c:v>1129.7316385554859</c:v>
                </c:pt>
                <c:pt idx="14" formatCode="0.0">
                  <c:v>1132.7194915666457</c:v>
                </c:pt>
                <c:pt idx="15" formatCode="0.0">
                  <c:v>1135.0158474699938</c:v>
                </c:pt>
                <c:pt idx="16" formatCode="0.0">
                  <c:v>1132.904754240998</c:v>
                </c:pt>
                <c:pt idx="17" formatCode="0.0">
                  <c:v>1135.7714262722993</c:v>
                </c:pt>
                <c:pt idx="18" formatCode="0.0">
                  <c:v>1135.2314278816898</c:v>
                </c:pt>
                <c:pt idx="19" formatCode="0.0">
                  <c:v>1136.4694283645069</c:v>
                </c:pt>
                <c:pt idx="20" formatCode="0.0">
                  <c:v>1137.540828509352</c:v>
                </c:pt>
                <c:pt idx="21" formatCode="0.0">
                  <c:v>1137.8622485528056</c:v>
                </c:pt>
                <c:pt idx="22" formatCode="0.0">
                  <c:v>1135.8586745658417</c:v>
                </c:pt>
                <c:pt idx="23" formatCode="0.0">
                  <c:v>1138.0576023697527</c:v>
                </c:pt>
                <c:pt idx="24" formatCode="0.0">
                  <c:v>1139.4172807109258</c:v>
                </c:pt>
                <c:pt idx="25" formatCode="0.0">
                  <c:v>1139.1251842132779</c:v>
                </c:pt>
                <c:pt idx="26" formatCode="0.0">
                  <c:v>1137.6375552639834</c:v>
                </c:pt>
                <c:pt idx="27" formatCode="0.0">
                  <c:v>1137.891266579195</c:v>
                </c:pt>
                <c:pt idx="28" formatCode="0.0">
                  <c:v>1138.6673799737584</c:v>
                </c:pt>
                <c:pt idx="29" formatCode="0.0">
                  <c:v>1137.5002139921276</c:v>
                </c:pt>
                <c:pt idx="30" formatCode="0.0">
                  <c:v>1139.2500641976383</c:v>
                </c:pt>
                <c:pt idx="31" formatCode="0.0">
                  <c:v>1141.1750192592915</c:v>
                </c:pt>
                <c:pt idx="32" formatCode="0.0">
                  <c:v>1140.3525057777874</c:v>
                </c:pt>
                <c:pt idx="33" formatCode="0.0">
                  <c:v>1139.4057517333363</c:v>
                </c:pt>
                <c:pt idx="34" formatCode="0.0">
                  <c:v>1142.6217255200008</c:v>
                </c:pt>
                <c:pt idx="35" formatCode="0.0">
                  <c:v>1142.1865176560002</c:v>
                </c:pt>
                <c:pt idx="36" formatCode="0.0">
                  <c:v>1142.7559552968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CB-5346-A19F-4F602B77C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720927"/>
        <c:axId val="1056905455"/>
      </c:lineChart>
      <c:catAx>
        <c:axId val="105672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05455"/>
        <c:crosses val="autoZero"/>
        <c:auto val="1"/>
        <c:lblAlgn val="ctr"/>
        <c:lblOffset val="100"/>
        <c:noMultiLvlLbl val="0"/>
      </c:catAx>
      <c:valAx>
        <c:axId val="10569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2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Forecasting Including Trend and Seasonality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FITS!$D$3</c:f>
              <c:strCache>
                <c:ptCount val="1"/>
                <c:pt idx="0">
                  <c:v>Sales (Actual Demand)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FITS!$D$4:$D$39</c:f>
              <c:numCache>
                <c:formatCode>General</c:formatCode>
                <c:ptCount val="36"/>
                <c:pt idx="0">
                  <c:v>1121</c:v>
                </c:pt>
                <c:pt idx="1">
                  <c:v>1125</c:v>
                </c:pt>
                <c:pt idx="2">
                  <c:v>1120</c:v>
                </c:pt>
                <c:pt idx="3">
                  <c:v>1119</c:v>
                </c:pt>
                <c:pt idx="4">
                  <c:v>1126</c:v>
                </c:pt>
                <c:pt idx="5">
                  <c:v>1126</c:v>
                </c:pt>
                <c:pt idx="6">
                  <c:v>1125</c:v>
                </c:pt>
                <c:pt idx="7">
                  <c:v>1130</c:v>
                </c:pt>
                <c:pt idx="8">
                  <c:v>1127</c:v>
                </c:pt>
                <c:pt idx="9">
                  <c:v>1128</c:v>
                </c:pt>
                <c:pt idx="10">
                  <c:v>1130</c:v>
                </c:pt>
                <c:pt idx="11">
                  <c:v>1129</c:v>
                </c:pt>
                <c:pt idx="12">
                  <c:v>1130</c:v>
                </c:pt>
                <c:pt idx="13">
                  <c:v>1134</c:v>
                </c:pt>
                <c:pt idx="14">
                  <c:v>1136</c:v>
                </c:pt>
                <c:pt idx="15">
                  <c:v>1132</c:v>
                </c:pt>
                <c:pt idx="16">
                  <c:v>1137</c:v>
                </c:pt>
                <c:pt idx="17">
                  <c:v>1135</c:v>
                </c:pt>
                <c:pt idx="18">
                  <c:v>1137</c:v>
                </c:pt>
                <c:pt idx="19">
                  <c:v>1138</c:v>
                </c:pt>
                <c:pt idx="20">
                  <c:v>1138</c:v>
                </c:pt>
                <c:pt idx="21">
                  <c:v>1135</c:v>
                </c:pt>
                <c:pt idx="22">
                  <c:v>1139</c:v>
                </c:pt>
                <c:pt idx="23">
                  <c:v>1140</c:v>
                </c:pt>
                <c:pt idx="24">
                  <c:v>1139</c:v>
                </c:pt>
                <c:pt idx="25">
                  <c:v>1137</c:v>
                </c:pt>
                <c:pt idx="26">
                  <c:v>1138</c:v>
                </c:pt>
                <c:pt idx="27">
                  <c:v>1139</c:v>
                </c:pt>
                <c:pt idx="28">
                  <c:v>1137</c:v>
                </c:pt>
                <c:pt idx="29">
                  <c:v>1140</c:v>
                </c:pt>
                <c:pt idx="30">
                  <c:v>1142</c:v>
                </c:pt>
                <c:pt idx="31">
                  <c:v>1140</c:v>
                </c:pt>
                <c:pt idx="32">
                  <c:v>1139</c:v>
                </c:pt>
                <c:pt idx="33">
                  <c:v>1144</c:v>
                </c:pt>
                <c:pt idx="34">
                  <c:v>1142</c:v>
                </c:pt>
                <c:pt idx="35">
                  <c:v>1143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1-344A-9D01-FC32144E1101}"/>
            </c:ext>
          </c:extLst>
        </c:ser>
        <c:ser>
          <c:idx val="1"/>
          <c:order val="1"/>
          <c:tx>
            <c:strRef>
              <c:f>FITS!$I$3</c:f>
              <c:strCache>
                <c:ptCount val="1"/>
                <c:pt idx="0">
                  <c:v>Forecasting Including Trend and Seasonality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FITS!$I$4:$I$39</c:f>
              <c:numCache>
                <c:formatCode>0</c:formatCode>
                <c:ptCount val="36"/>
                <c:pt idx="0">
                  <c:v>1114.194449954558</c:v>
                </c:pt>
                <c:pt idx="1">
                  <c:v>1103.0374454979778</c:v>
                </c:pt>
                <c:pt idx="2">
                  <c:v>1089.2665377186322</c:v>
                </c:pt>
                <c:pt idx="3">
                  <c:v>1074.876948357796</c:v>
                </c:pt>
                <c:pt idx="4">
                  <c:v>1064.9031826765515</c:v>
                </c:pt>
                <c:pt idx="5">
                  <c:v>1052.0680293248199</c:v>
                </c:pt>
                <c:pt idx="6">
                  <c:v>1039.8360934438231</c:v>
                </c:pt>
                <c:pt idx="7">
                  <c:v>1027.8825701320598</c:v>
                </c:pt>
                <c:pt idx="8">
                  <c:v>1013.5161769373575</c:v>
                </c:pt>
                <c:pt idx="9">
                  <c:v>1001.2378487240931</c:v>
                </c:pt>
                <c:pt idx="10">
                  <c:v>989.22633499699532</c:v>
                </c:pt>
                <c:pt idx="11">
                  <c:v>976.32545917455127</c:v>
                </c:pt>
                <c:pt idx="12">
                  <c:v>1435.3866653512653</c:v>
                </c:pt>
                <c:pt idx="13">
                  <c:v>1410.7164883066798</c:v>
                </c:pt>
                <c:pt idx="14">
                  <c:v>1389.4800467574323</c:v>
                </c:pt>
                <c:pt idx="15">
                  <c:v>1358.0041380139364</c:v>
                </c:pt>
                <c:pt idx="16">
                  <c:v>1322.3325934422355</c:v>
                </c:pt>
                <c:pt idx="17">
                  <c:v>1301.068972547909</c:v>
                </c:pt>
                <c:pt idx="18">
                  <c:v>1291.0077526205237</c:v>
                </c:pt>
                <c:pt idx="19">
                  <c:v>1270.9776874371173</c:v>
                </c:pt>
                <c:pt idx="20">
                  <c:v>1274.8491040838767</c:v>
                </c:pt>
                <c:pt idx="21">
                  <c:v>1258.210423818115</c:v>
                </c:pt>
                <c:pt idx="22">
                  <c:v>1237.8246840873244</c:v>
                </c:pt>
                <c:pt idx="23">
                  <c:v>1216.5031313532913</c:v>
                </c:pt>
                <c:pt idx="24">
                  <c:v>1199.481655770694</c:v>
                </c:pt>
                <c:pt idx="25">
                  <c:v>1175.6465407069245</c:v>
                </c:pt>
                <c:pt idx="26">
                  <c:v>1154.6884531512824</c:v>
                </c:pt>
                <c:pt idx="27">
                  <c:v>1125.2538070275596</c:v>
                </c:pt>
                <c:pt idx="28">
                  <c:v>1092.4121947241802</c:v>
                </c:pt>
                <c:pt idx="29">
                  <c:v>1071.5197124879942</c:v>
                </c:pt>
                <c:pt idx="30">
                  <c:v>1059.8347609312441</c:v>
                </c:pt>
                <c:pt idx="31">
                  <c:v>1039.9438727446404</c:v>
                </c:pt>
                <c:pt idx="32">
                  <c:v>1039.5471948227837</c:v>
                </c:pt>
                <c:pt idx="33">
                  <c:v>1022.3518065698112</c:v>
                </c:pt>
                <c:pt idx="34">
                  <c:v>1002.1052438358231</c:v>
                </c:pt>
                <c:pt idx="35">
                  <c:v>981.10843742766326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1-344A-9D01-FC32144E1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900975"/>
        <c:axId val="1259186016"/>
      </c:lineChart>
      <c:catAx>
        <c:axId val="1474900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186016"/>
        <c:crosses val="autoZero"/>
        <c:auto val="1"/>
        <c:lblAlgn val="ctr"/>
        <c:lblOffset val="100"/>
        <c:noMultiLvlLbl val="0"/>
      </c:catAx>
      <c:valAx>
        <c:axId val="12591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90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165100</xdr:colOff>
      <xdr:row>2</xdr:row>
      <xdr:rowOff>95250</xdr:rowOff>
    </xdr:from>
    <xdr:to>
      <xdr:col>20</xdr:col>
      <xdr:colOff>203200</xdr:colOff>
      <xdr:row>38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5CCD80-7FC1-D748-A6FD-D18772870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2</xdr:row>
      <xdr:rowOff>69850</xdr:rowOff>
    </xdr:from>
    <xdr:to>
      <xdr:col>21</xdr:col>
      <xdr:colOff>76200</xdr:colOff>
      <xdr:row>36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FA6D6E-1592-524D-8480-1FC7F5289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153939</xdr:colOff>
      <xdr:row>2</xdr:row>
      <xdr:rowOff>12827</xdr:rowOff>
    </xdr:from>
    <xdr:to>
      <xdr:col>19</xdr:col>
      <xdr:colOff>795353</xdr:colOff>
      <xdr:row>31</xdr:row>
      <xdr:rowOff>89798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149D07-E6DE-9041-BC78-2E5ECA8DB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283905</xdr:colOff>
      <xdr:row>6</xdr:row>
      <xdr:rowOff>145094</xdr:rowOff>
    </xdr:from>
    <xdr:to>
      <xdr:col>20</xdr:col>
      <xdr:colOff>723763</xdr:colOff>
      <xdr:row>39</xdr:row>
      <xdr:rowOff>273118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951F47-9316-1D42-BDD3-B64CADA21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101600</xdr:colOff>
      <xdr:row>2</xdr:row>
      <xdr:rowOff>292100</xdr:rowOff>
    </xdr:from>
    <xdr:to>
      <xdr:col>20</xdr:col>
      <xdr:colOff>215900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829239-71CA-5D4A-9332-D5DCB9C86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101600</xdr:colOff>
      <xdr:row>2</xdr:row>
      <xdr:rowOff>292100</xdr:rowOff>
    </xdr:from>
    <xdr:to>
      <xdr:col>20</xdr:col>
      <xdr:colOff>215900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53BBE0-B673-3C42-8D76-A0433DBF0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254000</xdr:colOff>
      <xdr:row>11</xdr:row>
      <xdr:rowOff>76200</xdr:rowOff>
    </xdr:from>
    <xdr:to>
      <xdr:col>18</xdr:col>
      <xdr:colOff>647700</xdr:colOff>
      <xdr:row>39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78087E-9F03-1544-89EB-BF3E26BBBF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254000</xdr:colOff>
      <xdr:row>11</xdr:row>
      <xdr:rowOff>76200</xdr:rowOff>
    </xdr:from>
    <xdr:to>
      <xdr:col>18</xdr:col>
      <xdr:colOff>647700</xdr:colOff>
      <xdr:row>39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8A33B4-6BA9-F248-B1FC-DA74E422B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285750</xdr:colOff>
      <xdr:row>13</xdr:row>
      <xdr:rowOff>190500</xdr:rowOff>
    </xdr:from>
    <xdr:to>
      <xdr:col>20</xdr:col>
      <xdr:colOff>330200</xdr:colOff>
      <xdr:row>33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1955B8-FFC3-DDB5-20CF-E3B240F9C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74160-C94D-C943-9923-6202B8204FD1}">
  <dimension ref="A1:K40"/>
  <sheetViews>
    <sheetView zoomScale="75" workbookViewId="0">
      <selection activeCell="X5" sqref="X5"/>
    </sheetView>
  </sheetViews>
  <sheetFormatPr baseColWidth="10" defaultRowHeight="13" x14ac:dyDescent="0.15"/>
  <cols>
    <col min="2" max="2" width="14.83203125" bestFit="1" customWidth="1"/>
    <col min="3" max="3" width="14.5" customWidth="1"/>
    <col min="5" max="5" width="8.83203125" customWidth="1"/>
    <col min="6" max="6" width="12.1640625" customWidth="1"/>
    <col min="7" max="7" width="11.33203125" customWidth="1"/>
    <col min="8" max="8" width="9" customWidth="1"/>
    <col min="9" max="9" width="13.6640625" customWidth="1"/>
    <col min="10" max="10" width="7" customWidth="1"/>
    <col min="11" max="11" width="11.6640625" bestFit="1" customWidth="1"/>
    <col min="13" max="13" width="14" customWidth="1"/>
  </cols>
  <sheetData>
    <row r="1" spans="1:11" ht="40" customHeight="1" x14ac:dyDescent="0.15">
      <c r="B1" s="44" t="s">
        <v>36</v>
      </c>
      <c r="C1" s="44"/>
      <c r="D1" s="44"/>
      <c r="E1" s="44"/>
      <c r="F1" s="44"/>
      <c r="G1" s="44"/>
      <c r="H1" s="44"/>
      <c r="I1" s="61"/>
      <c r="J1" s="61"/>
      <c r="K1" s="61"/>
    </row>
    <row r="3" spans="1:11" ht="38" customHeight="1" x14ac:dyDescent="0.15">
      <c r="A3" s="5" t="s">
        <v>21</v>
      </c>
      <c r="B3" s="5" t="s">
        <v>20</v>
      </c>
      <c r="C3" s="4" t="s">
        <v>35</v>
      </c>
      <c r="D3" s="4" t="s">
        <v>19</v>
      </c>
      <c r="E3" s="5" t="s">
        <v>18</v>
      </c>
      <c r="F3" s="5" t="s">
        <v>17</v>
      </c>
      <c r="G3" s="5" t="s">
        <v>16</v>
      </c>
      <c r="H3" s="4" t="s">
        <v>15</v>
      </c>
    </row>
    <row r="4" spans="1:11" x14ac:dyDescent="0.15">
      <c r="A4" s="41">
        <v>2020</v>
      </c>
      <c r="B4" s="9" t="s">
        <v>11</v>
      </c>
      <c r="C4" s="27">
        <v>1121</v>
      </c>
      <c r="D4" s="2"/>
      <c r="E4" s="2"/>
      <c r="F4" s="2"/>
      <c r="G4" s="2"/>
      <c r="H4" s="2"/>
    </row>
    <row r="5" spans="1:11" x14ac:dyDescent="0.15">
      <c r="A5" s="41"/>
      <c r="B5" s="9" t="s">
        <v>10</v>
      </c>
      <c r="C5" s="27">
        <v>1125</v>
      </c>
      <c r="D5" s="2">
        <f t="shared" ref="D5:D40" si="0">C4</f>
        <v>1121</v>
      </c>
      <c r="E5" s="2">
        <f t="shared" ref="E5:E40" si="1">C5-D5</f>
        <v>4</v>
      </c>
      <c r="F5" s="2">
        <f t="shared" ref="F5:F40" si="2">ABS(E5)</f>
        <v>4</v>
      </c>
      <c r="G5" s="2">
        <f t="shared" ref="G5:G40" si="3">(E5)^2</f>
        <v>16</v>
      </c>
      <c r="H5" s="1">
        <f>(F5/C5)</f>
        <v>3.5555555555555557E-3</v>
      </c>
    </row>
    <row r="6" spans="1:11" x14ac:dyDescent="0.15">
      <c r="A6" s="41"/>
      <c r="B6" s="9" t="s">
        <v>9</v>
      </c>
      <c r="C6" s="27">
        <v>1120</v>
      </c>
      <c r="D6" s="2">
        <f t="shared" si="0"/>
        <v>1125</v>
      </c>
      <c r="E6" s="2">
        <f t="shared" si="1"/>
        <v>-5</v>
      </c>
      <c r="F6" s="2">
        <f t="shared" si="2"/>
        <v>5</v>
      </c>
      <c r="G6" s="2">
        <f t="shared" si="3"/>
        <v>25</v>
      </c>
      <c r="H6" s="1">
        <f t="shared" ref="H6:H39" si="4">(F6/C6)</f>
        <v>4.464285714285714E-3</v>
      </c>
    </row>
    <row r="7" spans="1:11" x14ac:dyDescent="0.15">
      <c r="A7" s="41"/>
      <c r="B7" s="9" t="s">
        <v>8</v>
      </c>
      <c r="C7" s="27">
        <v>1119</v>
      </c>
      <c r="D7" s="2">
        <f t="shared" si="0"/>
        <v>1120</v>
      </c>
      <c r="E7" s="2">
        <f t="shared" si="1"/>
        <v>-1</v>
      </c>
      <c r="F7" s="2">
        <f t="shared" si="2"/>
        <v>1</v>
      </c>
      <c r="G7" s="2">
        <f t="shared" si="3"/>
        <v>1</v>
      </c>
      <c r="H7" s="1">
        <f t="shared" si="4"/>
        <v>8.9365504915102768E-4</v>
      </c>
    </row>
    <row r="8" spans="1:11" x14ac:dyDescent="0.15">
      <c r="A8" s="41"/>
      <c r="B8" s="9" t="s">
        <v>7</v>
      </c>
      <c r="C8" s="27">
        <v>1126</v>
      </c>
      <c r="D8" s="2">
        <f t="shared" si="0"/>
        <v>1119</v>
      </c>
      <c r="E8" s="2">
        <f t="shared" si="1"/>
        <v>7</v>
      </c>
      <c r="F8" s="2">
        <f t="shared" si="2"/>
        <v>7</v>
      </c>
      <c r="G8" s="2">
        <f t="shared" si="3"/>
        <v>49</v>
      </c>
      <c r="H8" s="1">
        <f t="shared" si="4"/>
        <v>6.2166962699822378E-3</v>
      </c>
    </row>
    <row r="9" spans="1:11" x14ac:dyDescent="0.15">
      <c r="A9" s="41"/>
      <c r="B9" s="9" t="s">
        <v>6</v>
      </c>
      <c r="C9" s="27">
        <v>1126</v>
      </c>
      <c r="D9" s="2">
        <f t="shared" si="0"/>
        <v>1126</v>
      </c>
      <c r="E9" s="2">
        <f t="shared" si="1"/>
        <v>0</v>
      </c>
      <c r="F9" s="2">
        <f t="shared" si="2"/>
        <v>0</v>
      </c>
      <c r="G9" s="2">
        <f t="shared" si="3"/>
        <v>0</v>
      </c>
      <c r="H9" s="1">
        <f t="shared" si="4"/>
        <v>0</v>
      </c>
      <c r="J9" s="18" t="s">
        <v>14</v>
      </c>
      <c r="K9" s="19">
        <f>AVERAGE(F5:F39)</f>
        <v>2.342857142857143</v>
      </c>
    </row>
    <row r="10" spans="1:11" x14ac:dyDescent="0.15">
      <c r="A10" s="41"/>
      <c r="B10" s="9" t="s">
        <v>5</v>
      </c>
      <c r="C10" s="27">
        <v>1125</v>
      </c>
      <c r="D10" s="2">
        <f t="shared" si="0"/>
        <v>1126</v>
      </c>
      <c r="E10" s="2">
        <f t="shared" si="1"/>
        <v>-1</v>
      </c>
      <c r="F10" s="2">
        <f t="shared" si="2"/>
        <v>1</v>
      </c>
      <c r="G10" s="2">
        <f t="shared" si="3"/>
        <v>1</v>
      </c>
      <c r="H10" s="1">
        <f t="shared" si="4"/>
        <v>8.8888888888888893E-4</v>
      </c>
      <c r="J10" s="13" t="s">
        <v>13</v>
      </c>
      <c r="K10" s="20">
        <f>AVERAGE(G5:G39)</f>
        <v>8.2285714285714278</v>
      </c>
    </row>
    <row r="11" spans="1:11" x14ac:dyDescent="0.15">
      <c r="A11" s="41"/>
      <c r="B11" s="9" t="s">
        <v>4</v>
      </c>
      <c r="C11" s="27">
        <v>1130</v>
      </c>
      <c r="D11" s="2">
        <f t="shared" si="0"/>
        <v>1125</v>
      </c>
      <c r="E11" s="2">
        <f t="shared" si="1"/>
        <v>5</v>
      </c>
      <c r="F11" s="2">
        <f t="shared" si="2"/>
        <v>5</v>
      </c>
      <c r="G11" s="2">
        <f t="shared" si="3"/>
        <v>25</v>
      </c>
      <c r="H11" s="1">
        <f t="shared" si="4"/>
        <v>4.4247787610619468E-3</v>
      </c>
      <c r="J11" s="16" t="s">
        <v>12</v>
      </c>
      <c r="K11" s="17">
        <f>AVERAGE(H5:H39)</f>
        <v>2.0671079991505868E-3</v>
      </c>
    </row>
    <row r="12" spans="1:11" x14ac:dyDescent="0.15">
      <c r="A12" s="41"/>
      <c r="B12" s="9" t="s">
        <v>3</v>
      </c>
      <c r="C12" s="27">
        <v>1127</v>
      </c>
      <c r="D12" s="2">
        <f t="shared" si="0"/>
        <v>1130</v>
      </c>
      <c r="E12" s="2">
        <f t="shared" si="1"/>
        <v>-3</v>
      </c>
      <c r="F12" s="2">
        <f t="shared" si="2"/>
        <v>3</v>
      </c>
      <c r="G12" s="2">
        <f t="shared" si="3"/>
        <v>9</v>
      </c>
      <c r="H12" s="1">
        <f t="shared" si="4"/>
        <v>2.6619343389529724E-3</v>
      </c>
    </row>
    <row r="13" spans="1:11" x14ac:dyDescent="0.15">
      <c r="A13" s="41"/>
      <c r="B13" s="9" t="s">
        <v>2</v>
      </c>
      <c r="C13" s="27">
        <v>1128</v>
      </c>
      <c r="D13" s="2">
        <f t="shared" si="0"/>
        <v>1127</v>
      </c>
      <c r="E13" s="2">
        <f t="shared" si="1"/>
        <v>1</v>
      </c>
      <c r="F13" s="2">
        <f t="shared" si="2"/>
        <v>1</v>
      </c>
      <c r="G13" s="2">
        <f t="shared" si="3"/>
        <v>1</v>
      </c>
      <c r="H13" s="1">
        <f t="shared" si="4"/>
        <v>8.8652482269503544E-4</v>
      </c>
    </row>
    <row r="14" spans="1:11" x14ac:dyDescent="0.15">
      <c r="A14" s="41"/>
      <c r="B14" s="9" t="s">
        <v>1</v>
      </c>
      <c r="C14" s="27">
        <v>1130</v>
      </c>
      <c r="D14" s="2">
        <f t="shared" si="0"/>
        <v>1128</v>
      </c>
      <c r="E14" s="2">
        <f t="shared" si="1"/>
        <v>2</v>
      </c>
      <c r="F14" s="2">
        <f t="shared" si="2"/>
        <v>2</v>
      </c>
      <c r="G14" s="2">
        <f t="shared" si="3"/>
        <v>4</v>
      </c>
      <c r="H14" s="1">
        <f t="shared" si="4"/>
        <v>1.7699115044247787E-3</v>
      </c>
    </row>
    <row r="15" spans="1:11" x14ac:dyDescent="0.15">
      <c r="A15" s="41"/>
      <c r="B15" s="9" t="s">
        <v>0</v>
      </c>
      <c r="C15" s="27">
        <v>1129</v>
      </c>
      <c r="D15" s="2">
        <f t="shared" si="0"/>
        <v>1130</v>
      </c>
      <c r="E15" s="2">
        <f t="shared" si="1"/>
        <v>-1</v>
      </c>
      <c r="F15" s="2">
        <f t="shared" si="2"/>
        <v>1</v>
      </c>
      <c r="G15" s="2">
        <f t="shared" si="3"/>
        <v>1</v>
      </c>
      <c r="H15" s="1">
        <f t="shared" si="4"/>
        <v>8.8573959255978745E-4</v>
      </c>
    </row>
    <row r="16" spans="1:11" x14ac:dyDescent="0.15">
      <c r="A16" s="42">
        <v>2021</v>
      </c>
      <c r="B16" s="10" t="s">
        <v>11</v>
      </c>
      <c r="C16" s="27">
        <v>1130</v>
      </c>
      <c r="D16" s="2">
        <f t="shared" si="0"/>
        <v>1129</v>
      </c>
      <c r="E16" s="2">
        <f t="shared" si="1"/>
        <v>1</v>
      </c>
      <c r="F16" s="2">
        <f t="shared" si="2"/>
        <v>1</v>
      </c>
      <c r="G16" s="2">
        <f t="shared" si="3"/>
        <v>1</v>
      </c>
      <c r="H16" s="1">
        <f t="shared" si="4"/>
        <v>8.8495575221238937E-4</v>
      </c>
    </row>
    <row r="17" spans="1:8" x14ac:dyDescent="0.15">
      <c r="A17" s="42"/>
      <c r="B17" s="10" t="s">
        <v>10</v>
      </c>
      <c r="C17" s="27">
        <v>1134</v>
      </c>
      <c r="D17" s="2">
        <f t="shared" si="0"/>
        <v>1130</v>
      </c>
      <c r="E17" s="2">
        <f t="shared" si="1"/>
        <v>4</v>
      </c>
      <c r="F17" s="2">
        <f t="shared" si="2"/>
        <v>4</v>
      </c>
      <c r="G17" s="2">
        <f t="shared" si="3"/>
        <v>16</v>
      </c>
      <c r="H17" s="1">
        <f t="shared" si="4"/>
        <v>3.5273368606701938E-3</v>
      </c>
    </row>
    <row r="18" spans="1:8" x14ac:dyDescent="0.15">
      <c r="A18" s="42"/>
      <c r="B18" s="10" t="s">
        <v>9</v>
      </c>
      <c r="C18" s="27">
        <v>1136</v>
      </c>
      <c r="D18" s="2">
        <f t="shared" si="0"/>
        <v>1134</v>
      </c>
      <c r="E18" s="2">
        <f t="shared" si="1"/>
        <v>2</v>
      </c>
      <c r="F18" s="2">
        <f t="shared" si="2"/>
        <v>2</v>
      </c>
      <c r="G18" s="2">
        <f t="shared" si="3"/>
        <v>4</v>
      </c>
      <c r="H18" s="1">
        <f t="shared" si="4"/>
        <v>1.7605633802816902E-3</v>
      </c>
    </row>
    <row r="19" spans="1:8" x14ac:dyDescent="0.15">
      <c r="A19" s="42"/>
      <c r="B19" s="10" t="s">
        <v>8</v>
      </c>
      <c r="C19" s="27">
        <v>1132</v>
      </c>
      <c r="D19" s="2">
        <f t="shared" si="0"/>
        <v>1136</v>
      </c>
      <c r="E19" s="2">
        <f t="shared" si="1"/>
        <v>-4</v>
      </c>
      <c r="F19" s="2">
        <f t="shared" si="2"/>
        <v>4</v>
      </c>
      <c r="G19" s="2">
        <f t="shared" si="3"/>
        <v>16</v>
      </c>
      <c r="H19" s="1">
        <f t="shared" si="4"/>
        <v>3.5335689045936395E-3</v>
      </c>
    </row>
    <row r="20" spans="1:8" x14ac:dyDescent="0.15">
      <c r="A20" s="42"/>
      <c r="B20" s="10" t="s">
        <v>7</v>
      </c>
      <c r="C20" s="27">
        <v>1137</v>
      </c>
      <c r="D20" s="2">
        <f t="shared" si="0"/>
        <v>1132</v>
      </c>
      <c r="E20" s="2">
        <f t="shared" si="1"/>
        <v>5</v>
      </c>
      <c r="F20" s="2">
        <f t="shared" si="2"/>
        <v>5</v>
      </c>
      <c r="G20" s="2">
        <f t="shared" si="3"/>
        <v>25</v>
      </c>
      <c r="H20" s="1">
        <f t="shared" si="4"/>
        <v>4.3975373790677225E-3</v>
      </c>
    </row>
    <row r="21" spans="1:8" x14ac:dyDescent="0.15">
      <c r="A21" s="42"/>
      <c r="B21" s="10" t="s">
        <v>6</v>
      </c>
      <c r="C21" s="27">
        <v>1135</v>
      </c>
      <c r="D21" s="2">
        <f t="shared" si="0"/>
        <v>1137</v>
      </c>
      <c r="E21" s="2">
        <f t="shared" si="1"/>
        <v>-2</v>
      </c>
      <c r="F21" s="2">
        <f t="shared" si="2"/>
        <v>2</v>
      </c>
      <c r="G21" s="2">
        <f t="shared" si="3"/>
        <v>4</v>
      </c>
      <c r="H21" s="1">
        <f t="shared" si="4"/>
        <v>1.762114537444934E-3</v>
      </c>
    </row>
    <row r="22" spans="1:8" x14ac:dyDescent="0.15">
      <c r="A22" s="42"/>
      <c r="B22" s="10" t="s">
        <v>5</v>
      </c>
      <c r="C22" s="27">
        <v>1137</v>
      </c>
      <c r="D22" s="2">
        <f t="shared" si="0"/>
        <v>1135</v>
      </c>
      <c r="E22" s="2">
        <f t="shared" si="1"/>
        <v>2</v>
      </c>
      <c r="F22" s="2">
        <f t="shared" si="2"/>
        <v>2</v>
      </c>
      <c r="G22" s="2">
        <f t="shared" si="3"/>
        <v>4</v>
      </c>
      <c r="H22" s="1">
        <f t="shared" si="4"/>
        <v>1.7590149516270889E-3</v>
      </c>
    </row>
    <row r="23" spans="1:8" x14ac:dyDescent="0.15">
      <c r="A23" s="42"/>
      <c r="B23" s="10" t="s">
        <v>4</v>
      </c>
      <c r="C23" s="27">
        <v>1138</v>
      </c>
      <c r="D23" s="2">
        <f t="shared" si="0"/>
        <v>1137</v>
      </c>
      <c r="E23" s="2">
        <f t="shared" si="1"/>
        <v>1</v>
      </c>
      <c r="F23" s="2">
        <f t="shared" si="2"/>
        <v>1</v>
      </c>
      <c r="G23" s="2">
        <f t="shared" si="3"/>
        <v>1</v>
      </c>
      <c r="H23" s="1">
        <f t="shared" si="4"/>
        <v>8.7873462214411243E-4</v>
      </c>
    </row>
    <row r="24" spans="1:8" x14ac:dyDescent="0.15">
      <c r="A24" s="42"/>
      <c r="B24" s="10" t="s">
        <v>3</v>
      </c>
      <c r="C24" s="27">
        <v>1138</v>
      </c>
      <c r="D24" s="2">
        <f t="shared" si="0"/>
        <v>1138</v>
      </c>
      <c r="E24" s="2">
        <f t="shared" si="1"/>
        <v>0</v>
      </c>
      <c r="F24" s="2">
        <f t="shared" si="2"/>
        <v>0</v>
      </c>
      <c r="G24" s="2">
        <f t="shared" si="3"/>
        <v>0</v>
      </c>
      <c r="H24" s="1">
        <f t="shared" si="4"/>
        <v>0</v>
      </c>
    </row>
    <row r="25" spans="1:8" x14ac:dyDescent="0.15">
      <c r="A25" s="42"/>
      <c r="B25" s="10" t="s">
        <v>2</v>
      </c>
      <c r="C25" s="27">
        <v>1135</v>
      </c>
      <c r="D25" s="2">
        <f t="shared" si="0"/>
        <v>1138</v>
      </c>
      <c r="E25" s="2">
        <f t="shared" si="1"/>
        <v>-3</v>
      </c>
      <c r="F25" s="2">
        <f t="shared" si="2"/>
        <v>3</v>
      </c>
      <c r="G25" s="2">
        <f t="shared" si="3"/>
        <v>9</v>
      </c>
      <c r="H25" s="1">
        <f t="shared" si="4"/>
        <v>2.6431718061674008E-3</v>
      </c>
    </row>
    <row r="26" spans="1:8" x14ac:dyDescent="0.15">
      <c r="A26" s="42"/>
      <c r="B26" s="10" t="s">
        <v>1</v>
      </c>
      <c r="C26" s="27">
        <v>1139</v>
      </c>
      <c r="D26" s="2">
        <f t="shared" si="0"/>
        <v>1135</v>
      </c>
      <c r="E26" s="2">
        <f t="shared" si="1"/>
        <v>4</v>
      </c>
      <c r="F26" s="2">
        <f t="shared" si="2"/>
        <v>4</v>
      </c>
      <c r="G26" s="2">
        <f t="shared" si="3"/>
        <v>16</v>
      </c>
      <c r="H26" s="1">
        <f t="shared" si="4"/>
        <v>3.5118525021949078E-3</v>
      </c>
    </row>
    <row r="27" spans="1:8" x14ac:dyDescent="0.15">
      <c r="A27" s="42"/>
      <c r="B27" s="10" t="s">
        <v>0</v>
      </c>
      <c r="C27" s="27">
        <v>1140</v>
      </c>
      <c r="D27" s="2">
        <f t="shared" si="0"/>
        <v>1139</v>
      </c>
      <c r="E27" s="2">
        <f t="shared" si="1"/>
        <v>1</v>
      </c>
      <c r="F27" s="2">
        <f t="shared" si="2"/>
        <v>1</v>
      </c>
      <c r="G27" s="2">
        <f t="shared" si="3"/>
        <v>1</v>
      </c>
      <c r="H27" s="1">
        <f t="shared" si="4"/>
        <v>8.7719298245614037E-4</v>
      </c>
    </row>
    <row r="28" spans="1:8" x14ac:dyDescent="0.15">
      <c r="A28" s="43">
        <v>2022</v>
      </c>
      <c r="B28" s="11" t="s">
        <v>11</v>
      </c>
      <c r="C28" s="27">
        <v>1139</v>
      </c>
      <c r="D28" s="2">
        <f t="shared" si="0"/>
        <v>1140</v>
      </c>
      <c r="E28" s="2">
        <f t="shared" si="1"/>
        <v>-1</v>
      </c>
      <c r="F28" s="2">
        <f t="shared" si="2"/>
        <v>1</v>
      </c>
      <c r="G28" s="2">
        <f t="shared" si="3"/>
        <v>1</v>
      </c>
      <c r="H28" s="1">
        <f t="shared" si="4"/>
        <v>8.7796312554872696E-4</v>
      </c>
    </row>
    <row r="29" spans="1:8" x14ac:dyDescent="0.15">
      <c r="A29" s="43"/>
      <c r="B29" s="11" t="s">
        <v>10</v>
      </c>
      <c r="C29" s="27">
        <v>1137</v>
      </c>
      <c r="D29" s="2">
        <f t="shared" si="0"/>
        <v>1139</v>
      </c>
      <c r="E29" s="2">
        <f t="shared" si="1"/>
        <v>-2</v>
      </c>
      <c r="F29" s="2">
        <f t="shared" si="2"/>
        <v>2</v>
      </c>
      <c r="G29" s="2">
        <f t="shared" si="3"/>
        <v>4</v>
      </c>
      <c r="H29" s="1">
        <f t="shared" si="4"/>
        <v>1.7590149516270889E-3</v>
      </c>
    </row>
    <row r="30" spans="1:8" x14ac:dyDescent="0.15">
      <c r="A30" s="43"/>
      <c r="B30" s="11" t="s">
        <v>9</v>
      </c>
      <c r="C30" s="27">
        <v>1138</v>
      </c>
      <c r="D30" s="2">
        <f t="shared" si="0"/>
        <v>1137</v>
      </c>
      <c r="E30" s="2">
        <f t="shared" si="1"/>
        <v>1</v>
      </c>
      <c r="F30" s="2">
        <f t="shared" si="2"/>
        <v>1</v>
      </c>
      <c r="G30" s="2">
        <f t="shared" si="3"/>
        <v>1</v>
      </c>
      <c r="H30" s="1">
        <f t="shared" si="4"/>
        <v>8.7873462214411243E-4</v>
      </c>
    </row>
    <row r="31" spans="1:8" x14ac:dyDescent="0.15">
      <c r="A31" s="43"/>
      <c r="B31" s="11" t="s">
        <v>8</v>
      </c>
      <c r="C31" s="27">
        <v>1139</v>
      </c>
      <c r="D31" s="2">
        <f t="shared" si="0"/>
        <v>1138</v>
      </c>
      <c r="E31" s="2">
        <f t="shared" si="1"/>
        <v>1</v>
      </c>
      <c r="F31" s="2">
        <f t="shared" si="2"/>
        <v>1</v>
      </c>
      <c r="G31" s="2">
        <f t="shared" si="3"/>
        <v>1</v>
      </c>
      <c r="H31" s="1">
        <f t="shared" si="4"/>
        <v>8.7796312554872696E-4</v>
      </c>
    </row>
    <row r="32" spans="1:8" x14ac:dyDescent="0.15">
      <c r="A32" s="43"/>
      <c r="B32" s="11" t="s">
        <v>7</v>
      </c>
      <c r="C32" s="27">
        <v>1137</v>
      </c>
      <c r="D32" s="2">
        <f t="shared" si="0"/>
        <v>1139</v>
      </c>
      <c r="E32" s="2">
        <f t="shared" si="1"/>
        <v>-2</v>
      </c>
      <c r="F32" s="2">
        <f t="shared" si="2"/>
        <v>2</v>
      </c>
      <c r="G32" s="2">
        <f t="shared" si="3"/>
        <v>4</v>
      </c>
      <c r="H32" s="1">
        <f t="shared" si="4"/>
        <v>1.7590149516270889E-3</v>
      </c>
    </row>
    <row r="33" spans="1:8" x14ac:dyDescent="0.15">
      <c r="A33" s="43"/>
      <c r="B33" s="11" t="s">
        <v>6</v>
      </c>
      <c r="C33" s="27">
        <v>1140</v>
      </c>
      <c r="D33" s="2">
        <f t="shared" si="0"/>
        <v>1137</v>
      </c>
      <c r="E33" s="2">
        <f t="shared" si="1"/>
        <v>3</v>
      </c>
      <c r="F33" s="2">
        <f t="shared" si="2"/>
        <v>3</v>
      </c>
      <c r="G33" s="2">
        <f t="shared" si="3"/>
        <v>9</v>
      </c>
      <c r="H33" s="1">
        <f t="shared" si="4"/>
        <v>2.631578947368421E-3</v>
      </c>
    </row>
    <row r="34" spans="1:8" x14ac:dyDescent="0.15">
      <c r="A34" s="43"/>
      <c r="B34" s="11" t="s">
        <v>5</v>
      </c>
      <c r="C34" s="27">
        <v>1142</v>
      </c>
      <c r="D34" s="2">
        <f t="shared" si="0"/>
        <v>1140</v>
      </c>
      <c r="E34" s="2">
        <f t="shared" si="1"/>
        <v>2</v>
      </c>
      <c r="F34" s="2">
        <f t="shared" si="2"/>
        <v>2</v>
      </c>
      <c r="G34" s="2">
        <f t="shared" si="3"/>
        <v>4</v>
      </c>
      <c r="H34" s="1">
        <f t="shared" si="4"/>
        <v>1.7513134851138354E-3</v>
      </c>
    </row>
    <row r="35" spans="1:8" x14ac:dyDescent="0.15">
      <c r="A35" s="43"/>
      <c r="B35" s="11" t="s">
        <v>4</v>
      </c>
      <c r="C35" s="27">
        <v>1140</v>
      </c>
      <c r="D35" s="2">
        <f t="shared" si="0"/>
        <v>1142</v>
      </c>
      <c r="E35" s="2">
        <f t="shared" si="1"/>
        <v>-2</v>
      </c>
      <c r="F35" s="2">
        <f t="shared" si="2"/>
        <v>2</v>
      </c>
      <c r="G35" s="2">
        <f t="shared" si="3"/>
        <v>4</v>
      </c>
      <c r="H35" s="1">
        <f t="shared" si="4"/>
        <v>1.7543859649122807E-3</v>
      </c>
    </row>
    <row r="36" spans="1:8" x14ac:dyDescent="0.15">
      <c r="A36" s="43"/>
      <c r="B36" s="11" t="s">
        <v>3</v>
      </c>
      <c r="C36" s="27">
        <v>1139</v>
      </c>
      <c r="D36" s="2">
        <f t="shared" si="0"/>
        <v>1140</v>
      </c>
      <c r="E36" s="2">
        <f t="shared" si="1"/>
        <v>-1</v>
      </c>
      <c r="F36" s="2">
        <f t="shared" si="2"/>
        <v>1</v>
      </c>
      <c r="G36" s="2">
        <f t="shared" si="3"/>
        <v>1</v>
      </c>
      <c r="H36" s="1">
        <f t="shared" si="4"/>
        <v>8.7796312554872696E-4</v>
      </c>
    </row>
    <row r="37" spans="1:8" x14ac:dyDescent="0.15">
      <c r="A37" s="43"/>
      <c r="B37" s="11" t="s">
        <v>2</v>
      </c>
      <c r="C37" s="27">
        <v>1144</v>
      </c>
      <c r="D37" s="2">
        <f t="shared" si="0"/>
        <v>1139</v>
      </c>
      <c r="E37" s="2">
        <f t="shared" si="1"/>
        <v>5</v>
      </c>
      <c r="F37" s="2">
        <f t="shared" si="2"/>
        <v>5</v>
      </c>
      <c r="G37" s="2">
        <f t="shared" si="3"/>
        <v>25</v>
      </c>
      <c r="H37" s="1">
        <f t="shared" si="4"/>
        <v>4.370629370629371E-3</v>
      </c>
    </row>
    <row r="38" spans="1:8" x14ac:dyDescent="0.15">
      <c r="A38" s="43"/>
      <c r="B38" s="11" t="s">
        <v>1</v>
      </c>
      <c r="C38" s="27">
        <v>1142</v>
      </c>
      <c r="D38" s="2">
        <f t="shared" si="0"/>
        <v>1144</v>
      </c>
      <c r="E38" s="2">
        <f t="shared" si="1"/>
        <v>-2</v>
      </c>
      <c r="F38" s="2">
        <f t="shared" si="2"/>
        <v>2</v>
      </c>
      <c r="G38" s="2">
        <f t="shared" si="3"/>
        <v>4</v>
      </c>
      <c r="H38" s="1">
        <f t="shared" si="4"/>
        <v>1.7513134851138354E-3</v>
      </c>
    </row>
    <row r="39" spans="1:8" x14ac:dyDescent="0.15">
      <c r="A39" s="43"/>
      <c r="B39" s="11" t="s">
        <v>0</v>
      </c>
      <c r="C39" s="27">
        <v>1143</v>
      </c>
      <c r="D39" s="2">
        <f t="shared" si="0"/>
        <v>1142</v>
      </c>
      <c r="E39" s="2">
        <f t="shared" si="1"/>
        <v>1</v>
      </c>
      <c r="F39" s="2">
        <f t="shared" si="2"/>
        <v>1</v>
      </c>
      <c r="G39" s="2">
        <f t="shared" si="3"/>
        <v>1</v>
      </c>
      <c r="H39" s="1">
        <f t="shared" si="4"/>
        <v>8.7489063867016625E-4</v>
      </c>
    </row>
    <row r="40" spans="1:8" x14ac:dyDescent="0.15">
      <c r="A40" s="2"/>
      <c r="B40" s="2"/>
      <c r="C40" s="2"/>
      <c r="D40" s="2">
        <f t="shared" si="0"/>
        <v>1143</v>
      </c>
      <c r="E40" s="2">
        <f t="shared" si="1"/>
        <v>-1143</v>
      </c>
      <c r="F40" s="2">
        <f t="shared" si="2"/>
        <v>1143</v>
      </c>
      <c r="G40" s="2">
        <f t="shared" si="3"/>
        <v>1306449</v>
      </c>
      <c r="H40" s="1"/>
    </row>
  </sheetData>
  <mergeCells count="4">
    <mergeCell ref="A4:A15"/>
    <mergeCell ref="A16:A27"/>
    <mergeCell ref="A28:A39"/>
    <mergeCell ref="B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58585-BB8D-064E-95F3-07701F285187}">
  <dimension ref="A1:K40"/>
  <sheetViews>
    <sheetView zoomScale="86" workbookViewId="0">
      <selection activeCell="N43" sqref="N43"/>
    </sheetView>
  </sheetViews>
  <sheetFormatPr baseColWidth="10" defaultRowHeight="13" x14ac:dyDescent="0.15"/>
  <cols>
    <col min="2" max="2" width="14.83203125" bestFit="1" customWidth="1"/>
    <col min="3" max="3" width="14.5" customWidth="1"/>
    <col min="5" max="5" width="8.83203125" customWidth="1"/>
    <col min="6" max="6" width="12.1640625" customWidth="1"/>
    <col min="7" max="7" width="11.33203125" customWidth="1"/>
    <col min="8" max="8" width="9" customWidth="1"/>
    <col min="9" max="9" width="6.6640625" customWidth="1"/>
    <col min="10" max="10" width="7" customWidth="1"/>
    <col min="13" max="13" width="14" customWidth="1"/>
  </cols>
  <sheetData>
    <row r="1" spans="1:11" ht="40" customHeight="1" x14ac:dyDescent="0.15">
      <c r="B1" s="44" t="s">
        <v>36</v>
      </c>
      <c r="C1" s="44"/>
      <c r="D1" s="44"/>
      <c r="E1" s="44"/>
      <c r="F1" s="44"/>
      <c r="G1" s="44"/>
      <c r="H1" s="44"/>
      <c r="I1" s="61"/>
      <c r="J1" s="61"/>
      <c r="K1" s="61"/>
    </row>
    <row r="3" spans="1:11" ht="38" customHeight="1" x14ac:dyDescent="0.15">
      <c r="A3" s="5" t="s">
        <v>21</v>
      </c>
      <c r="B3" s="5" t="s">
        <v>20</v>
      </c>
      <c r="C3" s="4" t="s">
        <v>35</v>
      </c>
      <c r="D3" s="4" t="s">
        <v>27</v>
      </c>
      <c r="E3" s="5" t="s">
        <v>18</v>
      </c>
      <c r="F3" s="5" t="s">
        <v>17</v>
      </c>
      <c r="G3" s="5" t="s">
        <v>16</v>
      </c>
      <c r="H3" s="4" t="s">
        <v>15</v>
      </c>
    </row>
    <row r="4" spans="1:11" x14ac:dyDescent="0.15">
      <c r="A4" s="41">
        <v>2020</v>
      </c>
      <c r="B4" s="9" t="s">
        <v>11</v>
      </c>
      <c r="C4" s="27">
        <v>1121</v>
      </c>
      <c r="D4" s="2"/>
      <c r="E4" s="2"/>
      <c r="F4" s="2"/>
      <c r="G4" s="2"/>
      <c r="H4" s="2"/>
    </row>
    <row r="5" spans="1:11" x14ac:dyDescent="0.15">
      <c r="A5" s="41"/>
      <c r="B5" s="9" t="s">
        <v>10</v>
      </c>
      <c r="C5" s="27">
        <v>1125</v>
      </c>
      <c r="D5" s="2"/>
      <c r="E5" s="2">
        <f t="shared" ref="E5:E40" si="0">C5-D5</f>
        <v>1125</v>
      </c>
      <c r="F5" s="2">
        <f t="shared" ref="F5:F40" si="1">ABS(E5)</f>
        <v>1125</v>
      </c>
      <c r="G5" s="2">
        <f t="shared" ref="G5:G40" si="2">(E5)^2</f>
        <v>1265625</v>
      </c>
      <c r="H5" s="1">
        <f t="shared" ref="H5:H39" si="3">(F5/C5)</f>
        <v>1</v>
      </c>
    </row>
    <row r="6" spans="1:11" x14ac:dyDescent="0.15">
      <c r="A6" s="41"/>
      <c r="B6" s="9" t="s">
        <v>9</v>
      </c>
      <c r="C6" s="27">
        <v>1120</v>
      </c>
      <c r="D6" s="2">
        <f t="shared" ref="D6:D40" si="4">AVERAGE(C4:C5)</f>
        <v>1123</v>
      </c>
      <c r="E6" s="2">
        <f t="shared" si="0"/>
        <v>-3</v>
      </c>
      <c r="F6" s="2">
        <f t="shared" si="1"/>
        <v>3</v>
      </c>
      <c r="G6" s="2">
        <f t="shared" si="2"/>
        <v>9</v>
      </c>
      <c r="H6" s="1">
        <f t="shared" si="3"/>
        <v>2.6785714285714286E-3</v>
      </c>
    </row>
    <row r="7" spans="1:11" x14ac:dyDescent="0.15">
      <c r="A7" s="41"/>
      <c r="B7" s="9" t="s">
        <v>8</v>
      </c>
      <c r="C7" s="27">
        <v>1119</v>
      </c>
      <c r="D7" s="2">
        <f t="shared" si="4"/>
        <v>1122.5</v>
      </c>
      <c r="E7" s="2">
        <f t="shared" si="0"/>
        <v>-3.5</v>
      </c>
      <c r="F7" s="2">
        <f t="shared" si="1"/>
        <v>3.5</v>
      </c>
      <c r="G7" s="2">
        <f t="shared" si="2"/>
        <v>12.25</v>
      </c>
      <c r="H7" s="1">
        <f t="shared" si="3"/>
        <v>3.1277926720285972E-3</v>
      </c>
    </row>
    <row r="8" spans="1:11" x14ac:dyDescent="0.15">
      <c r="A8" s="41"/>
      <c r="B8" s="9" t="s">
        <v>7</v>
      </c>
      <c r="C8" s="27">
        <v>1126</v>
      </c>
      <c r="D8" s="2">
        <f t="shared" si="4"/>
        <v>1119.5</v>
      </c>
      <c r="E8" s="2">
        <f t="shared" si="0"/>
        <v>6.5</v>
      </c>
      <c r="F8" s="2">
        <f t="shared" si="1"/>
        <v>6.5</v>
      </c>
      <c r="G8" s="2">
        <f t="shared" si="2"/>
        <v>42.25</v>
      </c>
      <c r="H8" s="1">
        <f t="shared" si="3"/>
        <v>5.7726465364120782E-3</v>
      </c>
    </row>
    <row r="9" spans="1:11" x14ac:dyDescent="0.15">
      <c r="A9" s="41"/>
      <c r="B9" s="9" t="s">
        <v>6</v>
      </c>
      <c r="C9" s="27">
        <v>1126</v>
      </c>
      <c r="D9" s="2">
        <f t="shared" si="4"/>
        <v>1122.5</v>
      </c>
      <c r="E9" s="2">
        <f t="shared" si="0"/>
        <v>3.5</v>
      </c>
      <c r="F9" s="2">
        <f t="shared" si="1"/>
        <v>3.5</v>
      </c>
      <c r="G9" s="2">
        <f t="shared" si="2"/>
        <v>12.25</v>
      </c>
      <c r="H9" s="1">
        <f t="shared" si="3"/>
        <v>3.1083481349911189E-3</v>
      </c>
      <c r="J9" s="18" t="s">
        <v>14</v>
      </c>
      <c r="K9" s="19">
        <f>AVERAGE(F6:F39)</f>
        <v>2.1323529411764706</v>
      </c>
    </row>
    <row r="10" spans="1:11" x14ac:dyDescent="0.15">
      <c r="A10" s="41"/>
      <c r="B10" s="9" t="s">
        <v>5</v>
      </c>
      <c r="C10" s="27">
        <v>1125</v>
      </c>
      <c r="D10" s="2">
        <f t="shared" si="4"/>
        <v>1126</v>
      </c>
      <c r="E10" s="2">
        <f t="shared" si="0"/>
        <v>-1</v>
      </c>
      <c r="F10" s="2">
        <f t="shared" si="1"/>
        <v>1</v>
      </c>
      <c r="G10" s="2">
        <f t="shared" si="2"/>
        <v>1</v>
      </c>
      <c r="H10" s="1">
        <f t="shared" si="3"/>
        <v>8.8888888888888893E-4</v>
      </c>
      <c r="J10" s="13" t="s">
        <v>13</v>
      </c>
      <c r="K10" s="20">
        <f>AVERAGE(G6:G39)</f>
        <v>7.0808823529411766</v>
      </c>
    </row>
    <row r="11" spans="1:11" x14ac:dyDescent="0.15">
      <c r="A11" s="41"/>
      <c r="B11" s="9" t="s">
        <v>4</v>
      </c>
      <c r="C11" s="27">
        <v>1130</v>
      </c>
      <c r="D11" s="2">
        <f t="shared" si="4"/>
        <v>1125.5</v>
      </c>
      <c r="E11" s="2">
        <f t="shared" si="0"/>
        <v>4.5</v>
      </c>
      <c r="F11" s="2">
        <f t="shared" si="1"/>
        <v>4.5</v>
      </c>
      <c r="G11" s="2">
        <f t="shared" si="2"/>
        <v>20.25</v>
      </c>
      <c r="H11" s="1">
        <f t="shared" si="3"/>
        <v>3.9823008849557522E-3</v>
      </c>
      <c r="J11" s="16" t="s">
        <v>12</v>
      </c>
      <c r="K11" s="17">
        <f>AVERAGE(H6:H39)</f>
        <v>1.8812529341543796E-3</v>
      </c>
    </row>
    <row r="12" spans="1:11" x14ac:dyDescent="0.15">
      <c r="A12" s="41"/>
      <c r="B12" s="9" t="s">
        <v>3</v>
      </c>
      <c r="C12" s="27">
        <v>1127</v>
      </c>
      <c r="D12" s="2">
        <f t="shared" si="4"/>
        <v>1127.5</v>
      </c>
      <c r="E12" s="2">
        <f t="shared" si="0"/>
        <v>-0.5</v>
      </c>
      <c r="F12" s="2">
        <f t="shared" si="1"/>
        <v>0.5</v>
      </c>
      <c r="G12" s="2">
        <f t="shared" si="2"/>
        <v>0.25</v>
      </c>
      <c r="H12" s="1">
        <f t="shared" si="3"/>
        <v>4.4365572315882877E-4</v>
      </c>
    </row>
    <row r="13" spans="1:11" x14ac:dyDescent="0.15">
      <c r="A13" s="41"/>
      <c r="B13" s="9" t="s">
        <v>2</v>
      </c>
      <c r="C13" s="27">
        <v>1128</v>
      </c>
      <c r="D13" s="2">
        <f t="shared" si="4"/>
        <v>1128.5</v>
      </c>
      <c r="E13" s="2">
        <f t="shared" si="0"/>
        <v>-0.5</v>
      </c>
      <c r="F13" s="2">
        <f t="shared" si="1"/>
        <v>0.5</v>
      </c>
      <c r="G13" s="2">
        <f t="shared" si="2"/>
        <v>0.25</v>
      </c>
      <c r="H13" s="1">
        <f t="shared" si="3"/>
        <v>4.4326241134751772E-4</v>
      </c>
    </row>
    <row r="14" spans="1:11" x14ac:dyDescent="0.15">
      <c r="A14" s="41"/>
      <c r="B14" s="9" t="s">
        <v>1</v>
      </c>
      <c r="C14" s="27">
        <v>1130</v>
      </c>
      <c r="D14" s="2">
        <f t="shared" si="4"/>
        <v>1127.5</v>
      </c>
      <c r="E14" s="2">
        <f t="shared" si="0"/>
        <v>2.5</v>
      </c>
      <c r="F14" s="2">
        <f t="shared" si="1"/>
        <v>2.5</v>
      </c>
      <c r="G14" s="2">
        <f t="shared" si="2"/>
        <v>6.25</v>
      </c>
      <c r="H14" s="1">
        <f t="shared" si="3"/>
        <v>2.2123893805309734E-3</v>
      </c>
    </row>
    <row r="15" spans="1:11" x14ac:dyDescent="0.15">
      <c r="A15" s="41"/>
      <c r="B15" s="9" t="s">
        <v>0</v>
      </c>
      <c r="C15" s="27">
        <v>1129</v>
      </c>
      <c r="D15" s="2">
        <f t="shared" si="4"/>
        <v>1129</v>
      </c>
      <c r="E15" s="2">
        <f t="shared" si="0"/>
        <v>0</v>
      </c>
      <c r="F15" s="2">
        <f t="shared" si="1"/>
        <v>0</v>
      </c>
      <c r="G15" s="2">
        <f t="shared" si="2"/>
        <v>0</v>
      </c>
      <c r="H15" s="1">
        <f t="shared" si="3"/>
        <v>0</v>
      </c>
    </row>
    <row r="16" spans="1:11" x14ac:dyDescent="0.15">
      <c r="A16" s="42">
        <v>2021</v>
      </c>
      <c r="B16" s="10" t="s">
        <v>11</v>
      </c>
      <c r="C16" s="27">
        <v>1130</v>
      </c>
      <c r="D16" s="2">
        <f t="shared" si="4"/>
        <v>1129.5</v>
      </c>
      <c r="E16" s="2">
        <f t="shared" si="0"/>
        <v>0.5</v>
      </c>
      <c r="F16" s="2">
        <f t="shared" si="1"/>
        <v>0.5</v>
      </c>
      <c r="G16" s="2">
        <f t="shared" si="2"/>
        <v>0.25</v>
      </c>
      <c r="H16" s="1">
        <f t="shared" si="3"/>
        <v>4.4247787610619468E-4</v>
      </c>
    </row>
    <row r="17" spans="1:8" x14ac:dyDescent="0.15">
      <c r="A17" s="42"/>
      <c r="B17" s="10" t="s">
        <v>10</v>
      </c>
      <c r="C17" s="27">
        <v>1134</v>
      </c>
      <c r="D17" s="2">
        <f t="shared" si="4"/>
        <v>1129.5</v>
      </c>
      <c r="E17" s="2">
        <f t="shared" si="0"/>
        <v>4.5</v>
      </c>
      <c r="F17" s="2">
        <f t="shared" si="1"/>
        <v>4.5</v>
      </c>
      <c r="G17" s="2">
        <f t="shared" si="2"/>
        <v>20.25</v>
      </c>
      <c r="H17" s="1">
        <f t="shared" si="3"/>
        <v>3.968253968253968E-3</v>
      </c>
    </row>
    <row r="18" spans="1:8" x14ac:dyDescent="0.15">
      <c r="A18" s="42"/>
      <c r="B18" s="10" t="s">
        <v>9</v>
      </c>
      <c r="C18" s="27">
        <v>1136</v>
      </c>
      <c r="D18" s="2">
        <f t="shared" si="4"/>
        <v>1132</v>
      </c>
      <c r="E18" s="2">
        <f t="shared" si="0"/>
        <v>4</v>
      </c>
      <c r="F18" s="2">
        <f t="shared" si="1"/>
        <v>4</v>
      </c>
      <c r="G18" s="2">
        <f t="shared" si="2"/>
        <v>16</v>
      </c>
      <c r="H18" s="1">
        <f t="shared" si="3"/>
        <v>3.5211267605633804E-3</v>
      </c>
    </row>
    <row r="19" spans="1:8" x14ac:dyDescent="0.15">
      <c r="A19" s="42"/>
      <c r="B19" s="10" t="s">
        <v>8</v>
      </c>
      <c r="C19" s="27">
        <v>1132</v>
      </c>
      <c r="D19" s="2">
        <f t="shared" si="4"/>
        <v>1135</v>
      </c>
      <c r="E19" s="2">
        <f t="shared" si="0"/>
        <v>-3</v>
      </c>
      <c r="F19" s="2">
        <f t="shared" si="1"/>
        <v>3</v>
      </c>
      <c r="G19" s="2">
        <f t="shared" si="2"/>
        <v>9</v>
      </c>
      <c r="H19" s="1">
        <f t="shared" si="3"/>
        <v>2.6501766784452299E-3</v>
      </c>
    </row>
    <row r="20" spans="1:8" x14ac:dyDescent="0.15">
      <c r="A20" s="42"/>
      <c r="B20" s="10" t="s">
        <v>7</v>
      </c>
      <c r="C20" s="27">
        <v>1137</v>
      </c>
      <c r="D20" s="2">
        <f t="shared" si="4"/>
        <v>1134</v>
      </c>
      <c r="E20" s="2">
        <f t="shared" si="0"/>
        <v>3</v>
      </c>
      <c r="F20" s="2">
        <f t="shared" si="1"/>
        <v>3</v>
      </c>
      <c r="G20" s="2">
        <f t="shared" si="2"/>
        <v>9</v>
      </c>
      <c r="H20" s="1">
        <f t="shared" si="3"/>
        <v>2.6385224274406332E-3</v>
      </c>
    </row>
    <row r="21" spans="1:8" x14ac:dyDescent="0.15">
      <c r="A21" s="42"/>
      <c r="B21" s="10" t="s">
        <v>6</v>
      </c>
      <c r="C21" s="27">
        <v>1135</v>
      </c>
      <c r="D21" s="2">
        <f t="shared" si="4"/>
        <v>1134.5</v>
      </c>
      <c r="E21" s="2">
        <f t="shared" si="0"/>
        <v>0.5</v>
      </c>
      <c r="F21" s="2">
        <f t="shared" si="1"/>
        <v>0.5</v>
      </c>
      <c r="G21" s="2">
        <f t="shared" si="2"/>
        <v>0.25</v>
      </c>
      <c r="H21" s="1">
        <f t="shared" si="3"/>
        <v>4.405286343612335E-4</v>
      </c>
    </row>
    <row r="22" spans="1:8" x14ac:dyDescent="0.15">
      <c r="A22" s="42"/>
      <c r="B22" s="10" t="s">
        <v>5</v>
      </c>
      <c r="C22" s="27">
        <v>1137</v>
      </c>
      <c r="D22" s="2">
        <f t="shared" si="4"/>
        <v>1136</v>
      </c>
      <c r="E22" s="2">
        <f t="shared" si="0"/>
        <v>1</v>
      </c>
      <c r="F22" s="2">
        <f t="shared" si="1"/>
        <v>1</v>
      </c>
      <c r="G22" s="2">
        <f t="shared" si="2"/>
        <v>1</v>
      </c>
      <c r="H22" s="1">
        <f t="shared" si="3"/>
        <v>8.7950747581354446E-4</v>
      </c>
    </row>
    <row r="23" spans="1:8" x14ac:dyDescent="0.15">
      <c r="A23" s="42"/>
      <c r="B23" s="10" t="s">
        <v>4</v>
      </c>
      <c r="C23" s="27">
        <v>1138</v>
      </c>
      <c r="D23" s="2">
        <f t="shared" si="4"/>
        <v>1136</v>
      </c>
      <c r="E23" s="2">
        <f t="shared" si="0"/>
        <v>2</v>
      </c>
      <c r="F23" s="2">
        <f t="shared" si="1"/>
        <v>2</v>
      </c>
      <c r="G23" s="2">
        <f t="shared" si="2"/>
        <v>4</v>
      </c>
      <c r="H23" s="1">
        <f t="shared" si="3"/>
        <v>1.7574692442882249E-3</v>
      </c>
    </row>
    <row r="24" spans="1:8" x14ac:dyDescent="0.15">
      <c r="A24" s="42"/>
      <c r="B24" s="10" t="s">
        <v>3</v>
      </c>
      <c r="C24" s="27">
        <v>1138</v>
      </c>
      <c r="D24" s="2">
        <f t="shared" si="4"/>
        <v>1137.5</v>
      </c>
      <c r="E24" s="2">
        <f t="shared" si="0"/>
        <v>0.5</v>
      </c>
      <c r="F24" s="2">
        <f t="shared" si="1"/>
        <v>0.5</v>
      </c>
      <c r="G24" s="2">
        <f t="shared" si="2"/>
        <v>0.25</v>
      </c>
      <c r="H24" s="1">
        <f t="shared" si="3"/>
        <v>4.3936731107205621E-4</v>
      </c>
    </row>
    <row r="25" spans="1:8" x14ac:dyDescent="0.15">
      <c r="A25" s="42"/>
      <c r="B25" s="10" t="s">
        <v>2</v>
      </c>
      <c r="C25" s="27">
        <v>1135</v>
      </c>
      <c r="D25" s="2">
        <f t="shared" si="4"/>
        <v>1138</v>
      </c>
      <c r="E25" s="2">
        <f t="shared" si="0"/>
        <v>-3</v>
      </c>
      <c r="F25" s="2">
        <f t="shared" si="1"/>
        <v>3</v>
      </c>
      <c r="G25" s="2">
        <f t="shared" si="2"/>
        <v>9</v>
      </c>
      <c r="H25" s="1">
        <f t="shared" si="3"/>
        <v>2.6431718061674008E-3</v>
      </c>
    </row>
    <row r="26" spans="1:8" x14ac:dyDescent="0.15">
      <c r="A26" s="42"/>
      <c r="B26" s="10" t="s">
        <v>1</v>
      </c>
      <c r="C26" s="27">
        <v>1139</v>
      </c>
      <c r="D26" s="2">
        <f t="shared" si="4"/>
        <v>1136.5</v>
      </c>
      <c r="E26" s="2">
        <f t="shared" si="0"/>
        <v>2.5</v>
      </c>
      <c r="F26" s="2">
        <f t="shared" si="1"/>
        <v>2.5</v>
      </c>
      <c r="G26" s="2">
        <f t="shared" si="2"/>
        <v>6.25</v>
      </c>
      <c r="H26" s="1">
        <f t="shared" si="3"/>
        <v>2.1949078138718174E-3</v>
      </c>
    </row>
    <row r="27" spans="1:8" x14ac:dyDescent="0.15">
      <c r="A27" s="42"/>
      <c r="B27" s="10" t="s">
        <v>0</v>
      </c>
      <c r="C27" s="27">
        <v>1140</v>
      </c>
      <c r="D27" s="2">
        <f t="shared" si="4"/>
        <v>1137</v>
      </c>
      <c r="E27" s="2">
        <f t="shared" si="0"/>
        <v>3</v>
      </c>
      <c r="F27" s="2">
        <f t="shared" si="1"/>
        <v>3</v>
      </c>
      <c r="G27" s="2">
        <f t="shared" si="2"/>
        <v>9</v>
      </c>
      <c r="H27" s="1">
        <f t="shared" si="3"/>
        <v>2.631578947368421E-3</v>
      </c>
    </row>
    <row r="28" spans="1:8" x14ac:dyDescent="0.15">
      <c r="A28" s="43">
        <v>2022</v>
      </c>
      <c r="B28" s="11" t="s">
        <v>11</v>
      </c>
      <c r="C28" s="27">
        <v>1139</v>
      </c>
      <c r="D28" s="2">
        <f t="shared" si="4"/>
        <v>1139.5</v>
      </c>
      <c r="E28" s="2">
        <f t="shared" si="0"/>
        <v>-0.5</v>
      </c>
      <c r="F28" s="2">
        <f t="shared" si="1"/>
        <v>0.5</v>
      </c>
      <c r="G28" s="2">
        <f t="shared" si="2"/>
        <v>0.25</v>
      </c>
      <c r="H28" s="1">
        <f t="shared" si="3"/>
        <v>4.3898156277436348E-4</v>
      </c>
    </row>
    <row r="29" spans="1:8" x14ac:dyDescent="0.15">
      <c r="A29" s="43"/>
      <c r="B29" s="11" t="s">
        <v>10</v>
      </c>
      <c r="C29" s="27">
        <v>1137</v>
      </c>
      <c r="D29" s="2">
        <f t="shared" si="4"/>
        <v>1139.5</v>
      </c>
      <c r="E29" s="2">
        <f t="shared" si="0"/>
        <v>-2.5</v>
      </c>
      <c r="F29" s="2">
        <f t="shared" si="1"/>
        <v>2.5</v>
      </c>
      <c r="G29" s="2">
        <f t="shared" si="2"/>
        <v>6.25</v>
      </c>
      <c r="H29" s="1">
        <f t="shared" si="3"/>
        <v>2.1987686895338612E-3</v>
      </c>
    </row>
    <row r="30" spans="1:8" x14ac:dyDescent="0.15">
      <c r="A30" s="43"/>
      <c r="B30" s="11" t="s">
        <v>9</v>
      </c>
      <c r="C30" s="27">
        <v>1138</v>
      </c>
      <c r="D30" s="2">
        <f t="shared" si="4"/>
        <v>1138</v>
      </c>
      <c r="E30" s="2">
        <f t="shared" si="0"/>
        <v>0</v>
      </c>
      <c r="F30" s="2">
        <f t="shared" si="1"/>
        <v>0</v>
      </c>
      <c r="G30" s="2">
        <f t="shared" si="2"/>
        <v>0</v>
      </c>
      <c r="H30" s="1">
        <f t="shared" si="3"/>
        <v>0</v>
      </c>
    </row>
    <row r="31" spans="1:8" x14ac:dyDescent="0.15">
      <c r="A31" s="43"/>
      <c r="B31" s="11" t="s">
        <v>8</v>
      </c>
      <c r="C31" s="27">
        <v>1139</v>
      </c>
      <c r="D31" s="2">
        <f t="shared" si="4"/>
        <v>1137.5</v>
      </c>
      <c r="E31" s="2">
        <f t="shared" si="0"/>
        <v>1.5</v>
      </c>
      <c r="F31" s="2">
        <f t="shared" si="1"/>
        <v>1.5</v>
      </c>
      <c r="G31" s="2">
        <f t="shared" si="2"/>
        <v>2.25</v>
      </c>
      <c r="H31" s="1">
        <f t="shared" si="3"/>
        <v>1.3169446883230904E-3</v>
      </c>
    </row>
    <row r="32" spans="1:8" x14ac:dyDescent="0.15">
      <c r="A32" s="43"/>
      <c r="B32" s="11" t="s">
        <v>7</v>
      </c>
      <c r="C32" s="27">
        <v>1137</v>
      </c>
      <c r="D32" s="2">
        <f t="shared" si="4"/>
        <v>1138.5</v>
      </c>
      <c r="E32" s="2">
        <f t="shared" si="0"/>
        <v>-1.5</v>
      </c>
      <c r="F32" s="2">
        <f t="shared" si="1"/>
        <v>1.5</v>
      </c>
      <c r="G32" s="2">
        <f t="shared" si="2"/>
        <v>2.25</v>
      </c>
      <c r="H32" s="1">
        <f t="shared" si="3"/>
        <v>1.3192612137203166E-3</v>
      </c>
    </row>
    <row r="33" spans="1:8" x14ac:dyDescent="0.15">
      <c r="A33" s="43"/>
      <c r="B33" s="11" t="s">
        <v>6</v>
      </c>
      <c r="C33" s="27">
        <v>1140</v>
      </c>
      <c r="D33" s="2">
        <f t="shared" si="4"/>
        <v>1138</v>
      </c>
      <c r="E33" s="2">
        <f t="shared" si="0"/>
        <v>2</v>
      </c>
      <c r="F33" s="2">
        <f t="shared" si="1"/>
        <v>2</v>
      </c>
      <c r="G33" s="2">
        <f t="shared" si="2"/>
        <v>4</v>
      </c>
      <c r="H33" s="1">
        <f t="shared" si="3"/>
        <v>1.7543859649122807E-3</v>
      </c>
    </row>
    <row r="34" spans="1:8" x14ac:dyDescent="0.15">
      <c r="A34" s="43"/>
      <c r="B34" s="11" t="s">
        <v>5</v>
      </c>
      <c r="C34" s="27">
        <v>1142</v>
      </c>
      <c r="D34" s="2">
        <f t="shared" si="4"/>
        <v>1138.5</v>
      </c>
      <c r="E34" s="2">
        <f t="shared" si="0"/>
        <v>3.5</v>
      </c>
      <c r="F34" s="2">
        <f t="shared" si="1"/>
        <v>3.5</v>
      </c>
      <c r="G34" s="2">
        <f t="shared" si="2"/>
        <v>12.25</v>
      </c>
      <c r="H34" s="1">
        <f t="shared" si="3"/>
        <v>3.0647985989492119E-3</v>
      </c>
    </row>
    <row r="35" spans="1:8" x14ac:dyDescent="0.15">
      <c r="A35" s="43"/>
      <c r="B35" s="11" t="s">
        <v>4</v>
      </c>
      <c r="C35" s="27">
        <v>1140</v>
      </c>
      <c r="D35" s="2">
        <f t="shared" si="4"/>
        <v>1141</v>
      </c>
      <c r="E35" s="2">
        <f t="shared" si="0"/>
        <v>-1</v>
      </c>
      <c r="F35" s="2">
        <f t="shared" si="1"/>
        <v>1</v>
      </c>
      <c r="G35" s="2">
        <f t="shared" si="2"/>
        <v>1</v>
      </c>
      <c r="H35" s="1">
        <f t="shared" si="3"/>
        <v>8.7719298245614037E-4</v>
      </c>
    </row>
    <row r="36" spans="1:8" x14ac:dyDescent="0.15">
      <c r="A36" s="43"/>
      <c r="B36" s="11" t="s">
        <v>3</v>
      </c>
      <c r="C36" s="27">
        <v>1139</v>
      </c>
      <c r="D36" s="2">
        <f t="shared" si="4"/>
        <v>1141</v>
      </c>
      <c r="E36" s="2">
        <f t="shared" si="0"/>
        <v>-2</v>
      </c>
      <c r="F36" s="2">
        <f t="shared" si="1"/>
        <v>2</v>
      </c>
      <c r="G36" s="2">
        <f t="shared" si="2"/>
        <v>4</v>
      </c>
      <c r="H36" s="1">
        <f t="shared" si="3"/>
        <v>1.7559262510974539E-3</v>
      </c>
    </row>
    <row r="37" spans="1:8" x14ac:dyDescent="0.15">
      <c r="A37" s="43"/>
      <c r="B37" s="11" t="s">
        <v>2</v>
      </c>
      <c r="C37" s="27">
        <v>1144</v>
      </c>
      <c r="D37" s="2">
        <f t="shared" si="4"/>
        <v>1139.5</v>
      </c>
      <c r="E37" s="2">
        <f t="shared" si="0"/>
        <v>4.5</v>
      </c>
      <c r="F37" s="2">
        <f t="shared" si="1"/>
        <v>4.5</v>
      </c>
      <c r="G37" s="2">
        <f t="shared" si="2"/>
        <v>20.25</v>
      </c>
      <c r="H37" s="1">
        <f t="shared" si="3"/>
        <v>3.9335664335664339E-3</v>
      </c>
    </row>
    <row r="38" spans="1:8" x14ac:dyDescent="0.15">
      <c r="A38" s="43"/>
      <c r="B38" s="11" t="s">
        <v>1</v>
      </c>
      <c r="C38" s="27">
        <v>1142</v>
      </c>
      <c r="D38" s="2">
        <f t="shared" si="4"/>
        <v>1141.5</v>
      </c>
      <c r="E38" s="2">
        <f t="shared" si="0"/>
        <v>0.5</v>
      </c>
      <c r="F38" s="2">
        <f t="shared" si="1"/>
        <v>0.5</v>
      </c>
      <c r="G38" s="2">
        <f t="shared" si="2"/>
        <v>0.25</v>
      </c>
      <c r="H38" s="1">
        <f t="shared" si="3"/>
        <v>4.3782837127845885E-4</v>
      </c>
    </row>
    <row r="39" spans="1:8" x14ac:dyDescent="0.15">
      <c r="A39" s="43"/>
      <c r="B39" s="11" t="s">
        <v>0</v>
      </c>
      <c r="C39" s="27">
        <v>1143</v>
      </c>
      <c r="D39" s="2">
        <f t="shared" si="4"/>
        <v>1143</v>
      </c>
      <c r="E39" s="2">
        <f t="shared" si="0"/>
        <v>0</v>
      </c>
      <c r="F39" s="2">
        <f t="shared" si="1"/>
        <v>0</v>
      </c>
      <c r="G39" s="2">
        <f t="shared" si="2"/>
        <v>0</v>
      </c>
      <c r="H39" s="1">
        <f t="shared" si="3"/>
        <v>0</v>
      </c>
    </row>
    <row r="40" spans="1:8" x14ac:dyDescent="0.15">
      <c r="A40" s="2"/>
      <c r="B40" s="2"/>
      <c r="C40" s="2"/>
      <c r="D40" s="2">
        <f t="shared" si="4"/>
        <v>1142.5</v>
      </c>
      <c r="E40" s="2">
        <f t="shared" si="0"/>
        <v>-1142.5</v>
      </c>
      <c r="F40" s="2">
        <f t="shared" si="1"/>
        <v>1142.5</v>
      </c>
      <c r="G40" s="2">
        <f t="shared" si="2"/>
        <v>1305306.25</v>
      </c>
      <c r="H40" s="1"/>
    </row>
  </sheetData>
  <mergeCells count="4">
    <mergeCell ref="A4:A15"/>
    <mergeCell ref="A16:A27"/>
    <mergeCell ref="A28:A39"/>
    <mergeCell ref="B1:H1"/>
  </mergeCells>
  <pageMargins left="0.7" right="0.7" top="0.75" bottom="0.75" header="0.3" footer="0.3"/>
  <ignoredErrors>
    <ignoredError sqref="D6:D40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DA6AC-A871-D14E-BE52-51DE016F562E}">
  <dimension ref="A1:K40"/>
  <sheetViews>
    <sheetView zoomScale="99" workbookViewId="0">
      <selection activeCell="J18" sqref="J18"/>
    </sheetView>
  </sheetViews>
  <sheetFormatPr baseColWidth="10" defaultRowHeight="13" x14ac:dyDescent="0.15"/>
  <cols>
    <col min="2" max="2" width="14.83203125" bestFit="1" customWidth="1"/>
    <col min="3" max="3" width="14.5" customWidth="1"/>
    <col min="5" max="5" width="8.83203125" customWidth="1"/>
    <col min="6" max="6" width="12.1640625" customWidth="1"/>
    <col min="7" max="7" width="11.33203125" customWidth="1"/>
    <col min="8" max="8" width="9" customWidth="1"/>
    <col min="9" max="9" width="6.6640625" customWidth="1"/>
    <col min="10" max="10" width="7" customWidth="1"/>
    <col min="13" max="13" width="14" customWidth="1"/>
  </cols>
  <sheetData>
    <row r="1" spans="1:11" ht="40" customHeight="1" x14ac:dyDescent="0.15">
      <c r="B1" s="44" t="s">
        <v>36</v>
      </c>
      <c r="C1" s="44"/>
      <c r="D1" s="44"/>
      <c r="E1" s="44"/>
      <c r="F1" s="44"/>
      <c r="G1" s="44"/>
      <c r="H1" s="44"/>
      <c r="I1" s="61"/>
      <c r="J1" s="61"/>
      <c r="K1" s="61"/>
    </row>
    <row r="3" spans="1:11" ht="38" customHeight="1" x14ac:dyDescent="0.15">
      <c r="A3" s="5" t="s">
        <v>21</v>
      </c>
      <c r="B3" s="5" t="s">
        <v>20</v>
      </c>
      <c r="C3" s="4" t="s">
        <v>35</v>
      </c>
      <c r="D3" s="4" t="s">
        <v>45</v>
      </c>
      <c r="E3" s="5" t="s">
        <v>18</v>
      </c>
      <c r="F3" s="5" t="s">
        <v>17</v>
      </c>
      <c r="G3" s="5" t="s">
        <v>16</v>
      </c>
      <c r="H3" s="4" t="s">
        <v>15</v>
      </c>
    </row>
    <row r="4" spans="1:11" x14ac:dyDescent="0.15">
      <c r="A4" s="41">
        <v>2020</v>
      </c>
      <c r="B4" s="9" t="s">
        <v>11</v>
      </c>
      <c r="C4" s="27">
        <v>1121</v>
      </c>
      <c r="D4" s="2"/>
      <c r="E4" s="2"/>
      <c r="F4" s="2"/>
      <c r="G4" s="2"/>
      <c r="H4" s="2"/>
    </row>
    <row r="5" spans="1:11" x14ac:dyDescent="0.15">
      <c r="A5" s="41"/>
      <c r="B5" s="9" t="s">
        <v>10</v>
      </c>
      <c r="C5" s="27">
        <v>1125</v>
      </c>
      <c r="D5" s="2"/>
      <c r="E5" s="2">
        <f t="shared" ref="E5:E40" si="0">C5-D5</f>
        <v>1125</v>
      </c>
      <c r="F5" s="2">
        <f t="shared" ref="F5:F40" si="1">ABS(E5)</f>
        <v>1125</v>
      </c>
      <c r="G5" s="2">
        <f t="shared" ref="G5:G40" si="2">(E5)^2</f>
        <v>1265625</v>
      </c>
      <c r="H5" s="1">
        <f t="shared" ref="H5:H39" si="3">(F5/C5)</f>
        <v>1</v>
      </c>
    </row>
    <row r="6" spans="1:11" x14ac:dyDescent="0.15">
      <c r="A6" s="41"/>
      <c r="B6" s="9" t="s">
        <v>9</v>
      </c>
      <c r="C6" s="27">
        <v>1120</v>
      </c>
      <c r="D6" s="2"/>
      <c r="E6" s="2">
        <f t="shared" si="0"/>
        <v>1120</v>
      </c>
      <c r="F6" s="2">
        <f t="shared" si="1"/>
        <v>1120</v>
      </c>
      <c r="G6" s="2">
        <f t="shared" si="2"/>
        <v>1254400</v>
      </c>
      <c r="H6" s="1">
        <f t="shared" si="3"/>
        <v>1</v>
      </c>
    </row>
    <row r="7" spans="1:11" x14ac:dyDescent="0.15">
      <c r="A7" s="41"/>
      <c r="B7" s="9" t="s">
        <v>8</v>
      </c>
      <c r="C7" s="27">
        <v>1119</v>
      </c>
      <c r="D7" s="2"/>
      <c r="E7" s="2">
        <f t="shared" si="0"/>
        <v>1119</v>
      </c>
      <c r="F7" s="2">
        <f t="shared" si="1"/>
        <v>1119</v>
      </c>
      <c r="G7" s="2">
        <f t="shared" si="2"/>
        <v>1252161</v>
      </c>
      <c r="H7" s="1">
        <f t="shared" si="3"/>
        <v>1</v>
      </c>
    </row>
    <row r="8" spans="1:11" x14ac:dyDescent="0.15">
      <c r="A8" s="41"/>
      <c r="B8" s="9" t="s">
        <v>7</v>
      </c>
      <c r="C8" s="27">
        <v>1126</v>
      </c>
      <c r="D8" s="2"/>
      <c r="E8" s="2">
        <f t="shared" si="0"/>
        <v>1126</v>
      </c>
      <c r="F8" s="2">
        <f t="shared" si="1"/>
        <v>1126</v>
      </c>
      <c r="G8" s="2">
        <f t="shared" si="2"/>
        <v>1267876</v>
      </c>
      <c r="H8" s="1">
        <f t="shared" si="3"/>
        <v>1</v>
      </c>
    </row>
    <row r="9" spans="1:11" x14ac:dyDescent="0.15">
      <c r="A9" s="41"/>
      <c r="B9" s="9" t="s">
        <v>6</v>
      </c>
      <c r="C9" s="27">
        <v>1126</v>
      </c>
      <c r="D9" s="2">
        <f t="shared" ref="D9:D40" si="4">AVERAGE(C4:C8)</f>
        <v>1122.2</v>
      </c>
      <c r="E9" s="2">
        <f t="shared" si="0"/>
        <v>3.7999999999999545</v>
      </c>
      <c r="F9" s="2">
        <f t="shared" si="1"/>
        <v>3.7999999999999545</v>
      </c>
      <c r="G9" s="2">
        <f t="shared" si="2"/>
        <v>14.439999999999655</v>
      </c>
      <c r="H9" s="1">
        <f t="shared" si="3"/>
        <v>3.3747779751331745E-3</v>
      </c>
      <c r="J9" s="18" t="s">
        <v>14</v>
      </c>
      <c r="K9" s="19">
        <f>AVERAGE(F5:F39)</f>
        <v>130.28571428571433</v>
      </c>
    </row>
    <row r="10" spans="1:11" x14ac:dyDescent="0.15">
      <c r="A10" s="41"/>
      <c r="B10" s="9" t="s">
        <v>5</v>
      </c>
      <c r="C10" s="27">
        <v>1125</v>
      </c>
      <c r="D10" s="2">
        <f t="shared" si="4"/>
        <v>1123.2</v>
      </c>
      <c r="E10" s="2">
        <f t="shared" si="0"/>
        <v>1.7999999999999545</v>
      </c>
      <c r="F10" s="2">
        <f t="shared" si="1"/>
        <v>1.7999999999999545</v>
      </c>
      <c r="G10" s="2">
        <f t="shared" si="2"/>
        <v>3.2399999999998363</v>
      </c>
      <c r="H10" s="1">
        <f t="shared" si="3"/>
        <v>1.5999999999999595E-3</v>
      </c>
      <c r="J10" s="13" t="s">
        <v>13</v>
      </c>
      <c r="K10" s="20">
        <f>AVERAGE(G5:G39)</f>
        <v>144008.75885714291</v>
      </c>
    </row>
    <row r="11" spans="1:11" x14ac:dyDescent="0.15">
      <c r="A11" s="41"/>
      <c r="B11" s="9" t="s">
        <v>4</v>
      </c>
      <c r="C11" s="27">
        <v>1130</v>
      </c>
      <c r="D11" s="2">
        <f t="shared" si="4"/>
        <v>1123.2</v>
      </c>
      <c r="E11" s="2">
        <f t="shared" si="0"/>
        <v>6.7999999999999545</v>
      </c>
      <c r="F11" s="2">
        <f t="shared" si="1"/>
        <v>6.7999999999999545</v>
      </c>
      <c r="G11" s="2">
        <f t="shared" si="2"/>
        <v>46.239999999999384</v>
      </c>
      <c r="H11" s="1">
        <f t="shared" si="3"/>
        <v>6.0176991150442073E-3</v>
      </c>
      <c r="J11" s="16" t="s">
        <v>12</v>
      </c>
      <c r="K11" s="17">
        <f>AVERAGE(H5:H39)</f>
        <v>0.11604721068709326</v>
      </c>
    </row>
    <row r="12" spans="1:11" x14ac:dyDescent="0.15">
      <c r="A12" s="41"/>
      <c r="B12" s="9" t="s">
        <v>3</v>
      </c>
      <c r="C12" s="27">
        <v>1127</v>
      </c>
      <c r="D12" s="2">
        <f t="shared" si="4"/>
        <v>1125.2</v>
      </c>
      <c r="E12" s="2">
        <f t="shared" si="0"/>
        <v>1.7999999999999545</v>
      </c>
      <c r="F12" s="2">
        <f t="shared" si="1"/>
        <v>1.7999999999999545</v>
      </c>
      <c r="G12" s="2">
        <f t="shared" si="2"/>
        <v>3.2399999999998363</v>
      </c>
      <c r="H12" s="1">
        <f t="shared" si="3"/>
        <v>1.5971606033717432E-3</v>
      </c>
    </row>
    <row r="13" spans="1:11" x14ac:dyDescent="0.15">
      <c r="A13" s="41"/>
      <c r="B13" s="9" t="s">
        <v>2</v>
      </c>
      <c r="C13" s="27">
        <v>1128</v>
      </c>
      <c r="D13" s="2">
        <f t="shared" si="4"/>
        <v>1126.8</v>
      </c>
      <c r="E13" s="2">
        <f t="shared" si="0"/>
        <v>1.2000000000000455</v>
      </c>
      <c r="F13" s="2">
        <f t="shared" si="1"/>
        <v>1.2000000000000455</v>
      </c>
      <c r="G13" s="2">
        <f t="shared" si="2"/>
        <v>1.4400000000001092</v>
      </c>
      <c r="H13" s="1">
        <f t="shared" si="3"/>
        <v>1.0638297872340829E-3</v>
      </c>
    </row>
    <row r="14" spans="1:11" x14ac:dyDescent="0.15">
      <c r="A14" s="41"/>
      <c r="B14" s="9" t="s">
        <v>1</v>
      </c>
      <c r="C14" s="27">
        <v>1130</v>
      </c>
      <c r="D14" s="2">
        <f t="shared" si="4"/>
        <v>1127.2</v>
      </c>
      <c r="E14" s="2">
        <f t="shared" si="0"/>
        <v>2.7999999999999545</v>
      </c>
      <c r="F14" s="2">
        <f t="shared" si="1"/>
        <v>2.7999999999999545</v>
      </c>
      <c r="G14" s="2">
        <f t="shared" si="2"/>
        <v>7.839999999999745</v>
      </c>
      <c r="H14" s="1">
        <f t="shared" si="3"/>
        <v>2.4778761061946498E-3</v>
      </c>
    </row>
    <row r="15" spans="1:11" x14ac:dyDescent="0.15">
      <c r="A15" s="41"/>
      <c r="B15" s="9" t="s">
        <v>0</v>
      </c>
      <c r="C15" s="27">
        <v>1129</v>
      </c>
      <c r="D15" s="2">
        <f t="shared" si="4"/>
        <v>1128</v>
      </c>
      <c r="E15" s="2">
        <f t="shared" si="0"/>
        <v>1</v>
      </c>
      <c r="F15" s="2">
        <f t="shared" si="1"/>
        <v>1</v>
      </c>
      <c r="G15" s="2">
        <f t="shared" si="2"/>
        <v>1</v>
      </c>
      <c r="H15" s="1">
        <f t="shared" si="3"/>
        <v>8.8573959255978745E-4</v>
      </c>
    </row>
    <row r="16" spans="1:11" x14ac:dyDescent="0.15">
      <c r="A16" s="42">
        <v>2021</v>
      </c>
      <c r="B16" s="10" t="s">
        <v>11</v>
      </c>
      <c r="C16" s="27">
        <v>1130</v>
      </c>
      <c r="D16" s="2">
        <f t="shared" si="4"/>
        <v>1128.8</v>
      </c>
      <c r="E16" s="2">
        <f t="shared" si="0"/>
        <v>1.2000000000000455</v>
      </c>
      <c r="F16" s="2">
        <f t="shared" si="1"/>
        <v>1.2000000000000455</v>
      </c>
      <c r="G16" s="2">
        <f t="shared" si="2"/>
        <v>1.4400000000001092</v>
      </c>
      <c r="H16" s="1">
        <f t="shared" si="3"/>
        <v>1.0619469026549074E-3</v>
      </c>
    </row>
    <row r="17" spans="1:8" x14ac:dyDescent="0.15">
      <c r="A17" s="42"/>
      <c r="B17" s="10" t="s">
        <v>10</v>
      </c>
      <c r="C17" s="27">
        <v>1134</v>
      </c>
      <c r="D17" s="2">
        <f t="shared" si="4"/>
        <v>1128.8</v>
      </c>
      <c r="E17" s="2">
        <f t="shared" si="0"/>
        <v>5.2000000000000455</v>
      </c>
      <c r="F17" s="2">
        <f t="shared" si="1"/>
        <v>5.2000000000000455</v>
      </c>
      <c r="G17" s="2">
        <f t="shared" si="2"/>
        <v>27.040000000000472</v>
      </c>
      <c r="H17" s="1">
        <f t="shared" si="3"/>
        <v>4.5855379188712922E-3</v>
      </c>
    </row>
    <row r="18" spans="1:8" x14ac:dyDescent="0.15">
      <c r="A18" s="42"/>
      <c r="B18" s="10" t="s">
        <v>9</v>
      </c>
      <c r="C18" s="27">
        <v>1136</v>
      </c>
      <c r="D18" s="2">
        <f t="shared" si="4"/>
        <v>1130.2</v>
      </c>
      <c r="E18" s="2">
        <f t="shared" si="0"/>
        <v>5.7999999999999545</v>
      </c>
      <c r="F18" s="2">
        <f t="shared" si="1"/>
        <v>5.7999999999999545</v>
      </c>
      <c r="G18" s="2">
        <f t="shared" si="2"/>
        <v>33.639999999999475</v>
      </c>
      <c r="H18" s="1">
        <f t="shared" si="3"/>
        <v>5.1056338028168616E-3</v>
      </c>
    </row>
    <row r="19" spans="1:8" x14ac:dyDescent="0.15">
      <c r="A19" s="42"/>
      <c r="B19" s="10" t="s">
        <v>8</v>
      </c>
      <c r="C19" s="27">
        <v>1132</v>
      </c>
      <c r="D19" s="2">
        <f t="shared" si="4"/>
        <v>1131.8</v>
      </c>
      <c r="E19" s="2">
        <f t="shared" si="0"/>
        <v>0.20000000000004547</v>
      </c>
      <c r="F19" s="2">
        <f t="shared" si="1"/>
        <v>0.20000000000004547</v>
      </c>
      <c r="G19" s="2">
        <f t="shared" si="2"/>
        <v>4.0000000000018188E-2</v>
      </c>
      <c r="H19" s="1">
        <f t="shared" si="3"/>
        <v>1.7667844522972214E-4</v>
      </c>
    </row>
    <row r="20" spans="1:8" x14ac:dyDescent="0.15">
      <c r="A20" s="42"/>
      <c r="B20" s="10" t="s">
        <v>7</v>
      </c>
      <c r="C20" s="27">
        <v>1137</v>
      </c>
      <c r="D20" s="2">
        <f t="shared" si="4"/>
        <v>1132.2</v>
      </c>
      <c r="E20" s="2">
        <f t="shared" si="0"/>
        <v>4.7999999999999545</v>
      </c>
      <c r="F20" s="2">
        <f t="shared" si="1"/>
        <v>4.7999999999999545</v>
      </c>
      <c r="G20" s="2">
        <f t="shared" si="2"/>
        <v>23.039999999999562</v>
      </c>
      <c r="H20" s="1">
        <f t="shared" si="3"/>
        <v>4.2216358839049731E-3</v>
      </c>
    </row>
    <row r="21" spans="1:8" x14ac:dyDescent="0.15">
      <c r="A21" s="42"/>
      <c r="B21" s="10" t="s">
        <v>6</v>
      </c>
      <c r="C21" s="27">
        <v>1135</v>
      </c>
      <c r="D21" s="2">
        <f t="shared" si="4"/>
        <v>1133.8</v>
      </c>
      <c r="E21" s="2">
        <f t="shared" si="0"/>
        <v>1.2000000000000455</v>
      </c>
      <c r="F21" s="2">
        <f t="shared" si="1"/>
        <v>1.2000000000000455</v>
      </c>
      <c r="G21" s="2">
        <f t="shared" si="2"/>
        <v>1.4400000000001092</v>
      </c>
      <c r="H21" s="1">
        <f t="shared" si="3"/>
        <v>1.0572687224670004E-3</v>
      </c>
    </row>
    <row r="22" spans="1:8" x14ac:dyDescent="0.15">
      <c r="A22" s="42"/>
      <c r="B22" s="10" t="s">
        <v>5</v>
      </c>
      <c r="C22" s="27">
        <v>1137</v>
      </c>
      <c r="D22" s="2">
        <f t="shared" si="4"/>
        <v>1134.8</v>
      </c>
      <c r="E22" s="2">
        <f t="shared" si="0"/>
        <v>2.2000000000000455</v>
      </c>
      <c r="F22" s="2">
        <f t="shared" si="1"/>
        <v>2.2000000000000455</v>
      </c>
      <c r="G22" s="2">
        <f t="shared" si="2"/>
        <v>4.8400000000001997</v>
      </c>
      <c r="H22" s="1">
        <f t="shared" si="3"/>
        <v>1.9349164467898376E-3</v>
      </c>
    </row>
    <row r="23" spans="1:8" x14ac:dyDescent="0.15">
      <c r="A23" s="42"/>
      <c r="B23" s="10" t="s">
        <v>4</v>
      </c>
      <c r="C23" s="27">
        <v>1138</v>
      </c>
      <c r="D23" s="2">
        <f t="shared" si="4"/>
        <v>1135.4000000000001</v>
      </c>
      <c r="E23" s="2">
        <f t="shared" si="0"/>
        <v>2.5999999999999091</v>
      </c>
      <c r="F23" s="2">
        <f t="shared" si="1"/>
        <v>2.5999999999999091</v>
      </c>
      <c r="G23" s="2">
        <f t="shared" si="2"/>
        <v>6.7599999999995273</v>
      </c>
      <c r="H23" s="1">
        <f t="shared" si="3"/>
        <v>2.2847100175746125E-3</v>
      </c>
    </row>
    <row r="24" spans="1:8" x14ac:dyDescent="0.15">
      <c r="A24" s="42"/>
      <c r="B24" s="10" t="s">
        <v>3</v>
      </c>
      <c r="C24" s="27">
        <v>1138</v>
      </c>
      <c r="D24" s="2">
        <f t="shared" si="4"/>
        <v>1135.8</v>
      </c>
      <c r="E24" s="2">
        <f t="shared" si="0"/>
        <v>2.2000000000000455</v>
      </c>
      <c r="F24" s="2">
        <f t="shared" si="1"/>
        <v>2.2000000000000455</v>
      </c>
      <c r="G24" s="2">
        <f t="shared" si="2"/>
        <v>4.8400000000001997</v>
      </c>
      <c r="H24" s="1">
        <f t="shared" si="3"/>
        <v>1.9332161687170874E-3</v>
      </c>
    </row>
    <row r="25" spans="1:8" x14ac:dyDescent="0.15">
      <c r="A25" s="42"/>
      <c r="B25" s="10" t="s">
        <v>2</v>
      </c>
      <c r="C25" s="27">
        <v>1135</v>
      </c>
      <c r="D25" s="2">
        <f t="shared" si="4"/>
        <v>1137</v>
      </c>
      <c r="E25" s="2">
        <f t="shared" si="0"/>
        <v>-2</v>
      </c>
      <c r="F25" s="2">
        <f t="shared" si="1"/>
        <v>2</v>
      </c>
      <c r="G25" s="2">
        <f t="shared" si="2"/>
        <v>4</v>
      </c>
      <c r="H25" s="1">
        <f t="shared" si="3"/>
        <v>1.762114537444934E-3</v>
      </c>
    </row>
    <row r="26" spans="1:8" x14ac:dyDescent="0.15">
      <c r="A26" s="42"/>
      <c r="B26" s="10" t="s">
        <v>1</v>
      </c>
      <c r="C26" s="27">
        <v>1139</v>
      </c>
      <c r="D26" s="2">
        <f t="shared" si="4"/>
        <v>1136.5999999999999</v>
      </c>
      <c r="E26" s="2">
        <f t="shared" si="0"/>
        <v>2.4000000000000909</v>
      </c>
      <c r="F26" s="2">
        <f t="shared" si="1"/>
        <v>2.4000000000000909</v>
      </c>
      <c r="G26" s="2">
        <f t="shared" si="2"/>
        <v>5.7600000000004368</v>
      </c>
      <c r="H26" s="1">
        <f t="shared" si="3"/>
        <v>2.1071115013170244E-3</v>
      </c>
    </row>
    <row r="27" spans="1:8" x14ac:dyDescent="0.15">
      <c r="A27" s="42"/>
      <c r="B27" s="10" t="s">
        <v>0</v>
      </c>
      <c r="C27" s="27">
        <v>1140</v>
      </c>
      <c r="D27" s="2">
        <f t="shared" si="4"/>
        <v>1137.4000000000001</v>
      </c>
      <c r="E27" s="2">
        <f t="shared" si="0"/>
        <v>2.5999999999999091</v>
      </c>
      <c r="F27" s="2">
        <f t="shared" si="1"/>
        <v>2.5999999999999091</v>
      </c>
      <c r="G27" s="2">
        <f t="shared" si="2"/>
        <v>6.7599999999995273</v>
      </c>
      <c r="H27" s="1">
        <f t="shared" si="3"/>
        <v>2.2807017543858849E-3</v>
      </c>
    </row>
    <row r="28" spans="1:8" x14ac:dyDescent="0.15">
      <c r="A28" s="43">
        <v>2022</v>
      </c>
      <c r="B28" s="11" t="s">
        <v>11</v>
      </c>
      <c r="C28" s="27">
        <v>1139</v>
      </c>
      <c r="D28" s="2">
        <f t="shared" si="4"/>
        <v>1138</v>
      </c>
      <c r="E28" s="2">
        <f t="shared" si="0"/>
        <v>1</v>
      </c>
      <c r="F28" s="2">
        <f t="shared" si="1"/>
        <v>1</v>
      </c>
      <c r="G28" s="2">
        <f t="shared" si="2"/>
        <v>1</v>
      </c>
      <c r="H28" s="1">
        <f t="shared" si="3"/>
        <v>8.7796312554872696E-4</v>
      </c>
    </row>
    <row r="29" spans="1:8" x14ac:dyDescent="0.15">
      <c r="A29" s="43"/>
      <c r="B29" s="11" t="s">
        <v>10</v>
      </c>
      <c r="C29" s="27">
        <v>1137</v>
      </c>
      <c r="D29" s="2">
        <f t="shared" si="4"/>
        <v>1138.2</v>
      </c>
      <c r="E29" s="2">
        <f t="shared" si="0"/>
        <v>-1.2000000000000455</v>
      </c>
      <c r="F29" s="2">
        <f t="shared" si="1"/>
        <v>1.2000000000000455</v>
      </c>
      <c r="G29" s="2">
        <f t="shared" si="2"/>
        <v>1.4400000000001092</v>
      </c>
      <c r="H29" s="1">
        <f t="shared" si="3"/>
        <v>1.0554089709762934E-3</v>
      </c>
    </row>
    <row r="30" spans="1:8" x14ac:dyDescent="0.15">
      <c r="A30" s="43"/>
      <c r="B30" s="11" t="s">
        <v>9</v>
      </c>
      <c r="C30" s="27">
        <v>1138</v>
      </c>
      <c r="D30" s="2">
        <f t="shared" si="4"/>
        <v>1138</v>
      </c>
      <c r="E30" s="2">
        <f t="shared" si="0"/>
        <v>0</v>
      </c>
      <c r="F30" s="2">
        <f t="shared" si="1"/>
        <v>0</v>
      </c>
      <c r="G30" s="2">
        <f t="shared" si="2"/>
        <v>0</v>
      </c>
      <c r="H30" s="1">
        <f t="shared" si="3"/>
        <v>0</v>
      </c>
    </row>
    <row r="31" spans="1:8" x14ac:dyDescent="0.15">
      <c r="A31" s="43"/>
      <c r="B31" s="11" t="s">
        <v>8</v>
      </c>
      <c r="C31" s="27">
        <v>1139</v>
      </c>
      <c r="D31" s="2">
        <f t="shared" si="4"/>
        <v>1138.5999999999999</v>
      </c>
      <c r="E31" s="2">
        <f t="shared" si="0"/>
        <v>0.40000000000009095</v>
      </c>
      <c r="F31" s="2">
        <f t="shared" si="1"/>
        <v>0.40000000000009095</v>
      </c>
      <c r="G31" s="2">
        <f t="shared" si="2"/>
        <v>0.16000000000007275</v>
      </c>
      <c r="H31" s="1">
        <f t="shared" si="3"/>
        <v>3.5118525021957066E-4</v>
      </c>
    </row>
    <row r="32" spans="1:8" x14ac:dyDescent="0.15">
      <c r="A32" s="43"/>
      <c r="B32" s="11" t="s">
        <v>7</v>
      </c>
      <c r="C32" s="27">
        <v>1137</v>
      </c>
      <c r="D32" s="2">
        <f t="shared" si="4"/>
        <v>1138.5999999999999</v>
      </c>
      <c r="E32" s="2">
        <f t="shared" si="0"/>
        <v>-1.5999999999999091</v>
      </c>
      <c r="F32" s="2">
        <f t="shared" si="1"/>
        <v>1.5999999999999091</v>
      </c>
      <c r="G32" s="2">
        <f t="shared" si="2"/>
        <v>2.5599999999997092</v>
      </c>
      <c r="H32" s="1">
        <f t="shared" si="3"/>
        <v>1.4072119613015911E-3</v>
      </c>
    </row>
    <row r="33" spans="1:8" x14ac:dyDescent="0.15">
      <c r="A33" s="43"/>
      <c r="B33" s="11" t="s">
        <v>6</v>
      </c>
      <c r="C33" s="27">
        <v>1140</v>
      </c>
      <c r="D33" s="2">
        <f t="shared" si="4"/>
        <v>1138</v>
      </c>
      <c r="E33" s="2">
        <f t="shared" si="0"/>
        <v>2</v>
      </c>
      <c r="F33" s="2">
        <f t="shared" si="1"/>
        <v>2</v>
      </c>
      <c r="G33" s="2">
        <f t="shared" si="2"/>
        <v>4</v>
      </c>
      <c r="H33" s="1">
        <f t="shared" si="3"/>
        <v>1.7543859649122807E-3</v>
      </c>
    </row>
    <row r="34" spans="1:8" x14ac:dyDescent="0.15">
      <c r="A34" s="43"/>
      <c r="B34" s="11" t="s">
        <v>5</v>
      </c>
      <c r="C34" s="27">
        <v>1142</v>
      </c>
      <c r="D34" s="2">
        <f t="shared" si="4"/>
        <v>1138.2</v>
      </c>
      <c r="E34" s="2">
        <f t="shared" si="0"/>
        <v>3.7999999999999545</v>
      </c>
      <c r="F34" s="2">
        <f t="shared" si="1"/>
        <v>3.7999999999999545</v>
      </c>
      <c r="G34" s="2">
        <f t="shared" si="2"/>
        <v>14.439999999999655</v>
      </c>
      <c r="H34" s="1">
        <f t="shared" si="3"/>
        <v>3.3274956217162473E-3</v>
      </c>
    </row>
    <row r="35" spans="1:8" x14ac:dyDescent="0.15">
      <c r="A35" s="43"/>
      <c r="B35" s="11" t="s">
        <v>4</v>
      </c>
      <c r="C35" s="27">
        <v>1140</v>
      </c>
      <c r="D35" s="2">
        <f t="shared" si="4"/>
        <v>1139.2</v>
      </c>
      <c r="E35" s="2">
        <f t="shared" si="0"/>
        <v>0.79999999999995453</v>
      </c>
      <c r="F35" s="2">
        <f t="shared" si="1"/>
        <v>0.79999999999995453</v>
      </c>
      <c r="G35" s="2">
        <f t="shared" si="2"/>
        <v>0.63999999999992729</v>
      </c>
      <c r="H35" s="1">
        <f t="shared" si="3"/>
        <v>7.0175438596487244E-4</v>
      </c>
    </row>
    <row r="36" spans="1:8" x14ac:dyDescent="0.15">
      <c r="A36" s="43"/>
      <c r="B36" s="11" t="s">
        <v>3</v>
      </c>
      <c r="C36" s="27">
        <v>1139</v>
      </c>
      <c r="D36" s="2">
        <f t="shared" si="4"/>
        <v>1139.5999999999999</v>
      </c>
      <c r="E36" s="2">
        <f t="shared" si="0"/>
        <v>-0.59999999999990905</v>
      </c>
      <c r="F36" s="2">
        <f t="shared" si="1"/>
        <v>0.59999999999990905</v>
      </c>
      <c r="G36" s="2">
        <f t="shared" si="2"/>
        <v>0.35999999999989085</v>
      </c>
      <c r="H36" s="1">
        <f t="shared" si="3"/>
        <v>5.2677787532915635E-4</v>
      </c>
    </row>
    <row r="37" spans="1:8" x14ac:dyDescent="0.15">
      <c r="A37" s="43"/>
      <c r="B37" s="11" t="s">
        <v>2</v>
      </c>
      <c r="C37" s="27">
        <v>1144</v>
      </c>
      <c r="D37" s="2">
        <f t="shared" si="4"/>
        <v>1139.5999999999999</v>
      </c>
      <c r="E37" s="2">
        <f t="shared" si="0"/>
        <v>4.4000000000000909</v>
      </c>
      <c r="F37" s="2">
        <f t="shared" si="1"/>
        <v>4.4000000000000909</v>
      </c>
      <c r="G37" s="2">
        <f t="shared" si="2"/>
        <v>19.360000000000799</v>
      </c>
      <c r="H37" s="1">
        <f t="shared" si="3"/>
        <v>3.8461538461539257E-3</v>
      </c>
    </row>
    <row r="38" spans="1:8" x14ac:dyDescent="0.15">
      <c r="A38" s="43"/>
      <c r="B38" s="11" t="s">
        <v>1</v>
      </c>
      <c r="C38" s="27">
        <v>1142</v>
      </c>
      <c r="D38" s="2">
        <f t="shared" si="4"/>
        <v>1141</v>
      </c>
      <c r="E38" s="2">
        <f t="shared" si="0"/>
        <v>1</v>
      </c>
      <c r="F38" s="2">
        <f t="shared" si="1"/>
        <v>1</v>
      </c>
      <c r="G38" s="2">
        <f t="shared" si="2"/>
        <v>1</v>
      </c>
      <c r="H38" s="1">
        <f t="shared" si="3"/>
        <v>8.7565674255691769E-4</v>
      </c>
    </row>
    <row r="39" spans="1:8" x14ac:dyDescent="0.15">
      <c r="A39" s="43"/>
      <c r="B39" s="11" t="s">
        <v>0</v>
      </c>
      <c r="C39" s="27">
        <v>1143</v>
      </c>
      <c r="D39" s="2">
        <f t="shared" si="4"/>
        <v>1141.4000000000001</v>
      </c>
      <c r="E39" s="2">
        <f t="shared" si="0"/>
        <v>1.5999999999999091</v>
      </c>
      <c r="F39" s="2">
        <f t="shared" si="1"/>
        <v>1.5999999999999091</v>
      </c>
      <c r="G39" s="2">
        <f t="shared" si="2"/>
        <v>2.5599999999997092</v>
      </c>
      <c r="H39" s="1">
        <f t="shared" si="3"/>
        <v>1.3998250218721863E-3</v>
      </c>
    </row>
    <row r="40" spans="1:8" x14ac:dyDescent="0.15">
      <c r="A40" s="2"/>
      <c r="B40" s="2"/>
      <c r="C40" s="2"/>
      <c r="D40" s="2">
        <f t="shared" si="4"/>
        <v>1141.5999999999999</v>
      </c>
      <c r="E40" s="2">
        <f t="shared" si="0"/>
        <v>-1141.5999999999999</v>
      </c>
      <c r="F40" s="2">
        <f t="shared" si="1"/>
        <v>1141.5999999999999</v>
      </c>
      <c r="G40" s="2">
        <f t="shared" si="2"/>
        <v>1303250.5599999998</v>
      </c>
      <c r="H40" s="1"/>
    </row>
  </sheetData>
  <mergeCells count="4">
    <mergeCell ref="A4:A15"/>
    <mergeCell ref="A16:A27"/>
    <mergeCell ref="A28:A39"/>
    <mergeCell ref="B1:H1"/>
  </mergeCells>
  <pageMargins left="0.7" right="0.7" top="0.75" bottom="0.75" header="0.3" footer="0.3"/>
  <ignoredErrors>
    <ignoredError sqref="D9:D40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30228-0E95-A241-A7CA-174871589196}">
  <dimension ref="A1:Q40"/>
  <sheetViews>
    <sheetView zoomScale="93" workbookViewId="0">
      <selection activeCell="K4" sqref="K4"/>
    </sheetView>
  </sheetViews>
  <sheetFormatPr baseColWidth="10" defaultRowHeight="13" x14ac:dyDescent="0.15"/>
  <cols>
    <col min="2" max="2" width="14.83203125" bestFit="1" customWidth="1"/>
    <col min="3" max="3" width="14.5" customWidth="1"/>
    <col min="5" max="5" width="8.83203125" customWidth="1"/>
    <col min="6" max="6" width="12.1640625" customWidth="1"/>
    <col min="7" max="7" width="11.33203125" customWidth="1"/>
    <col min="8" max="8" width="9" customWidth="1"/>
    <col min="9" max="9" width="9.1640625" customWidth="1"/>
    <col min="10" max="10" width="7" customWidth="1"/>
    <col min="13" max="13" width="14" customWidth="1"/>
  </cols>
  <sheetData>
    <row r="1" spans="1:17" ht="40" customHeight="1" x14ac:dyDescent="0.15">
      <c r="B1" s="44" t="s">
        <v>36</v>
      </c>
      <c r="C1" s="44"/>
      <c r="D1" s="44"/>
      <c r="E1" s="44"/>
      <c r="F1" s="44"/>
      <c r="G1" s="44"/>
      <c r="H1" s="44"/>
      <c r="I1" s="61"/>
      <c r="J1" s="61"/>
      <c r="K1" s="61"/>
    </row>
    <row r="3" spans="1:17" ht="38" customHeight="1" x14ac:dyDescent="0.15">
      <c r="A3" s="5" t="s">
        <v>21</v>
      </c>
      <c r="B3" s="5" t="s">
        <v>20</v>
      </c>
      <c r="C3" s="4" t="s">
        <v>35</v>
      </c>
      <c r="D3" s="4" t="s">
        <v>22</v>
      </c>
      <c r="E3" s="5" t="s">
        <v>18</v>
      </c>
      <c r="F3" s="5" t="s">
        <v>17</v>
      </c>
      <c r="G3" s="5" t="s">
        <v>16</v>
      </c>
      <c r="H3" s="4" t="s">
        <v>15</v>
      </c>
    </row>
    <row r="4" spans="1:17" ht="19" customHeight="1" x14ac:dyDescent="0.15">
      <c r="A4" s="41">
        <v>2020</v>
      </c>
      <c r="B4" s="9" t="s">
        <v>11</v>
      </c>
      <c r="C4" s="27">
        <v>1121</v>
      </c>
      <c r="D4" s="2"/>
      <c r="E4" s="2"/>
      <c r="F4" s="2"/>
      <c r="G4" s="2"/>
      <c r="H4" s="2"/>
      <c r="M4" s="3" t="s">
        <v>23</v>
      </c>
      <c r="N4" s="6">
        <v>1</v>
      </c>
      <c r="O4" s="6">
        <v>2</v>
      </c>
      <c r="P4" s="6">
        <v>3</v>
      </c>
      <c r="Q4" s="6" t="s">
        <v>25</v>
      </c>
    </row>
    <row r="5" spans="1:17" ht="16" customHeight="1" x14ac:dyDescent="0.15">
      <c r="A5" s="41"/>
      <c r="B5" s="9" t="s">
        <v>10</v>
      </c>
      <c r="C5" s="27">
        <v>1125</v>
      </c>
      <c r="D5" s="2"/>
      <c r="E5" s="2">
        <f t="shared" ref="E5:E40" si="0">C5-D5</f>
        <v>1125</v>
      </c>
      <c r="F5" s="2">
        <f t="shared" ref="F5:F40" si="1">ABS(E5)</f>
        <v>1125</v>
      </c>
      <c r="G5" s="2">
        <f t="shared" ref="G5:G40" si="2">(E5)^2</f>
        <v>1265625</v>
      </c>
      <c r="H5" s="1">
        <f t="shared" ref="H5:H39" si="3">(F5/C5)</f>
        <v>1</v>
      </c>
      <c r="M5" s="7" t="s">
        <v>24</v>
      </c>
      <c r="N5" s="8">
        <v>0.2</v>
      </c>
      <c r="O5" s="8">
        <v>0.3</v>
      </c>
      <c r="P5" s="8">
        <v>0.5</v>
      </c>
      <c r="Q5" s="8">
        <v>1</v>
      </c>
    </row>
    <row r="6" spans="1:17" x14ac:dyDescent="0.15">
      <c r="A6" s="41"/>
      <c r="B6" s="9" t="s">
        <v>9</v>
      </c>
      <c r="C6" s="27">
        <v>1120</v>
      </c>
      <c r="D6" s="2"/>
      <c r="E6" s="2">
        <f t="shared" si="0"/>
        <v>1120</v>
      </c>
      <c r="F6" s="2">
        <f t="shared" si="1"/>
        <v>1120</v>
      </c>
      <c r="G6" s="2">
        <f t="shared" si="2"/>
        <v>1254400</v>
      </c>
      <c r="H6" s="1">
        <f t="shared" si="3"/>
        <v>1</v>
      </c>
    </row>
    <row r="7" spans="1:17" x14ac:dyDescent="0.15">
      <c r="A7" s="41"/>
      <c r="B7" s="9" t="s">
        <v>8</v>
      </c>
      <c r="C7" s="27">
        <v>1119</v>
      </c>
      <c r="D7" s="2">
        <f>(C6*0.5)+(C5*0.3)+(C4*0.2)</f>
        <v>1121.7</v>
      </c>
      <c r="E7" s="2">
        <f t="shared" si="0"/>
        <v>-2.7000000000000455</v>
      </c>
      <c r="F7" s="2">
        <f t="shared" si="1"/>
        <v>2.7000000000000455</v>
      </c>
      <c r="G7" s="2">
        <f t="shared" si="2"/>
        <v>7.2900000000002452</v>
      </c>
      <c r="H7" s="1">
        <f t="shared" si="3"/>
        <v>2.4128686327078153E-3</v>
      </c>
    </row>
    <row r="8" spans="1:17" x14ac:dyDescent="0.15">
      <c r="A8" s="41"/>
      <c r="B8" s="9" t="s">
        <v>7</v>
      </c>
      <c r="C8" s="27">
        <v>1126</v>
      </c>
      <c r="D8" s="2">
        <f t="shared" ref="D8:D40" si="4">(C7*0.5)+(C6*0.3)+(C5*0.2)</f>
        <v>1120.5</v>
      </c>
      <c r="E8" s="2">
        <f t="shared" si="0"/>
        <v>5.5</v>
      </c>
      <c r="F8" s="2">
        <f t="shared" si="1"/>
        <v>5.5</v>
      </c>
      <c r="G8" s="2">
        <f t="shared" si="2"/>
        <v>30.25</v>
      </c>
      <c r="H8" s="1">
        <f t="shared" si="3"/>
        <v>4.8845470692717588E-3</v>
      </c>
    </row>
    <row r="9" spans="1:17" x14ac:dyDescent="0.15">
      <c r="A9" s="41"/>
      <c r="B9" s="9" t="s">
        <v>6</v>
      </c>
      <c r="C9" s="27">
        <v>1126</v>
      </c>
      <c r="D9" s="2">
        <f t="shared" si="4"/>
        <v>1122.7</v>
      </c>
      <c r="E9" s="2">
        <f t="shared" si="0"/>
        <v>3.2999999999999545</v>
      </c>
      <c r="F9" s="2">
        <f t="shared" si="1"/>
        <v>3.2999999999999545</v>
      </c>
      <c r="G9" s="2">
        <f t="shared" si="2"/>
        <v>10.8899999999997</v>
      </c>
      <c r="H9" s="1">
        <f t="shared" si="3"/>
        <v>2.9307282415630149E-3</v>
      </c>
      <c r="J9" s="18" t="s">
        <v>14</v>
      </c>
      <c r="K9" s="19">
        <f>AVERAGE(F5:F39)</f>
        <v>66.002857142857152</v>
      </c>
    </row>
    <row r="10" spans="1:17" x14ac:dyDescent="0.15">
      <c r="A10" s="41"/>
      <c r="B10" s="9" t="s">
        <v>5</v>
      </c>
      <c r="C10" s="27">
        <v>1125</v>
      </c>
      <c r="D10" s="2">
        <f t="shared" si="4"/>
        <v>1124.5999999999999</v>
      </c>
      <c r="E10" s="2">
        <f t="shared" si="0"/>
        <v>0.40000000000009095</v>
      </c>
      <c r="F10" s="2">
        <f t="shared" si="1"/>
        <v>0.40000000000009095</v>
      </c>
      <c r="G10" s="2">
        <f t="shared" si="2"/>
        <v>0.16000000000007275</v>
      </c>
      <c r="H10" s="1">
        <f t="shared" si="3"/>
        <v>3.555555555556364E-4</v>
      </c>
      <c r="J10" s="13" t="s">
        <v>13</v>
      </c>
      <c r="K10" s="20">
        <f>AVERAGE(G5:G39)</f>
        <v>72006.350571428571</v>
      </c>
    </row>
    <row r="11" spans="1:17" x14ac:dyDescent="0.15">
      <c r="A11" s="41"/>
      <c r="B11" s="9" t="s">
        <v>4</v>
      </c>
      <c r="C11" s="27">
        <v>1130</v>
      </c>
      <c r="D11" s="2">
        <f t="shared" si="4"/>
        <v>1125.5</v>
      </c>
      <c r="E11" s="2">
        <f t="shared" si="0"/>
        <v>4.5</v>
      </c>
      <c r="F11" s="2">
        <f t="shared" si="1"/>
        <v>4.5</v>
      </c>
      <c r="G11" s="2">
        <f t="shared" si="2"/>
        <v>20.25</v>
      </c>
      <c r="H11" s="1">
        <f t="shared" si="3"/>
        <v>3.9823008849557522E-3</v>
      </c>
      <c r="J11" s="16" t="s">
        <v>12</v>
      </c>
      <c r="K11" s="17">
        <f>AVERAGE(H5:H39)</f>
        <v>5.878251908568851E-2</v>
      </c>
    </row>
    <row r="12" spans="1:17" x14ac:dyDescent="0.15">
      <c r="A12" s="41"/>
      <c r="B12" s="9" t="s">
        <v>3</v>
      </c>
      <c r="C12" s="27">
        <v>1127</v>
      </c>
      <c r="D12" s="2">
        <f t="shared" si="4"/>
        <v>1127.7</v>
      </c>
      <c r="E12" s="2">
        <f t="shared" si="0"/>
        <v>-0.70000000000004547</v>
      </c>
      <c r="F12" s="2">
        <f t="shared" si="1"/>
        <v>0.70000000000004547</v>
      </c>
      <c r="G12" s="2">
        <f t="shared" si="2"/>
        <v>0.49000000000006366</v>
      </c>
      <c r="H12" s="1">
        <f t="shared" si="3"/>
        <v>6.211180124224006E-4</v>
      </c>
    </row>
    <row r="13" spans="1:17" x14ac:dyDescent="0.15">
      <c r="A13" s="41"/>
      <c r="B13" s="9" t="s">
        <v>2</v>
      </c>
      <c r="C13" s="27">
        <v>1128</v>
      </c>
      <c r="D13" s="2">
        <f t="shared" si="4"/>
        <v>1127.5</v>
      </c>
      <c r="E13" s="2">
        <f t="shared" si="0"/>
        <v>0.5</v>
      </c>
      <c r="F13" s="2">
        <f t="shared" si="1"/>
        <v>0.5</v>
      </c>
      <c r="G13" s="2">
        <f t="shared" si="2"/>
        <v>0.25</v>
      </c>
      <c r="H13" s="1">
        <f t="shared" si="3"/>
        <v>4.4326241134751772E-4</v>
      </c>
    </row>
    <row r="14" spans="1:17" x14ac:dyDescent="0.15">
      <c r="A14" s="41"/>
      <c r="B14" s="9" t="s">
        <v>1</v>
      </c>
      <c r="C14" s="27">
        <v>1130</v>
      </c>
      <c r="D14" s="2">
        <f t="shared" si="4"/>
        <v>1128.0999999999999</v>
      </c>
      <c r="E14" s="2">
        <f t="shared" si="0"/>
        <v>1.9000000000000909</v>
      </c>
      <c r="F14" s="2">
        <f t="shared" si="1"/>
        <v>1.9000000000000909</v>
      </c>
      <c r="G14" s="2">
        <f t="shared" si="2"/>
        <v>3.6100000000003458</v>
      </c>
      <c r="H14" s="1">
        <f t="shared" si="3"/>
        <v>1.6814159292036202E-3</v>
      </c>
    </row>
    <row r="15" spans="1:17" x14ac:dyDescent="0.15">
      <c r="A15" s="41"/>
      <c r="B15" s="9" t="s">
        <v>0</v>
      </c>
      <c r="C15" s="27">
        <v>1129</v>
      </c>
      <c r="D15" s="2">
        <f t="shared" si="4"/>
        <v>1128.8</v>
      </c>
      <c r="E15" s="2">
        <f t="shared" si="0"/>
        <v>0.20000000000004547</v>
      </c>
      <c r="F15" s="2">
        <f t="shared" si="1"/>
        <v>0.20000000000004547</v>
      </c>
      <c r="G15" s="2">
        <f t="shared" si="2"/>
        <v>4.0000000000018188E-2</v>
      </c>
      <c r="H15" s="1">
        <f t="shared" si="3"/>
        <v>1.7714791851199777E-4</v>
      </c>
    </row>
    <row r="16" spans="1:17" x14ac:dyDescent="0.15">
      <c r="A16" s="42">
        <v>2021</v>
      </c>
      <c r="B16" s="10" t="s">
        <v>11</v>
      </c>
      <c r="C16" s="27">
        <v>1130</v>
      </c>
      <c r="D16" s="2">
        <f t="shared" si="4"/>
        <v>1129.0999999999999</v>
      </c>
      <c r="E16" s="2">
        <f t="shared" si="0"/>
        <v>0.90000000000009095</v>
      </c>
      <c r="F16" s="2">
        <f t="shared" si="1"/>
        <v>0.90000000000009095</v>
      </c>
      <c r="G16" s="2">
        <f t="shared" si="2"/>
        <v>0.8100000000001637</v>
      </c>
      <c r="H16" s="1">
        <f t="shared" si="3"/>
        <v>7.9646017699123094E-4</v>
      </c>
    </row>
    <row r="17" spans="1:8" x14ac:dyDescent="0.15">
      <c r="A17" s="42"/>
      <c r="B17" s="10" t="s">
        <v>10</v>
      </c>
      <c r="C17" s="27">
        <v>1134</v>
      </c>
      <c r="D17" s="2">
        <f t="shared" si="4"/>
        <v>1129.7</v>
      </c>
      <c r="E17" s="2">
        <f t="shared" si="0"/>
        <v>4.2999999999999545</v>
      </c>
      <c r="F17" s="2">
        <f t="shared" si="1"/>
        <v>4.2999999999999545</v>
      </c>
      <c r="G17" s="2">
        <f t="shared" si="2"/>
        <v>18.489999999999608</v>
      </c>
      <c r="H17" s="1">
        <f t="shared" si="3"/>
        <v>3.7918871252204185E-3</v>
      </c>
    </row>
    <row r="18" spans="1:8" x14ac:dyDescent="0.15">
      <c r="A18" s="42"/>
      <c r="B18" s="10" t="s">
        <v>9</v>
      </c>
      <c r="C18" s="27">
        <v>1136</v>
      </c>
      <c r="D18" s="2">
        <f t="shared" si="4"/>
        <v>1131.8</v>
      </c>
      <c r="E18" s="2">
        <f t="shared" si="0"/>
        <v>4.2000000000000455</v>
      </c>
      <c r="F18" s="2">
        <f t="shared" si="1"/>
        <v>4.2000000000000455</v>
      </c>
      <c r="G18" s="2">
        <f t="shared" si="2"/>
        <v>17.640000000000381</v>
      </c>
      <c r="H18" s="1">
        <f t="shared" si="3"/>
        <v>3.6971830985915895E-3</v>
      </c>
    </row>
    <row r="19" spans="1:8" x14ac:dyDescent="0.15">
      <c r="A19" s="42"/>
      <c r="B19" s="10" t="s">
        <v>8</v>
      </c>
      <c r="C19" s="27">
        <v>1132</v>
      </c>
      <c r="D19" s="2">
        <f t="shared" si="4"/>
        <v>1134.2</v>
      </c>
      <c r="E19" s="2">
        <f t="shared" si="0"/>
        <v>-2.2000000000000455</v>
      </c>
      <c r="F19" s="2">
        <f t="shared" si="1"/>
        <v>2.2000000000000455</v>
      </c>
      <c r="G19" s="2">
        <f t="shared" si="2"/>
        <v>4.8400000000001997</v>
      </c>
      <c r="H19" s="1">
        <f t="shared" si="3"/>
        <v>1.943462897526542E-3</v>
      </c>
    </row>
    <row r="20" spans="1:8" x14ac:dyDescent="0.15">
      <c r="A20" s="42"/>
      <c r="B20" s="10" t="s">
        <v>7</v>
      </c>
      <c r="C20" s="27">
        <v>1137</v>
      </c>
      <c r="D20" s="2">
        <f t="shared" si="4"/>
        <v>1133.5999999999999</v>
      </c>
      <c r="E20" s="2">
        <f t="shared" si="0"/>
        <v>3.4000000000000909</v>
      </c>
      <c r="F20" s="2">
        <f t="shared" si="1"/>
        <v>3.4000000000000909</v>
      </c>
      <c r="G20" s="2">
        <f t="shared" si="2"/>
        <v>11.560000000000619</v>
      </c>
      <c r="H20" s="1">
        <f t="shared" si="3"/>
        <v>2.990325417766131E-3</v>
      </c>
    </row>
    <row r="21" spans="1:8" x14ac:dyDescent="0.15">
      <c r="A21" s="42"/>
      <c r="B21" s="10" t="s">
        <v>6</v>
      </c>
      <c r="C21" s="27">
        <v>1135</v>
      </c>
      <c r="D21" s="2">
        <f t="shared" si="4"/>
        <v>1135.3</v>
      </c>
      <c r="E21" s="2">
        <f t="shared" si="0"/>
        <v>-0.29999999999995453</v>
      </c>
      <c r="F21" s="2">
        <f t="shared" si="1"/>
        <v>0.29999999999995453</v>
      </c>
      <c r="G21" s="2">
        <f t="shared" si="2"/>
        <v>8.9999999999972713E-2</v>
      </c>
      <c r="H21" s="1">
        <f t="shared" si="3"/>
        <v>2.6431718061670001E-4</v>
      </c>
    </row>
    <row r="22" spans="1:8" x14ac:dyDescent="0.15">
      <c r="A22" s="42"/>
      <c r="B22" s="10" t="s">
        <v>5</v>
      </c>
      <c r="C22" s="27">
        <v>1137</v>
      </c>
      <c r="D22" s="2">
        <f t="shared" si="4"/>
        <v>1135</v>
      </c>
      <c r="E22" s="2">
        <f t="shared" si="0"/>
        <v>2</v>
      </c>
      <c r="F22" s="2">
        <f t="shared" si="1"/>
        <v>2</v>
      </c>
      <c r="G22" s="2">
        <f t="shared" si="2"/>
        <v>4</v>
      </c>
      <c r="H22" s="1">
        <f t="shared" si="3"/>
        <v>1.7590149516270889E-3</v>
      </c>
    </row>
    <row r="23" spans="1:8" x14ac:dyDescent="0.15">
      <c r="A23" s="42"/>
      <c r="B23" s="10" t="s">
        <v>4</v>
      </c>
      <c r="C23" s="27">
        <v>1138</v>
      </c>
      <c r="D23" s="2">
        <f t="shared" si="4"/>
        <v>1136.4000000000001</v>
      </c>
      <c r="E23" s="2">
        <f t="shared" si="0"/>
        <v>1.5999999999999091</v>
      </c>
      <c r="F23" s="2">
        <f t="shared" si="1"/>
        <v>1.5999999999999091</v>
      </c>
      <c r="G23" s="2">
        <f t="shared" si="2"/>
        <v>2.5599999999997092</v>
      </c>
      <c r="H23" s="1">
        <f t="shared" si="3"/>
        <v>1.4059753954305E-3</v>
      </c>
    </row>
    <row r="24" spans="1:8" x14ac:dyDescent="0.15">
      <c r="A24" s="42"/>
      <c r="B24" s="10" t="s">
        <v>3</v>
      </c>
      <c r="C24" s="27">
        <v>1138</v>
      </c>
      <c r="D24" s="2">
        <f t="shared" si="4"/>
        <v>1137.0999999999999</v>
      </c>
      <c r="E24" s="2">
        <f t="shared" si="0"/>
        <v>0.90000000000009095</v>
      </c>
      <c r="F24" s="2">
        <f t="shared" si="1"/>
        <v>0.90000000000009095</v>
      </c>
      <c r="G24" s="2">
        <f t="shared" si="2"/>
        <v>0.8100000000001637</v>
      </c>
      <c r="H24" s="1">
        <f t="shared" si="3"/>
        <v>7.9086115992978113E-4</v>
      </c>
    </row>
    <row r="25" spans="1:8" x14ac:dyDescent="0.15">
      <c r="A25" s="42"/>
      <c r="B25" s="10" t="s">
        <v>2</v>
      </c>
      <c r="C25" s="27">
        <v>1135</v>
      </c>
      <c r="D25" s="2">
        <f t="shared" si="4"/>
        <v>1137.8</v>
      </c>
      <c r="E25" s="2">
        <f t="shared" si="0"/>
        <v>-2.7999999999999545</v>
      </c>
      <c r="F25" s="2">
        <f t="shared" si="1"/>
        <v>2.7999999999999545</v>
      </c>
      <c r="G25" s="2">
        <f t="shared" si="2"/>
        <v>7.839999999999745</v>
      </c>
      <c r="H25" s="1">
        <f t="shared" si="3"/>
        <v>2.4669603524228676E-3</v>
      </c>
    </row>
    <row r="26" spans="1:8" x14ac:dyDescent="0.15">
      <c r="A26" s="42"/>
      <c r="B26" s="10" t="s">
        <v>1</v>
      </c>
      <c r="C26" s="27">
        <v>1139</v>
      </c>
      <c r="D26" s="2">
        <f t="shared" si="4"/>
        <v>1136.5</v>
      </c>
      <c r="E26" s="2">
        <f t="shared" si="0"/>
        <v>2.5</v>
      </c>
      <c r="F26" s="2">
        <f t="shared" si="1"/>
        <v>2.5</v>
      </c>
      <c r="G26" s="2">
        <f t="shared" si="2"/>
        <v>6.25</v>
      </c>
      <c r="H26" s="1">
        <f t="shared" si="3"/>
        <v>2.1949078138718174E-3</v>
      </c>
    </row>
    <row r="27" spans="1:8" x14ac:dyDescent="0.15">
      <c r="A27" s="42"/>
      <c r="B27" s="10" t="s">
        <v>0</v>
      </c>
      <c r="C27" s="27">
        <v>1140</v>
      </c>
      <c r="D27" s="2">
        <f t="shared" si="4"/>
        <v>1137.5999999999999</v>
      </c>
      <c r="E27" s="2">
        <f t="shared" si="0"/>
        <v>2.4000000000000909</v>
      </c>
      <c r="F27" s="2">
        <f t="shared" si="1"/>
        <v>2.4000000000000909</v>
      </c>
      <c r="G27" s="2">
        <f t="shared" si="2"/>
        <v>5.7600000000004368</v>
      </c>
      <c r="H27" s="1">
        <f t="shared" si="3"/>
        <v>2.1052631578948166E-3</v>
      </c>
    </row>
    <row r="28" spans="1:8" x14ac:dyDescent="0.15">
      <c r="A28" s="43">
        <v>2022</v>
      </c>
      <c r="B28" s="11" t="s">
        <v>11</v>
      </c>
      <c r="C28" s="27">
        <v>1139</v>
      </c>
      <c r="D28" s="2">
        <f t="shared" si="4"/>
        <v>1138.7</v>
      </c>
      <c r="E28" s="2">
        <f t="shared" si="0"/>
        <v>0.29999999999995453</v>
      </c>
      <c r="F28" s="2">
        <f t="shared" si="1"/>
        <v>0.29999999999995453</v>
      </c>
      <c r="G28" s="2">
        <f t="shared" si="2"/>
        <v>8.9999999999972713E-2</v>
      </c>
      <c r="H28" s="1">
        <f t="shared" si="3"/>
        <v>2.6338893766457818E-4</v>
      </c>
    </row>
    <row r="29" spans="1:8" x14ac:dyDescent="0.15">
      <c r="A29" s="43"/>
      <c r="B29" s="11" t="s">
        <v>10</v>
      </c>
      <c r="C29" s="27">
        <v>1137</v>
      </c>
      <c r="D29" s="2">
        <f t="shared" si="4"/>
        <v>1139.3</v>
      </c>
      <c r="E29" s="2">
        <f t="shared" si="0"/>
        <v>-2.2999999999999545</v>
      </c>
      <c r="F29" s="2">
        <f t="shared" si="1"/>
        <v>2.2999999999999545</v>
      </c>
      <c r="G29" s="2">
        <f t="shared" si="2"/>
        <v>5.2899999999997904</v>
      </c>
      <c r="H29" s="1">
        <f t="shared" si="3"/>
        <v>2.0228671943711123E-3</v>
      </c>
    </row>
    <row r="30" spans="1:8" x14ac:dyDescent="0.15">
      <c r="A30" s="43"/>
      <c r="B30" s="11" t="s">
        <v>9</v>
      </c>
      <c r="C30" s="27">
        <v>1138</v>
      </c>
      <c r="D30" s="2">
        <f t="shared" si="4"/>
        <v>1138.2</v>
      </c>
      <c r="E30" s="2">
        <f t="shared" si="0"/>
        <v>-0.20000000000004547</v>
      </c>
      <c r="F30" s="2">
        <f t="shared" si="1"/>
        <v>0.20000000000004547</v>
      </c>
      <c r="G30" s="2">
        <f t="shared" si="2"/>
        <v>4.0000000000018188E-2</v>
      </c>
      <c r="H30" s="1">
        <f t="shared" si="3"/>
        <v>1.7574692442886246E-4</v>
      </c>
    </row>
    <row r="31" spans="1:8" x14ac:dyDescent="0.15">
      <c r="A31" s="43"/>
      <c r="B31" s="11" t="s">
        <v>8</v>
      </c>
      <c r="C31" s="27">
        <v>1139</v>
      </c>
      <c r="D31" s="2">
        <f t="shared" si="4"/>
        <v>1137.8999999999999</v>
      </c>
      <c r="E31" s="2">
        <f t="shared" si="0"/>
        <v>1.1000000000001364</v>
      </c>
      <c r="F31" s="2">
        <f t="shared" si="1"/>
        <v>1.1000000000001364</v>
      </c>
      <c r="G31" s="2">
        <f t="shared" si="2"/>
        <v>1.2100000000003002</v>
      </c>
      <c r="H31" s="1">
        <f t="shared" si="3"/>
        <v>9.6575943810371938E-4</v>
      </c>
    </row>
    <row r="32" spans="1:8" x14ac:dyDescent="0.15">
      <c r="A32" s="43"/>
      <c r="B32" s="11" t="s">
        <v>7</v>
      </c>
      <c r="C32" s="27">
        <v>1137</v>
      </c>
      <c r="D32" s="2">
        <f t="shared" si="4"/>
        <v>1138.3</v>
      </c>
      <c r="E32" s="2">
        <f t="shared" si="0"/>
        <v>-1.2999999999999545</v>
      </c>
      <c r="F32" s="2">
        <f t="shared" si="1"/>
        <v>1.2999999999999545</v>
      </c>
      <c r="G32" s="2">
        <f t="shared" si="2"/>
        <v>1.6899999999998818</v>
      </c>
      <c r="H32" s="1">
        <f t="shared" si="3"/>
        <v>1.1433597185575677E-3</v>
      </c>
    </row>
    <row r="33" spans="1:8" x14ac:dyDescent="0.15">
      <c r="A33" s="43"/>
      <c r="B33" s="11" t="s">
        <v>6</v>
      </c>
      <c r="C33" s="27">
        <v>1140</v>
      </c>
      <c r="D33" s="2">
        <f t="shared" si="4"/>
        <v>1137.8000000000002</v>
      </c>
      <c r="E33" s="2">
        <f t="shared" si="0"/>
        <v>2.1999999999998181</v>
      </c>
      <c r="F33" s="2">
        <f t="shared" si="1"/>
        <v>2.1999999999998181</v>
      </c>
      <c r="G33" s="2">
        <f t="shared" si="2"/>
        <v>4.8399999999991996</v>
      </c>
      <c r="H33" s="1">
        <f t="shared" si="3"/>
        <v>1.9298245614033493E-3</v>
      </c>
    </row>
    <row r="34" spans="1:8" x14ac:dyDescent="0.15">
      <c r="A34" s="43"/>
      <c r="B34" s="11" t="s">
        <v>5</v>
      </c>
      <c r="C34" s="27">
        <v>1142</v>
      </c>
      <c r="D34" s="2">
        <f t="shared" si="4"/>
        <v>1138.8999999999999</v>
      </c>
      <c r="E34" s="2">
        <f t="shared" si="0"/>
        <v>3.1000000000001364</v>
      </c>
      <c r="F34" s="2">
        <f t="shared" si="1"/>
        <v>3.1000000000001364</v>
      </c>
      <c r="G34" s="2">
        <f t="shared" si="2"/>
        <v>9.610000000000845</v>
      </c>
      <c r="H34" s="1">
        <f t="shared" si="3"/>
        <v>2.7145359019265644E-3</v>
      </c>
    </row>
    <row r="35" spans="1:8" x14ac:dyDescent="0.15">
      <c r="A35" s="43"/>
      <c r="B35" s="11" t="s">
        <v>4</v>
      </c>
      <c r="C35" s="27">
        <v>1140</v>
      </c>
      <c r="D35" s="2">
        <f t="shared" si="4"/>
        <v>1140.4000000000001</v>
      </c>
      <c r="E35" s="2">
        <f t="shared" si="0"/>
        <v>-0.40000000000009095</v>
      </c>
      <c r="F35" s="2">
        <f t="shared" si="1"/>
        <v>0.40000000000009095</v>
      </c>
      <c r="G35" s="2">
        <f t="shared" si="2"/>
        <v>0.16000000000007275</v>
      </c>
      <c r="H35" s="1">
        <f t="shared" si="3"/>
        <v>3.5087719298253591E-4</v>
      </c>
    </row>
    <row r="36" spans="1:8" x14ac:dyDescent="0.15">
      <c r="A36" s="43"/>
      <c r="B36" s="11" t="s">
        <v>3</v>
      </c>
      <c r="C36" s="27">
        <v>1139</v>
      </c>
      <c r="D36" s="2">
        <f t="shared" si="4"/>
        <v>1140.5999999999999</v>
      </c>
      <c r="E36" s="2">
        <f t="shared" si="0"/>
        <v>-1.5999999999999091</v>
      </c>
      <c r="F36" s="2">
        <f t="shared" si="1"/>
        <v>1.5999999999999091</v>
      </c>
      <c r="G36" s="2">
        <f t="shared" si="2"/>
        <v>2.5599999999997092</v>
      </c>
      <c r="H36" s="1">
        <f t="shared" si="3"/>
        <v>1.4047410008778832E-3</v>
      </c>
    </row>
    <row r="37" spans="1:8" x14ac:dyDescent="0.15">
      <c r="A37" s="43"/>
      <c r="B37" s="11" t="s">
        <v>2</v>
      </c>
      <c r="C37" s="27">
        <v>1144</v>
      </c>
      <c r="D37" s="2">
        <f t="shared" si="4"/>
        <v>1139.9000000000001</v>
      </c>
      <c r="E37" s="2">
        <f t="shared" si="0"/>
        <v>4.0999999999999091</v>
      </c>
      <c r="F37" s="2">
        <f t="shared" si="1"/>
        <v>4.0999999999999091</v>
      </c>
      <c r="G37" s="2">
        <f t="shared" si="2"/>
        <v>16.809999999999253</v>
      </c>
      <c r="H37" s="1">
        <f t="shared" si="3"/>
        <v>3.5839160839160043E-3</v>
      </c>
    </row>
    <row r="38" spans="1:8" x14ac:dyDescent="0.15">
      <c r="A38" s="43"/>
      <c r="B38" s="11" t="s">
        <v>1</v>
      </c>
      <c r="C38" s="27">
        <v>1142</v>
      </c>
      <c r="D38" s="2">
        <f t="shared" si="4"/>
        <v>1141.7</v>
      </c>
      <c r="E38" s="2">
        <f t="shared" si="0"/>
        <v>0.29999999999995453</v>
      </c>
      <c r="F38" s="2">
        <f t="shared" si="1"/>
        <v>0.29999999999995453</v>
      </c>
      <c r="G38" s="2">
        <f t="shared" si="2"/>
        <v>8.9999999999972713E-2</v>
      </c>
      <c r="H38" s="1">
        <f t="shared" si="3"/>
        <v>2.6269702276703549E-4</v>
      </c>
    </row>
    <row r="39" spans="1:8" x14ac:dyDescent="0.15">
      <c r="A39" s="43"/>
      <c r="B39" s="11" t="s">
        <v>0</v>
      </c>
      <c r="C39" s="27">
        <v>1143</v>
      </c>
      <c r="D39" s="2">
        <f t="shared" si="4"/>
        <v>1142</v>
      </c>
      <c r="E39" s="2">
        <f t="shared" si="0"/>
        <v>1</v>
      </c>
      <c r="F39" s="2">
        <f t="shared" si="1"/>
        <v>1</v>
      </c>
      <c r="G39" s="2">
        <f t="shared" si="2"/>
        <v>1</v>
      </c>
      <c r="H39" s="1">
        <f t="shared" si="3"/>
        <v>8.7489063867016625E-4</v>
      </c>
    </row>
    <row r="40" spans="1:8" ht="23" customHeight="1" x14ac:dyDescent="0.15">
      <c r="A40" s="45" t="s">
        <v>26</v>
      </c>
      <c r="B40" s="46"/>
      <c r="C40" s="2"/>
      <c r="D40" s="2">
        <f t="shared" si="4"/>
        <v>1142.8999999999999</v>
      </c>
      <c r="E40" s="2">
        <f t="shared" si="0"/>
        <v>-1142.8999999999999</v>
      </c>
      <c r="F40" s="2">
        <f t="shared" si="1"/>
        <v>1142.8999999999999</v>
      </c>
      <c r="G40" s="2">
        <f t="shared" si="2"/>
        <v>1306220.4099999997</v>
      </c>
      <c r="H40" s="1"/>
    </row>
  </sheetData>
  <mergeCells count="5">
    <mergeCell ref="A40:B40"/>
    <mergeCell ref="A4:A15"/>
    <mergeCell ref="A16:A27"/>
    <mergeCell ref="A28:A39"/>
    <mergeCell ref="B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C8389-BD1E-9E4E-8D0C-C70B67D8D3ED}">
  <dimension ref="A1:K40"/>
  <sheetViews>
    <sheetView zoomScale="85" workbookViewId="0">
      <selection activeCell="I16" sqref="I16"/>
    </sheetView>
  </sheetViews>
  <sheetFormatPr baseColWidth="10" defaultRowHeight="13" x14ac:dyDescent="0.15"/>
  <cols>
    <col min="2" max="2" width="14.83203125" bestFit="1" customWidth="1"/>
    <col min="3" max="3" width="14.5" customWidth="1"/>
    <col min="4" max="4" width="14.6640625" customWidth="1"/>
    <col min="5" max="5" width="8.83203125" customWidth="1"/>
    <col min="6" max="6" width="12.1640625" customWidth="1"/>
    <col min="7" max="7" width="11.33203125" customWidth="1"/>
    <col min="8" max="8" width="9" customWidth="1"/>
    <col min="9" max="9" width="12.5" customWidth="1"/>
    <col min="10" max="10" width="10.1640625" customWidth="1"/>
    <col min="13" max="13" width="14" customWidth="1"/>
  </cols>
  <sheetData>
    <row r="1" spans="1:11" ht="50" customHeight="1" x14ac:dyDescent="0.15">
      <c r="B1" s="44" t="s">
        <v>36</v>
      </c>
      <c r="C1" s="44"/>
      <c r="D1" s="44"/>
      <c r="E1" s="44"/>
      <c r="F1" s="44"/>
      <c r="G1" s="44"/>
      <c r="H1" s="44"/>
      <c r="I1" s="61"/>
      <c r="J1" s="61"/>
      <c r="K1" s="61"/>
    </row>
    <row r="3" spans="1:11" ht="36" customHeight="1" x14ac:dyDescent="0.15">
      <c r="A3" s="5" t="s">
        <v>21</v>
      </c>
      <c r="B3" s="5" t="s">
        <v>20</v>
      </c>
      <c r="C3" s="4" t="s">
        <v>35</v>
      </c>
      <c r="D3" s="4" t="s">
        <v>28</v>
      </c>
      <c r="E3" s="5" t="s">
        <v>18</v>
      </c>
      <c r="F3" s="5" t="s">
        <v>17</v>
      </c>
      <c r="G3" s="5" t="s">
        <v>16</v>
      </c>
      <c r="H3" s="4" t="s">
        <v>15</v>
      </c>
    </row>
    <row r="4" spans="1:11" ht="19" customHeight="1" x14ac:dyDescent="0.15">
      <c r="A4" s="41">
        <v>2020</v>
      </c>
      <c r="B4" s="9" t="s">
        <v>11</v>
      </c>
      <c r="C4" s="27">
        <v>1121</v>
      </c>
      <c r="D4" s="2"/>
      <c r="E4" s="2"/>
      <c r="F4" s="2"/>
      <c r="G4" s="2"/>
      <c r="H4" s="2"/>
      <c r="J4" s="14" t="s">
        <v>29</v>
      </c>
      <c r="K4" s="15">
        <v>0.1</v>
      </c>
    </row>
    <row r="5" spans="1:11" ht="16" customHeight="1" x14ac:dyDescent="0.15">
      <c r="A5" s="41"/>
      <c r="B5" s="9" t="s">
        <v>10</v>
      </c>
      <c r="C5" s="27">
        <v>1125</v>
      </c>
      <c r="D5" s="2">
        <v>1121</v>
      </c>
      <c r="E5" s="21">
        <f t="shared" ref="E5:E40" si="0">C5-D5</f>
        <v>4</v>
      </c>
      <c r="F5" s="21">
        <f t="shared" ref="F5:F40" si="1">ABS(E5)</f>
        <v>4</v>
      </c>
      <c r="G5" s="21">
        <f t="shared" ref="G5:G40" si="2">(E5)^2</f>
        <v>16</v>
      </c>
      <c r="H5" s="1">
        <f t="shared" ref="H5:H39" si="3">(F5/C5)</f>
        <v>3.5555555555555557E-3</v>
      </c>
    </row>
    <row r="6" spans="1:11" x14ac:dyDescent="0.15">
      <c r="A6" s="41"/>
      <c r="B6" s="9" t="s">
        <v>9</v>
      </c>
      <c r="C6" s="27">
        <v>1120</v>
      </c>
      <c r="D6" s="12">
        <f>0.1*C5+(1-0.1)*D5</f>
        <v>1121.4000000000001</v>
      </c>
      <c r="E6" s="21">
        <f t="shared" si="0"/>
        <v>-1.4000000000000909</v>
      </c>
      <c r="F6" s="21">
        <f t="shared" si="1"/>
        <v>1.4000000000000909</v>
      </c>
      <c r="G6" s="21">
        <f t="shared" si="2"/>
        <v>1.9600000000002546</v>
      </c>
      <c r="H6" s="1">
        <f t="shared" si="3"/>
        <v>1.2500000000000811E-3</v>
      </c>
    </row>
    <row r="7" spans="1:11" x14ac:dyDescent="0.15">
      <c r="A7" s="41"/>
      <c r="B7" s="9" t="s">
        <v>8</v>
      </c>
      <c r="C7" s="27">
        <v>1119</v>
      </c>
      <c r="D7" s="12">
        <f t="shared" ref="D7:D40" si="4">0.1*C6+(1-0.1)*D6</f>
        <v>1121.2600000000002</v>
      </c>
      <c r="E7" s="21">
        <f t="shared" si="0"/>
        <v>-2.2600000000002183</v>
      </c>
      <c r="F7" s="21">
        <f t="shared" si="1"/>
        <v>2.2600000000002183</v>
      </c>
      <c r="G7" s="21">
        <f t="shared" si="2"/>
        <v>5.1076000000009865</v>
      </c>
      <c r="H7" s="1">
        <f t="shared" si="3"/>
        <v>2.0196604110815177E-3</v>
      </c>
    </row>
    <row r="8" spans="1:11" x14ac:dyDescent="0.15">
      <c r="A8" s="41"/>
      <c r="B8" s="9" t="s">
        <v>7</v>
      </c>
      <c r="C8" s="27">
        <v>1126</v>
      </c>
      <c r="D8" s="12">
        <f t="shared" si="4"/>
        <v>1121.0340000000003</v>
      </c>
      <c r="E8" s="21">
        <f t="shared" si="0"/>
        <v>4.9659999999996671</v>
      </c>
      <c r="F8" s="21">
        <f t="shared" si="1"/>
        <v>4.9659999999996671</v>
      </c>
      <c r="G8" s="21">
        <f t="shared" si="2"/>
        <v>24.661155999996694</v>
      </c>
      <c r="H8" s="1">
        <f t="shared" si="3"/>
        <v>4.4103019538185321E-3</v>
      </c>
    </row>
    <row r="9" spans="1:11" x14ac:dyDescent="0.15">
      <c r="A9" s="41"/>
      <c r="B9" s="9" t="s">
        <v>6</v>
      </c>
      <c r="C9" s="27">
        <v>1126</v>
      </c>
      <c r="D9" s="12">
        <f t="shared" si="4"/>
        <v>1121.5306000000003</v>
      </c>
      <c r="E9" s="21">
        <f t="shared" si="0"/>
        <v>4.4693999999997231</v>
      </c>
      <c r="F9" s="21">
        <f t="shared" si="1"/>
        <v>4.4693999999997231</v>
      </c>
      <c r="G9" s="21">
        <f t="shared" si="2"/>
        <v>19.975536359997527</v>
      </c>
      <c r="H9" s="1">
        <f t="shared" si="3"/>
        <v>3.9692717584366988E-3</v>
      </c>
      <c r="J9" s="18" t="s">
        <v>14</v>
      </c>
      <c r="K9" s="19">
        <f>AVERAGE(F5:F39)</f>
        <v>5.2311894642334922</v>
      </c>
    </row>
    <row r="10" spans="1:11" x14ac:dyDescent="0.15">
      <c r="A10" s="41"/>
      <c r="B10" s="9" t="s">
        <v>5</v>
      </c>
      <c r="C10" s="27">
        <v>1125</v>
      </c>
      <c r="D10" s="12">
        <f t="shared" si="4"/>
        <v>1121.9775400000003</v>
      </c>
      <c r="E10" s="21">
        <f t="shared" si="0"/>
        <v>3.0224599999996826</v>
      </c>
      <c r="F10" s="21">
        <f t="shared" si="1"/>
        <v>3.0224599999996826</v>
      </c>
      <c r="G10" s="21">
        <f t="shared" si="2"/>
        <v>9.135264451598081</v>
      </c>
      <c r="H10" s="1">
        <f t="shared" si="3"/>
        <v>2.686631111110829E-3</v>
      </c>
      <c r="J10" s="13" t="s">
        <v>13</v>
      </c>
      <c r="K10" s="20">
        <f>AVERAGE(G5:G39)</f>
        <v>31.702429387023027</v>
      </c>
    </row>
    <row r="11" spans="1:11" x14ac:dyDescent="0.15">
      <c r="A11" s="41"/>
      <c r="B11" s="9" t="s">
        <v>4</v>
      </c>
      <c r="C11" s="27">
        <v>1130</v>
      </c>
      <c r="D11" s="12">
        <f t="shared" si="4"/>
        <v>1122.2797860000003</v>
      </c>
      <c r="E11" s="21">
        <f t="shared" si="0"/>
        <v>7.7202139999997144</v>
      </c>
      <c r="F11" s="21">
        <f t="shared" si="1"/>
        <v>7.7202139999997144</v>
      </c>
      <c r="G11" s="21">
        <f t="shared" si="2"/>
        <v>59.601704205791592</v>
      </c>
      <c r="H11" s="1">
        <f t="shared" si="3"/>
        <v>6.8320477876103666E-3</v>
      </c>
      <c r="J11" s="16" t="s">
        <v>12</v>
      </c>
      <c r="K11" s="17">
        <f>AVERAGE(H5:H39)</f>
        <v>4.6085659712274156E-3</v>
      </c>
    </row>
    <row r="12" spans="1:11" x14ac:dyDescent="0.15">
      <c r="A12" s="41"/>
      <c r="B12" s="9" t="s">
        <v>3</v>
      </c>
      <c r="C12" s="27">
        <v>1127</v>
      </c>
      <c r="D12" s="12">
        <f t="shared" si="4"/>
        <v>1123.0518074000001</v>
      </c>
      <c r="E12" s="21">
        <f t="shared" si="0"/>
        <v>3.9481925999998566</v>
      </c>
      <c r="F12" s="21">
        <f t="shared" si="1"/>
        <v>3.9481925999998566</v>
      </c>
      <c r="G12" s="21">
        <f t="shared" si="2"/>
        <v>15.588224806693628</v>
      </c>
      <c r="H12" s="1">
        <f t="shared" si="3"/>
        <v>3.5032764862465452E-3</v>
      </c>
    </row>
    <row r="13" spans="1:11" x14ac:dyDescent="0.15">
      <c r="A13" s="41"/>
      <c r="B13" s="9" t="s">
        <v>2</v>
      </c>
      <c r="C13" s="27">
        <v>1128</v>
      </c>
      <c r="D13" s="12">
        <f t="shared" si="4"/>
        <v>1123.4466266600002</v>
      </c>
      <c r="E13" s="21">
        <f t="shared" si="0"/>
        <v>4.55337333999978</v>
      </c>
      <c r="F13" s="21">
        <f t="shared" si="1"/>
        <v>4.55337333999978</v>
      </c>
      <c r="G13" s="21">
        <f t="shared" si="2"/>
        <v>20.733208773420753</v>
      </c>
      <c r="H13" s="1">
        <f t="shared" si="3"/>
        <v>4.0366784929076064E-3</v>
      </c>
    </row>
    <row r="14" spans="1:11" x14ac:dyDescent="0.15">
      <c r="A14" s="41"/>
      <c r="B14" s="9" t="s">
        <v>1</v>
      </c>
      <c r="C14" s="27">
        <v>1130</v>
      </c>
      <c r="D14" s="12">
        <f t="shared" si="4"/>
        <v>1123.9019639940002</v>
      </c>
      <c r="E14" s="21">
        <f t="shared" si="0"/>
        <v>6.098036005999802</v>
      </c>
      <c r="F14" s="21">
        <f t="shared" si="1"/>
        <v>6.098036005999802</v>
      </c>
      <c r="G14" s="21">
        <f t="shared" si="2"/>
        <v>37.186043130470019</v>
      </c>
      <c r="H14" s="1">
        <f t="shared" si="3"/>
        <v>5.3964920407077897E-3</v>
      </c>
    </row>
    <row r="15" spans="1:11" x14ac:dyDescent="0.15">
      <c r="A15" s="41"/>
      <c r="B15" s="9" t="s">
        <v>0</v>
      </c>
      <c r="C15" s="27">
        <v>1129</v>
      </c>
      <c r="D15" s="12">
        <f t="shared" si="4"/>
        <v>1124.5117675946003</v>
      </c>
      <c r="E15" s="21">
        <f t="shared" si="0"/>
        <v>4.4882324053996854</v>
      </c>
      <c r="F15" s="21">
        <f t="shared" si="1"/>
        <v>4.4882324053996854</v>
      </c>
      <c r="G15" s="21">
        <f t="shared" si="2"/>
        <v>20.144230124879847</v>
      </c>
      <c r="H15" s="1">
        <f t="shared" si="3"/>
        <v>3.9754051420723517E-3</v>
      </c>
    </row>
    <row r="16" spans="1:11" x14ac:dyDescent="0.15">
      <c r="A16" s="42">
        <v>2021</v>
      </c>
      <c r="B16" s="10" t="s">
        <v>11</v>
      </c>
      <c r="C16" s="27">
        <v>1130</v>
      </c>
      <c r="D16" s="12">
        <f t="shared" si="4"/>
        <v>1124.9605908351402</v>
      </c>
      <c r="E16" s="21">
        <f t="shared" si="0"/>
        <v>5.0394091648597623</v>
      </c>
      <c r="F16" s="21">
        <f t="shared" si="1"/>
        <v>5.0394091648597623</v>
      </c>
      <c r="G16" s="21">
        <f t="shared" si="2"/>
        <v>25.395644730872569</v>
      </c>
      <c r="H16" s="1">
        <f t="shared" si="3"/>
        <v>4.4596541281944797E-3</v>
      </c>
    </row>
    <row r="17" spans="1:8" x14ac:dyDescent="0.15">
      <c r="A17" s="42"/>
      <c r="B17" s="10" t="s">
        <v>10</v>
      </c>
      <c r="C17" s="27">
        <v>1134</v>
      </c>
      <c r="D17" s="12">
        <f t="shared" si="4"/>
        <v>1125.4645317516263</v>
      </c>
      <c r="E17" s="21">
        <f t="shared" si="0"/>
        <v>8.5354682483737179</v>
      </c>
      <c r="F17" s="21">
        <f t="shared" si="1"/>
        <v>8.5354682483737179</v>
      </c>
      <c r="G17" s="21">
        <f t="shared" si="2"/>
        <v>72.854218218995896</v>
      </c>
      <c r="H17" s="1">
        <f t="shared" si="3"/>
        <v>7.5268679438921671E-3</v>
      </c>
    </row>
    <row r="18" spans="1:8" x14ac:dyDescent="0.15">
      <c r="A18" s="42"/>
      <c r="B18" s="10" t="s">
        <v>9</v>
      </c>
      <c r="C18" s="27">
        <v>1136</v>
      </c>
      <c r="D18" s="12">
        <f t="shared" si="4"/>
        <v>1126.3180785764637</v>
      </c>
      <c r="E18" s="21">
        <f t="shared" si="0"/>
        <v>9.6819214235363233</v>
      </c>
      <c r="F18" s="21">
        <f t="shared" si="1"/>
        <v>9.6819214235363233</v>
      </c>
      <c r="G18" s="21">
        <f t="shared" si="2"/>
        <v>93.739602451531624</v>
      </c>
      <c r="H18" s="1">
        <f t="shared" si="3"/>
        <v>8.522818154521411E-3</v>
      </c>
    </row>
    <row r="19" spans="1:8" x14ac:dyDescent="0.15">
      <c r="A19" s="42"/>
      <c r="B19" s="10" t="s">
        <v>8</v>
      </c>
      <c r="C19" s="27">
        <v>1132</v>
      </c>
      <c r="D19" s="12">
        <f t="shared" si="4"/>
        <v>1127.2862707188174</v>
      </c>
      <c r="E19" s="21">
        <f t="shared" si="0"/>
        <v>4.7137292811826228</v>
      </c>
      <c r="F19" s="21">
        <f t="shared" si="1"/>
        <v>4.7137292811826228</v>
      </c>
      <c r="G19" s="21">
        <f t="shared" si="2"/>
        <v>22.219243736278447</v>
      </c>
      <c r="H19" s="1">
        <f t="shared" si="3"/>
        <v>4.1640718031648611E-3</v>
      </c>
    </row>
    <row r="20" spans="1:8" x14ac:dyDescent="0.15">
      <c r="A20" s="42"/>
      <c r="B20" s="10" t="s">
        <v>7</v>
      </c>
      <c r="C20" s="27">
        <v>1137</v>
      </c>
      <c r="D20" s="12">
        <f t="shared" si="4"/>
        <v>1127.7576436469355</v>
      </c>
      <c r="E20" s="21">
        <f t="shared" si="0"/>
        <v>9.2423563530644515</v>
      </c>
      <c r="F20" s="21">
        <f t="shared" si="1"/>
        <v>9.2423563530644515</v>
      </c>
      <c r="G20" s="21">
        <f t="shared" si="2"/>
        <v>85.421150957030832</v>
      </c>
      <c r="H20" s="1">
        <f t="shared" si="3"/>
        <v>8.1287215066529923E-3</v>
      </c>
    </row>
    <row r="21" spans="1:8" x14ac:dyDescent="0.15">
      <c r="A21" s="42"/>
      <c r="B21" s="10" t="s">
        <v>6</v>
      </c>
      <c r="C21" s="27">
        <v>1135</v>
      </c>
      <c r="D21" s="12">
        <f t="shared" si="4"/>
        <v>1128.6818792822421</v>
      </c>
      <c r="E21" s="21">
        <f t="shared" si="0"/>
        <v>6.3181207177578926</v>
      </c>
      <c r="F21" s="21">
        <f t="shared" si="1"/>
        <v>6.3181207177578926</v>
      </c>
      <c r="G21" s="21">
        <f t="shared" si="2"/>
        <v>39.918649404161506</v>
      </c>
      <c r="H21" s="1">
        <f t="shared" si="3"/>
        <v>5.5666261830466012E-3</v>
      </c>
    </row>
    <row r="22" spans="1:8" x14ac:dyDescent="0.15">
      <c r="A22" s="42"/>
      <c r="B22" s="10" t="s">
        <v>5</v>
      </c>
      <c r="C22" s="27">
        <v>1137</v>
      </c>
      <c r="D22" s="12">
        <f t="shared" si="4"/>
        <v>1129.3136913540179</v>
      </c>
      <c r="E22" s="21">
        <f t="shared" si="0"/>
        <v>7.6863086459820806</v>
      </c>
      <c r="F22" s="21">
        <f t="shared" si="1"/>
        <v>7.6863086459820806</v>
      </c>
      <c r="G22" s="21">
        <f t="shared" si="2"/>
        <v>59.079340601298888</v>
      </c>
      <c r="H22" s="1">
        <f t="shared" si="3"/>
        <v>6.760165915551522E-3</v>
      </c>
    </row>
    <row r="23" spans="1:8" x14ac:dyDescent="0.15">
      <c r="A23" s="42"/>
      <c r="B23" s="10" t="s">
        <v>4</v>
      </c>
      <c r="C23" s="27">
        <v>1138</v>
      </c>
      <c r="D23" s="12">
        <f t="shared" si="4"/>
        <v>1130.0823222186161</v>
      </c>
      <c r="E23" s="21">
        <f t="shared" si="0"/>
        <v>7.9176777813838726</v>
      </c>
      <c r="F23" s="21">
        <f t="shared" si="1"/>
        <v>7.9176777813838726</v>
      </c>
      <c r="G23" s="21">
        <f t="shared" si="2"/>
        <v>62.689621449819846</v>
      </c>
      <c r="H23" s="1">
        <f t="shared" si="3"/>
        <v>6.957537593483192E-3</v>
      </c>
    </row>
    <row r="24" spans="1:8" x14ac:dyDescent="0.15">
      <c r="A24" s="42"/>
      <c r="B24" s="10" t="s">
        <v>3</v>
      </c>
      <c r="C24" s="27">
        <v>1138</v>
      </c>
      <c r="D24" s="12">
        <f t="shared" si="4"/>
        <v>1130.8740899967545</v>
      </c>
      <c r="E24" s="21">
        <f t="shared" si="0"/>
        <v>7.1259100032455081</v>
      </c>
      <c r="F24" s="21">
        <f t="shared" si="1"/>
        <v>7.1259100032455081</v>
      </c>
      <c r="G24" s="21">
        <f t="shared" si="2"/>
        <v>50.778593374354394</v>
      </c>
      <c r="H24" s="1">
        <f t="shared" si="3"/>
        <v>6.261783834134893E-3</v>
      </c>
    </row>
    <row r="25" spans="1:8" x14ac:dyDescent="0.15">
      <c r="A25" s="42"/>
      <c r="B25" s="10" t="s">
        <v>2</v>
      </c>
      <c r="C25" s="27">
        <v>1135</v>
      </c>
      <c r="D25" s="12">
        <f t="shared" si="4"/>
        <v>1131.5866809970792</v>
      </c>
      <c r="E25" s="21">
        <f t="shared" si="0"/>
        <v>3.4133190029208436</v>
      </c>
      <c r="F25" s="21">
        <f t="shared" si="1"/>
        <v>3.4133190029208436</v>
      </c>
      <c r="G25" s="21">
        <f t="shared" si="2"/>
        <v>11.650746615700541</v>
      </c>
      <c r="H25" s="1">
        <f t="shared" si="3"/>
        <v>3.0073295179919328E-3</v>
      </c>
    </row>
    <row r="26" spans="1:8" x14ac:dyDescent="0.15">
      <c r="A26" s="42"/>
      <c r="B26" s="10" t="s">
        <v>1</v>
      </c>
      <c r="C26" s="27">
        <v>1139</v>
      </c>
      <c r="D26" s="12">
        <f t="shared" si="4"/>
        <v>1131.9280128973712</v>
      </c>
      <c r="E26" s="21">
        <f t="shared" si="0"/>
        <v>7.0719871026287819</v>
      </c>
      <c r="F26" s="21">
        <f t="shared" si="1"/>
        <v>7.0719871026287819</v>
      </c>
      <c r="G26" s="21">
        <f t="shared" si="2"/>
        <v>50.013001579747836</v>
      </c>
      <c r="H26" s="1">
        <f t="shared" si="3"/>
        <v>6.2089439004642507E-3</v>
      </c>
    </row>
    <row r="27" spans="1:8" x14ac:dyDescent="0.15">
      <c r="A27" s="42"/>
      <c r="B27" s="10" t="s">
        <v>0</v>
      </c>
      <c r="C27" s="27">
        <v>1140</v>
      </c>
      <c r="D27" s="12">
        <f t="shared" si="4"/>
        <v>1132.6352116076341</v>
      </c>
      <c r="E27" s="21">
        <f t="shared" si="0"/>
        <v>7.364788392365881</v>
      </c>
      <c r="F27" s="21">
        <f t="shared" si="1"/>
        <v>7.364788392365881</v>
      </c>
      <c r="G27" s="21">
        <f t="shared" si="2"/>
        <v>54.240108064327217</v>
      </c>
      <c r="H27" s="1">
        <f t="shared" si="3"/>
        <v>6.4603406950577901E-3</v>
      </c>
    </row>
    <row r="28" spans="1:8" x14ac:dyDescent="0.15">
      <c r="A28" s="43">
        <v>2022</v>
      </c>
      <c r="B28" s="11" t="s">
        <v>11</v>
      </c>
      <c r="C28" s="27">
        <v>1139</v>
      </c>
      <c r="D28" s="12">
        <f t="shared" si="4"/>
        <v>1133.3716904468706</v>
      </c>
      <c r="E28" s="21">
        <f t="shared" si="0"/>
        <v>5.6283095531293839</v>
      </c>
      <c r="F28" s="21">
        <f t="shared" si="1"/>
        <v>5.6283095531293839</v>
      </c>
      <c r="G28" s="21">
        <f t="shared" si="2"/>
        <v>31.677868425847485</v>
      </c>
      <c r="H28" s="1">
        <f t="shared" si="3"/>
        <v>4.9414482468212329E-3</v>
      </c>
    </row>
    <row r="29" spans="1:8" x14ac:dyDescent="0.15">
      <c r="A29" s="43"/>
      <c r="B29" s="11" t="s">
        <v>10</v>
      </c>
      <c r="C29" s="27">
        <v>1137</v>
      </c>
      <c r="D29" s="12">
        <f t="shared" si="4"/>
        <v>1133.9345214021837</v>
      </c>
      <c r="E29" s="21">
        <f t="shared" si="0"/>
        <v>3.065478597816309</v>
      </c>
      <c r="F29" s="21">
        <f t="shared" si="1"/>
        <v>3.065478597816309</v>
      </c>
      <c r="G29" s="21">
        <f t="shared" si="2"/>
        <v>9.3971590336698441</v>
      </c>
      <c r="H29" s="1">
        <f t="shared" si="3"/>
        <v>2.6961113437258656E-3</v>
      </c>
    </row>
    <row r="30" spans="1:8" x14ac:dyDescent="0.15">
      <c r="A30" s="43"/>
      <c r="B30" s="11" t="s">
        <v>9</v>
      </c>
      <c r="C30" s="27">
        <v>1138</v>
      </c>
      <c r="D30" s="12">
        <f t="shared" si="4"/>
        <v>1134.2410692619653</v>
      </c>
      <c r="E30" s="21">
        <f t="shared" si="0"/>
        <v>3.7589307380346781</v>
      </c>
      <c r="F30" s="21">
        <f t="shared" si="1"/>
        <v>3.7589307380346781</v>
      </c>
      <c r="G30" s="21">
        <f t="shared" si="2"/>
        <v>14.12956029334193</v>
      </c>
      <c r="H30" s="1">
        <f t="shared" si="3"/>
        <v>3.3031025817527927E-3</v>
      </c>
    </row>
    <row r="31" spans="1:8" x14ac:dyDescent="0.15">
      <c r="A31" s="43"/>
      <c r="B31" s="11" t="s">
        <v>8</v>
      </c>
      <c r="C31" s="27">
        <v>1139</v>
      </c>
      <c r="D31" s="12">
        <f t="shared" si="4"/>
        <v>1134.6169623357689</v>
      </c>
      <c r="E31" s="21">
        <f t="shared" si="0"/>
        <v>4.3830376642310966</v>
      </c>
      <c r="F31" s="21">
        <f t="shared" si="1"/>
        <v>4.3830376642310966</v>
      </c>
      <c r="G31" s="21">
        <f t="shared" si="2"/>
        <v>19.211019166068386</v>
      </c>
      <c r="H31" s="1">
        <f t="shared" si="3"/>
        <v>3.8481454470861254E-3</v>
      </c>
    </row>
    <row r="32" spans="1:8" x14ac:dyDescent="0.15">
      <c r="A32" s="43"/>
      <c r="B32" s="11" t="s">
        <v>7</v>
      </c>
      <c r="C32" s="27">
        <v>1137</v>
      </c>
      <c r="D32" s="12">
        <f t="shared" si="4"/>
        <v>1135.055266102192</v>
      </c>
      <c r="E32" s="21">
        <f t="shared" si="0"/>
        <v>1.9447338978079642</v>
      </c>
      <c r="F32" s="21">
        <f t="shared" si="1"/>
        <v>1.9447338978079642</v>
      </c>
      <c r="G32" s="21">
        <f t="shared" si="2"/>
        <v>3.7819899332833575</v>
      </c>
      <c r="H32" s="1">
        <f t="shared" si="3"/>
        <v>1.7104080015901181E-3</v>
      </c>
    </row>
    <row r="33" spans="1:8" x14ac:dyDescent="0.15">
      <c r="A33" s="43"/>
      <c r="B33" s="11" t="s">
        <v>6</v>
      </c>
      <c r="C33" s="27">
        <v>1140</v>
      </c>
      <c r="D33" s="12">
        <f t="shared" si="4"/>
        <v>1135.2497394919728</v>
      </c>
      <c r="E33" s="21">
        <f t="shared" si="0"/>
        <v>4.7502605080271678</v>
      </c>
      <c r="F33" s="21">
        <f t="shared" si="1"/>
        <v>4.7502605080271678</v>
      </c>
      <c r="G33" s="21">
        <f t="shared" si="2"/>
        <v>22.564974894122525</v>
      </c>
      <c r="H33" s="1">
        <f t="shared" si="3"/>
        <v>4.1668951824799716E-3</v>
      </c>
    </row>
    <row r="34" spans="1:8" x14ac:dyDescent="0.15">
      <c r="A34" s="43"/>
      <c r="B34" s="11" t="s">
        <v>5</v>
      </c>
      <c r="C34" s="27">
        <v>1142</v>
      </c>
      <c r="D34" s="12">
        <f t="shared" si="4"/>
        <v>1135.7247655427755</v>
      </c>
      <c r="E34" s="21">
        <f t="shared" si="0"/>
        <v>6.275234457224542</v>
      </c>
      <c r="F34" s="21">
        <f t="shared" si="1"/>
        <v>6.275234457224542</v>
      </c>
      <c r="G34" s="21">
        <f t="shared" si="2"/>
        <v>39.378567493138192</v>
      </c>
      <c r="H34" s="1">
        <f t="shared" si="3"/>
        <v>5.4949513635941701E-3</v>
      </c>
    </row>
    <row r="35" spans="1:8" x14ac:dyDescent="0.15">
      <c r="A35" s="43"/>
      <c r="B35" s="11" t="s">
        <v>4</v>
      </c>
      <c r="C35" s="27">
        <v>1140</v>
      </c>
      <c r="D35" s="12">
        <f t="shared" si="4"/>
        <v>1136.352288988498</v>
      </c>
      <c r="E35" s="21">
        <f t="shared" si="0"/>
        <v>3.6477110115019968</v>
      </c>
      <c r="F35" s="21">
        <f t="shared" si="1"/>
        <v>3.6477110115019968</v>
      </c>
      <c r="G35" s="21">
        <f t="shared" si="2"/>
        <v>13.305795623432921</v>
      </c>
      <c r="H35" s="1">
        <f t="shared" si="3"/>
        <v>3.1997465013175411E-3</v>
      </c>
    </row>
    <row r="36" spans="1:8" x14ac:dyDescent="0.15">
      <c r="A36" s="43"/>
      <c r="B36" s="11" t="s">
        <v>3</v>
      </c>
      <c r="C36" s="27">
        <v>1139</v>
      </c>
      <c r="D36" s="12">
        <f t="shared" si="4"/>
        <v>1136.7170600896484</v>
      </c>
      <c r="E36" s="21">
        <f t="shared" si="0"/>
        <v>2.2829399103516153</v>
      </c>
      <c r="F36" s="21">
        <f t="shared" si="1"/>
        <v>2.2829399103516153</v>
      </c>
      <c r="G36" s="21">
        <f t="shared" si="2"/>
        <v>5.2118146342762408</v>
      </c>
      <c r="H36" s="1">
        <f t="shared" si="3"/>
        <v>2.0043370591322348E-3</v>
      </c>
    </row>
    <row r="37" spans="1:8" x14ac:dyDescent="0.15">
      <c r="A37" s="43"/>
      <c r="B37" s="11" t="s">
        <v>2</v>
      </c>
      <c r="C37" s="27">
        <v>1144</v>
      </c>
      <c r="D37" s="12">
        <f t="shared" si="4"/>
        <v>1136.9453540806835</v>
      </c>
      <c r="E37" s="21">
        <f t="shared" si="0"/>
        <v>7.0546459193164992</v>
      </c>
      <c r="F37" s="21">
        <f t="shared" si="1"/>
        <v>7.0546459193164992</v>
      </c>
      <c r="G37" s="21">
        <f t="shared" si="2"/>
        <v>49.768029046928937</v>
      </c>
      <c r="H37" s="1">
        <f t="shared" si="3"/>
        <v>6.1666485308710661E-3</v>
      </c>
    </row>
    <row r="38" spans="1:8" x14ac:dyDescent="0.15">
      <c r="A38" s="43"/>
      <c r="B38" s="11" t="s">
        <v>1</v>
      </c>
      <c r="C38" s="27">
        <v>1142</v>
      </c>
      <c r="D38" s="12">
        <f t="shared" si="4"/>
        <v>1137.6508186726153</v>
      </c>
      <c r="E38" s="21">
        <f t="shared" si="0"/>
        <v>4.3491813273847129</v>
      </c>
      <c r="F38" s="21">
        <f t="shared" si="1"/>
        <v>4.3491813273847129</v>
      </c>
      <c r="G38" s="21">
        <f t="shared" si="2"/>
        <v>18.915378218471854</v>
      </c>
      <c r="H38" s="1">
        <f t="shared" si="3"/>
        <v>3.808389953927069E-3</v>
      </c>
    </row>
    <row r="39" spans="1:8" x14ac:dyDescent="0.15">
      <c r="A39" s="43"/>
      <c r="B39" s="11" t="s">
        <v>0</v>
      </c>
      <c r="C39" s="27">
        <v>1143</v>
      </c>
      <c r="D39" s="12">
        <f t="shared" si="4"/>
        <v>1138.0857368053537</v>
      </c>
      <c r="E39" s="21">
        <f t="shared" si="0"/>
        <v>4.9142631946463098</v>
      </c>
      <c r="F39" s="21">
        <f t="shared" si="1"/>
        <v>4.9142631946463098</v>
      </c>
      <c r="G39" s="21">
        <f t="shared" si="2"/>
        <v>24.149982746255354</v>
      </c>
      <c r="H39" s="1">
        <f t="shared" si="3"/>
        <v>4.2994428649574014E-3</v>
      </c>
    </row>
    <row r="40" spans="1:8" ht="23" customHeight="1" x14ac:dyDescent="0.15">
      <c r="A40" s="45" t="s">
        <v>26</v>
      </c>
      <c r="B40" s="46"/>
      <c r="C40" s="2"/>
      <c r="D40" s="12">
        <f t="shared" si="4"/>
        <v>1138.5771631248183</v>
      </c>
      <c r="E40" s="2">
        <f t="shared" si="0"/>
        <v>-1138.5771631248183</v>
      </c>
      <c r="F40" s="2">
        <f t="shared" si="1"/>
        <v>1138.5771631248183</v>
      </c>
      <c r="G40" s="2">
        <f t="shared" si="2"/>
        <v>1296357.9563893592</v>
      </c>
      <c r="H40" s="1"/>
    </row>
  </sheetData>
  <mergeCells count="5">
    <mergeCell ref="A40:B40"/>
    <mergeCell ref="A4:A15"/>
    <mergeCell ref="A16:A27"/>
    <mergeCell ref="A28:A39"/>
    <mergeCell ref="B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FF08-BD54-884C-BC59-863B0725AD9D}">
  <dimension ref="A1:K40"/>
  <sheetViews>
    <sheetView zoomScale="75" workbookViewId="0">
      <selection activeCell="J26" sqref="J26"/>
    </sheetView>
  </sheetViews>
  <sheetFormatPr baseColWidth="10" defaultRowHeight="13" x14ac:dyDescent="0.15"/>
  <cols>
    <col min="2" max="2" width="14.83203125" bestFit="1" customWidth="1"/>
    <col min="3" max="3" width="14.5" customWidth="1"/>
    <col min="4" max="4" width="14.6640625" customWidth="1"/>
    <col min="5" max="5" width="8.83203125" customWidth="1"/>
    <col min="6" max="6" width="12.1640625" customWidth="1"/>
    <col min="7" max="7" width="11.33203125" customWidth="1"/>
    <col min="8" max="8" width="9" customWidth="1"/>
    <col min="9" max="9" width="12.5" customWidth="1"/>
    <col min="10" max="10" width="10.1640625" customWidth="1"/>
    <col min="13" max="13" width="14" customWidth="1"/>
  </cols>
  <sheetData>
    <row r="1" spans="1:11" ht="50" customHeight="1" x14ac:dyDescent="0.15">
      <c r="B1" s="44" t="s">
        <v>36</v>
      </c>
      <c r="C1" s="44"/>
      <c r="D1" s="44"/>
      <c r="E1" s="44"/>
      <c r="F1" s="44"/>
      <c r="G1" s="44"/>
      <c r="H1" s="44"/>
      <c r="I1" s="61"/>
      <c r="J1" s="61"/>
      <c r="K1" s="61"/>
    </row>
    <row r="3" spans="1:11" ht="36" customHeight="1" x14ac:dyDescent="0.15">
      <c r="A3" s="5" t="s">
        <v>21</v>
      </c>
      <c r="B3" s="5" t="s">
        <v>20</v>
      </c>
      <c r="C3" s="4" t="s">
        <v>35</v>
      </c>
      <c r="D3" s="4" t="s">
        <v>30</v>
      </c>
      <c r="E3" s="5" t="s">
        <v>18</v>
      </c>
      <c r="F3" s="5" t="s">
        <v>17</v>
      </c>
      <c r="G3" s="5" t="s">
        <v>16</v>
      </c>
      <c r="H3" s="4" t="s">
        <v>15</v>
      </c>
    </row>
    <row r="4" spans="1:11" ht="19" customHeight="1" x14ac:dyDescent="0.2">
      <c r="A4" s="41">
        <v>2020</v>
      </c>
      <c r="B4" s="9" t="s">
        <v>11</v>
      </c>
      <c r="C4" s="30">
        <v>1121</v>
      </c>
      <c r="D4" s="2"/>
      <c r="E4" s="2"/>
      <c r="F4" s="2"/>
      <c r="G4" s="2"/>
      <c r="H4" s="2"/>
      <c r="J4" s="14" t="s">
        <v>29</v>
      </c>
      <c r="K4" s="15">
        <v>0.5</v>
      </c>
    </row>
    <row r="5" spans="1:11" ht="16" customHeight="1" x14ac:dyDescent="0.2">
      <c r="A5" s="41"/>
      <c r="B5" s="9" t="s">
        <v>10</v>
      </c>
      <c r="C5" s="30">
        <v>1125</v>
      </c>
      <c r="D5" s="2">
        <v>1121</v>
      </c>
      <c r="E5" s="21">
        <f t="shared" ref="E5:E40" si="0">C5-D5</f>
        <v>4</v>
      </c>
      <c r="F5" s="21">
        <f t="shared" ref="F5:F40" si="1">ABS(E5)</f>
        <v>4</v>
      </c>
      <c r="G5" s="21">
        <f t="shared" ref="G5:G40" si="2">(E5)^2</f>
        <v>16</v>
      </c>
      <c r="H5" s="1">
        <f t="shared" ref="H5:H39" si="3">(F5/C5)</f>
        <v>3.5555555555555557E-3</v>
      </c>
    </row>
    <row r="6" spans="1:11" ht="16" x14ac:dyDescent="0.2">
      <c r="A6" s="41"/>
      <c r="B6" s="9" t="s">
        <v>9</v>
      </c>
      <c r="C6" s="30">
        <v>1120</v>
      </c>
      <c r="D6" s="12">
        <f>C5*0.5+(1-0.5)*D5</f>
        <v>1123</v>
      </c>
      <c r="E6" s="21">
        <f t="shared" si="0"/>
        <v>-3</v>
      </c>
      <c r="F6" s="21">
        <f t="shared" si="1"/>
        <v>3</v>
      </c>
      <c r="G6" s="21">
        <f t="shared" si="2"/>
        <v>9</v>
      </c>
      <c r="H6" s="1">
        <f t="shared" si="3"/>
        <v>2.6785714285714286E-3</v>
      </c>
    </row>
    <row r="7" spans="1:11" ht="16" x14ac:dyDescent="0.2">
      <c r="A7" s="41"/>
      <c r="B7" s="9" t="s">
        <v>8</v>
      </c>
      <c r="C7" s="30">
        <v>1119</v>
      </c>
      <c r="D7" s="12">
        <f t="shared" ref="D7:D40" si="4">C6*0.5+(1-0.5)*D6</f>
        <v>1121.5</v>
      </c>
      <c r="E7" s="21">
        <f t="shared" si="0"/>
        <v>-2.5</v>
      </c>
      <c r="F7" s="21">
        <f t="shared" si="1"/>
        <v>2.5</v>
      </c>
      <c r="G7" s="21">
        <f t="shared" si="2"/>
        <v>6.25</v>
      </c>
      <c r="H7" s="1">
        <f t="shared" si="3"/>
        <v>2.2341376228775692E-3</v>
      </c>
    </row>
    <row r="8" spans="1:11" ht="16" x14ac:dyDescent="0.2">
      <c r="A8" s="41"/>
      <c r="B8" s="9" t="s">
        <v>7</v>
      </c>
      <c r="C8" s="30">
        <v>1126</v>
      </c>
      <c r="D8" s="12">
        <f t="shared" si="4"/>
        <v>1120.25</v>
      </c>
      <c r="E8" s="21">
        <f t="shared" si="0"/>
        <v>5.75</v>
      </c>
      <c r="F8" s="21">
        <f t="shared" si="1"/>
        <v>5.75</v>
      </c>
      <c r="G8" s="21">
        <f t="shared" si="2"/>
        <v>33.0625</v>
      </c>
      <c r="H8" s="1">
        <f t="shared" si="3"/>
        <v>5.1065719360568387E-3</v>
      </c>
    </row>
    <row r="9" spans="1:11" ht="16" x14ac:dyDescent="0.2">
      <c r="A9" s="41"/>
      <c r="B9" s="9" t="s">
        <v>6</v>
      </c>
      <c r="C9" s="30">
        <v>1126</v>
      </c>
      <c r="D9" s="12">
        <f t="shared" si="4"/>
        <v>1123.125</v>
      </c>
      <c r="E9" s="21">
        <f t="shared" si="0"/>
        <v>2.875</v>
      </c>
      <c r="F9" s="21">
        <f t="shared" si="1"/>
        <v>2.875</v>
      </c>
      <c r="G9" s="21">
        <f t="shared" si="2"/>
        <v>8.265625</v>
      </c>
      <c r="H9" s="1">
        <f t="shared" si="3"/>
        <v>2.5532859680284193E-3</v>
      </c>
      <c r="J9" s="18" t="s">
        <v>14</v>
      </c>
      <c r="K9" s="19">
        <f>AVERAGE(F5:F39)</f>
        <v>2.1000261658303705</v>
      </c>
    </row>
    <row r="10" spans="1:11" ht="16" x14ac:dyDescent="0.2">
      <c r="A10" s="41"/>
      <c r="B10" s="9" t="s">
        <v>5</v>
      </c>
      <c r="C10" s="30">
        <v>1125</v>
      </c>
      <c r="D10" s="12">
        <f t="shared" si="4"/>
        <v>1124.5625</v>
      </c>
      <c r="E10" s="21">
        <f t="shared" si="0"/>
        <v>0.4375</v>
      </c>
      <c r="F10" s="21">
        <f t="shared" si="1"/>
        <v>0.4375</v>
      </c>
      <c r="G10" s="21">
        <f t="shared" si="2"/>
        <v>0.19140625</v>
      </c>
      <c r="H10" s="1">
        <f t="shared" si="3"/>
        <v>3.8888888888888887E-4</v>
      </c>
      <c r="J10" s="13" t="s">
        <v>13</v>
      </c>
      <c r="K10" s="20">
        <f>AVERAGE(G5:G39)</f>
        <v>6.8400498242668233</v>
      </c>
    </row>
    <row r="11" spans="1:11" ht="16" x14ac:dyDescent="0.2">
      <c r="A11" s="41"/>
      <c r="B11" s="9" t="s">
        <v>4</v>
      </c>
      <c r="C11" s="30">
        <v>1130</v>
      </c>
      <c r="D11" s="12">
        <f t="shared" si="4"/>
        <v>1124.78125</v>
      </c>
      <c r="E11" s="21">
        <f t="shared" si="0"/>
        <v>5.21875</v>
      </c>
      <c r="F11" s="21">
        <f t="shared" si="1"/>
        <v>5.21875</v>
      </c>
      <c r="G11" s="21">
        <f t="shared" si="2"/>
        <v>27.2353515625</v>
      </c>
      <c r="H11" s="1">
        <f t="shared" si="3"/>
        <v>4.6183628318584068E-3</v>
      </c>
      <c r="J11" s="16" t="s">
        <v>12</v>
      </c>
      <c r="K11" s="17">
        <f>AVERAGE(H5:H39)</f>
        <v>1.8529912187615527E-3</v>
      </c>
    </row>
    <row r="12" spans="1:11" ht="16" x14ac:dyDescent="0.2">
      <c r="A12" s="41"/>
      <c r="B12" s="9" t="s">
        <v>3</v>
      </c>
      <c r="C12" s="30">
        <v>1127</v>
      </c>
      <c r="D12" s="12">
        <f t="shared" si="4"/>
        <v>1127.390625</v>
      </c>
      <c r="E12" s="21">
        <f t="shared" si="0"/>
        <v>-0.390625</v>
      </c>
      <c r="F12" s="21">
        <f t="shared" si="1"/>
        <v>0.390625</v>
      </c>
      <c r="G12" s="21">
        <f t="shared" si="2"/>
        <v>0.152587890625</v>
      </c>
      <c r="H12" s="1">
        <f t="shared" si="3"/>
        <v>3.4660603371783496E-4</v>
      </c>
    </row>
    <row r="13" spans="1:11" ht="16" x14ac:dyDescent="0.2">
      <c r="A13" s="41"/>
      <c r="B13" s="9" t="s">
        <v>2</v>
      </c>
      <c r="C13" s="30">
        <v>1128</v>
      </c>
      <c r="D13" s="12">
        <f t="shared" si="4"/>
        <v>1127.1953125</v>
      </c>
      <c r="E13" s="21">
        <f t="shared" si="0"/>
        <v>0.8046875</v>
      </c>
      <c r="F13" s="21">
        <f t="shared" si="1"/>
        <v>0.8046875</v>
      </c>
      <c r="G13" s="21">
        <f t="shared" si="2"/>
        <v>0.64752197265625</v>
      </c>
      <c r="H13" s="1">
        <f t="shared" si="3"/>
        <v>7.133754432624114E-4</v>
      </c>
    </row>
    <row r="14" spans="1:11" ht="16" x14ac:dyDescent="0.2">
      <c r="A14" s="41"/>
      <c r="B14" s="9" t="s">
        <v>1</v>
      </c>
      <c r="C14" s="30">
        <v>1130</v>
      </c>
      <c r="D14" s="12">
        <f t="shared" si="4"/>
        <v>1127.59765625</v>
      </c>
      <c r="E14" s="21">
        <f t="shared" si="0"/>
        <v>2.40234375</v>
      </c>
      <c r="F14" s="21">
        <f t="shared" si="1"/>
        <v>2.40234375</v>
      </c>
      <c r="G14" s="21">
        <f t="shared" si="2"/>
        <v>5.7712554931640625</v>
      </c>
      <c r="H14" s="1">
        <f t="shared" si="3"/>
        <v>2.1259679203539821E-3</v>
      </c>
    </row>
    <row r="15" spans="1:11" ht="16" x14ac:dyDescent="0.2">
      <c r="A15" s="41"/>
      <c r="B15" s="9" t="s">
        <v>0</v>
      </c>
      <c r="C15" s="30">
        <v>1129</v>
      </c>
      <c r="D15" s="12">
        <f t="shared" si="4"/>
        <v>1128.798828125</v>
      </c>
      <c r="E15" s="21">
        <f t="shared" si="0"/>
        <v>0.201171875</v>
      </c>
      <c r="F15" s="21">
        <f t="shared" si="1"/>
        <v>0.201171875</v>
      </c>
      <c r="G15" s="21">
        <f t="shared" si="2"/>
        <v>4.0470123291015625E-2</v>
      </c>
      <c r="H15" s="1">
        <f t="shared" si="3"/>
        <v>1.7818589459698848E-4</v>
      </c>
    </row>
    <row r="16" spans="1:11" ht="16" x14ac:dyDescent="0.2">
      <c r="A16" s="42">
        <v>2021</v>
      </c>
      <c r="B16" s="10" t="s">
        <v>11</v>
      </c>
      <c r="C16" s="30">
        <v>1130</v>
      </c>
      <c r="D16" s="12">
        <f t="shared" si="4"/>
        <v>1128.8994140625</v>
      </c>
      <c r="E16" s="21">
        <f t="shared" si="0"/>
        <v>1.1005859375</v>
      </c>
      <c r="F16" s="21">
        <f t="shared" si="1"/>
        <v>1.1005859375</v>
      </c>
      <c r="G16" s="21">
        <f t="shared" si="2"/>
        <v>1.2112894058227539</v>
      </c>
      <c r="H16" s="1">
        <f t="shared" si="3"/>
        <v>9.7396985619469022E-4</v>
      </c>
    </row>
    <row r="17" spans="1:8" ht="16" x14ac:dyDescent="0.2">
      <c r="A17" s="42"/>
      <c r="B17" s="10" t="s">
        <v>10</v>
      </c>
      <c r="C17" s="30">
        <v>1134</v>
      </c>
      <c r="D17" s="12">
        <f t="shared" si="4"/>
        <v>1129.44970703125</v>
      </c>
      <c r="E17" s="21">
        <f t="shared" si="0"/>
        <v>4.55029296875</v>
      </c>
      <c r="F17" s="21">
        <f t="shared" si="1"/>
        <v>4.55029296875</v>
      </c>
      <c r="G17" s="21">
        <f t="shared" si="2"/>
        <v>20.705166101455688</v>
      </c>
      <c r="H17" s="1">
        <f t="shared" si="3"/>
        <v>4.0126040288800706E-3</v>
      </c>
    </row>
    <row r="18" spans="1:8" ht="16" x14ac:dyDescent="0.2">
      <c r="A18" s="42"/>
      <c r="B18" s="10" t="s">
        <v>9</v>
      </c>
      <c r="C18" s="30">
        <v>1136</v>
      </c>
      <c r="D18" s="12">
        <f t="shared" si="4"/>
        <v>1131.724853515625</v>
      </c>
      <c r="E18" s="21">
        <f t="shared" si="0"/>
        <v>4.275146484375</v>
      </c>
      <c r="F18" s="21">
        <f t="shared" si="1"/>
        <v>4.275146484375</v>
      </c>
      <c r="G18" s="21">
        <f t="shared" si="2"/>
        <v>18.276877462863922</v>
      </c>
      <c r="H18" s="1">
        <f t="shared" si="3"/>
        <v>3.7633331728653169E-3</v>
      </c>
    </row>
    <row r="19" spans="1:8" ht="16" x14ac:dyDescent="0.2">
      <c r="A19" s="42"/>
      <c r="B19" s="10" t="s">
        <v>8</v>
      </c>
      <c r="C19" s="30">
        <v>1132</v>
      </c>
      <c r="D19" s="12">
        <f t="shared" si="4"/>
        <v>1133.8624267578125</v>
      </c>
      <c r="E19" s="21">
        <f t="shared" si="0"/>
        <v>-1.8624267578125</v>
      </c>
      <c r="F19" s="21">
        <f t="shared" si="1"/>
        <v>1.8624267578125</v>
      </c>
      <c r="G19" s="21">
        <f t="shared" si="2"/>
        <v>3.4686334282159805</v>
      </c>
      <c r="H19" s="1">
        <f t="shared" si="3"/>
        <v>1.6452533196223498E-3</v>
      </c>
    </row>
    <row r="20" spans="1:8" ht="16" x14ac:dyDescent="0.2">
      <c r="A20" s="42"/>
      <c r="B20" s="10" t="s">
        <v>7</v>
      </c>
      <c r="C20" s="30">
        <v>1137</v>
      </c>
      <c r="D20" s="12">
        <f t="shared" si="4"/>
        <v>1132.9312133789062</v>
      </c>
      <c r="E20" s="21">
        <f t="shared" si="0"/>
        <v>4.06878662109375</v>
      </c>
      <c r="F20" s="21">
        <f t="shared" si="1"/>
        <v>4.06878662109375</v>
      </c>
      <c r="G20" s="21">
        <f t="shared" si="2"/>
        <v>16.555024567991495</v>
      </c>
      <c r="H20" s="1">
        <f t="shared" si="3"/>
        <v>3.5785282507420843E-3</v>
      </c>
    </row>
    <row r="21" spans="1:8" ht="16" x14ac:dyDescent="0.2">
      <c r="A21" s="42"/>
      <c r="B21" s="10" t="s">
        <v>6</v>
      </c>
      <c r="C21" s="30">
        <v>1135</v>
      </c>
      <c r="D21" s="12">
        <f t="shared" si="4"/>
        <v>1134.9656066894531</v>
      </c>
      <c r="E21" s="21">
        <f t="shared" si="0"/>
        <v>3.4393310546875E-2</v>
      </c>
      <c r="F21" s="21">
        <f t="shared" si="1"/>
        <v>3.4393310546875E-2</v>
      </c>
      <c r="G21" s="21">
        <f t="shared" si="2"/>
        <v>1.1828998103737831E-3</v>
      </c>
      <c r="H21" s="1">
        <f t="shared" si="3"/>
        <v>3.0302476252753304E-5</v>
      </c>
    </row>
    <row r="22" spans="1:8" ht="16" x14ac:dyDescent="0.2">
      <c r="A22" s="42"/>
      <c r="B22" s="10" t="s">
        <v>5</v>
      </c>
      <c r="C22" s="30">
        <v>1137</v>
      </c>
      <c r="D22" s="12">
        <f t="shared" si="4"/>
        <v>1134.9828033447266</v>
      </c>
      <c r="E22" s="21">
        <f t="shared" si="0"/>
        <v>2.0171966552734375</v>
      </c>
      <c r="F22" s="21">
        <f t="shared" si="1"/>
        <v>2.0171966552734375</v>
      </c>
      <c r="G22" s="21">
        <f t="shared" si="2"/>
        <v>4.0690823460463434</v>
      </c>
      <c r="H22" s="1">
        <f t="shared" si="3"/>
        <v>1.7741395384990655E-3</v>
      </c>
    </row>
    <row r="23" spans="1:8" ht="16" x14ac:dyDescent="0.2">
      <c r="A23" s="42"/>
      <c r="B23" s="10" t="s">
        <v>4</v>
      </c>
      <c r="C23" s="30">
        <v>1138</v>
      </c>
      <c r="D23" s="12">
        <f t="shared" si="4"/>
        <v>1135.9914016723633</v>
      </c>
      <c r="E23" s="21">
        <f t="shared" si="0"/>
        <v>2.0085983276367188</v>
      </c>
      <c r="F23" s="21">
        <f t="shared" si="1"/>
        <v>2.0085983276367188</v>
      </c>
      <c r="G23" s="21">
        <f t="shared" si="2"/>
        <v>4.0344672417850234</v>
      </c>
      <c r="H23" s="1">
        <f t="shared" si="3"/>
        <v>1.7650248924751483E-3</v>
      </c>
    </row>
    <row r="24" spans="1:8" ht="16" x14ac:dyDescent="0.2">
      <c r="A24" s="42"/>
      <c r="B24" s="10" t="s">
        <v>3</v>
      </c>
      <c r="C24" s="30">
        <v>1138</v>
      </c>
      <c r="D24" s="12">
        <f t="shared" si="4"/>
        <v>1136.9957008361816</v>
      </c>
      <c r="E24" s="21">
        <f t="shared" si="0"/>
        <v>1.0042991638183594</v>
      </c>
      <c r="F24" s="21">
        <f t="shared" si="1"/>
        <v>1.0042991638183594</v>
      </c>
      <c r="G24" s="21">
        <f t="shared" si="2"/>
        <v>1.0086168104462558</v>
      </c>
      <c r="H24" s="1">
        <f t="shared" si="3"/>
        <v>8.8251244623757414E-4</v>
      </c>
    </row>
    <row r="25" spans="1:8" ht="16" x14ac:dyDescent="0.2">
      <c r="A25" s="42"/>
      <c r="B25" s="10" t="s">
        <v>2</v>
      </c>
      <c r="C25" s="30">
        <v>1135</v>
      </c>
      <c r="D25" s="12">
        <f t="shared" si="4"/>
        <v>1137.4978504180908</v>
      </c>
      <c r="E25" s="21">
        <f t="shared" si="0"/>
        <v>-2.4978504180908203</v>
      </c>
      <c r="F25" s="21">
        <f t="shared" si="1"/>
        <v>2.4978504180908203</v>
      </c>
      <c r="G25" s="21">
        <f t="shared" si="2"/>
        <v>6.2392567111564858</v>
      </c>
      <c r="H25" s="1">
        <f t="shared" si="3"/>
        <v>2.2007492670403704E-3</v>
      </c>
    </row>
    <row r="26" spans="1:8" ht="16" x14ac:dyDescent="0.2">
      <c r="A26" s="42"/>
      <c r="B26" s="10" t="s">
        <v>1</v>
      </c>
      <c r="C26" s="30">
        <v>1139</v>
      </c>
      <c r="D26" s="12">
        <f t="shared" si="4"/>
        <v>1136.2489252090454</v>
      </c>
      <c r="E26" s="21">
        <f t="shared" si="0"/>
        <v>2.7510747909545898</v>
      </c>
      <c r="F26" s="21">
        <f t="shared" si="1"/>
        <v>2.7510747909545898</v>
      </c>
      <c r="G26" s="21">
        <f t="shared" si="2"/>
        <v>7.5684125054258402</v>
      </c>
      <c r="H26" s="1">
        <f t="shared" si="3"/>
        <v>2.4153422220848024E-3</v>
      </c>
    </row>
    <row r="27" spans="1:8" ht="16" x14ac:dyDescent="0.2">
      <c r="A27" s="42"/>
      <c r="B27" s="10" t="s">
        <v>0</v>
      </c>
      <c r="C27" s="30">
        <v>1140</v>
      </c>
      <c r="D27" s="12">
        <f t="shared" si="4"/>
        <v>1137.6244626045227</v>
      </c>
      <c r="E27" s="21">
        <f t="shared" si="0"/>
        <v>2.3755373954772949</v>
      </c>
      <c r="F27" s="21">
        <f t="shared" si="1"/>
        <v>2.3755373954772949</v>
      </c>
      <c r="G27" s="21">
        <f t="shared" si="2"/>
        <v>5.6431779173110499</v>
      </c>
      <c r="H27" s="1">
        <f t="shared" si="3"/>
        <v>2.0838047328748202E-3</v>
      </c>
    </row>
    <row r="28" spans="1:8" ht="16" x14ac:dyDescent="0.2">
      <c r="A28" s="43">
        <v>2022</v>
      </c>
      <c r="B28" s="11" t="s">
        <v>11</v>
      </c>
      <c r="C28" s="30">
        <v>1139</v>
      </c>
      <c r="D28" s="12">
        <f t="shared" si="4"/>
        <v>1138.8122313022614</v>
      </c>
      <c r="E28" s="21">
        <f t="shared" si="0"/>
        <v>0.18776869773864746</v>
      </c>
      <c r="F28" s="21">
        <f t="shared" si="1"/>
        <v>0.18776869773864746</v>
      </c>
      <c r="G28" s="21">
        <f t="shared" si="2"/>
        <v>3.5257083850467552E-2</v>
      </c>
      <c r="H28" s="1">
        <f t="shared" si="3"/>
        <v>1.6485399274683709E-4</v>
      </c>
    </row>
    <row r="29" spans="1:8" ht="16" x14ac:dyDescent="0.2">
      <c r="A29" s="43"/>
      <c r="B29" s="11" t="s">
        <v>10</v>
      </c>
      <c r="C29" s="30">
        <v>1137</v>
      </c>
      <c r="D29" s="12">
        <f t="shared" si="4"/>
        <v>1138.9061156511307</v>
      </c>
      <c r="E29" s="21">
        <f t="shared" si="0"/>
        <v>-1.9061156511306763</v>
      </c>
      <c r="F29" s="21">
        <f t="shared" si="1"/>
        <v>1.9061156511306763</v>
      </c>
      <c r="G29" s="21">
        <f t="shared" si="2"/>
        <v>3.633276875485322</v>
      </c>
      <c r="H29" s="1">
        <f t="shared" si="3"/>
        <v>1.6764429649346318E-3</v>
      </c>
    </row>
    <row r="30" spans="1:8" ht="16" x14ac:dyDescent="0.2">
      <c r="A30" s="43"/>
      <c r="B30" s="11" t="s">
        <v>9</v>
      </c>
      <c r="C30" s="30">
        <v>1138</v>
      </c>
      <c r="D30" s="12">
        <f t="shared" si="4"/>
        <v>1137.9530578255653</v>
      </c>
      <c r="E30" s="21">
        <f t="shared" si="0"/>
        <v>4.6942174434661865E-2</v>
      </c>
      <c r="F30" s="21">
        <f t="shared" si="1"/>
        <v>4.6942174434661865E-2</v>
      </c>
      <c r="G30" s="21">
        <f t="shared" si="2"/>
        <v>2.203567740654222E-3</v>
      </c>
      <c r="H30" s="1">
        <f t="shared" si="3"/>
        <v>4.1249713914465614E-5</v>
      </c>
    </row>
    <row r="31" spans="1:8" ht="16" x14ac:dyDescent="0.2">
      <c r="A31" s="43"/>
      <c r="B31" s="11" t="s">
        <v>8</v>
      </c>
      <c r="C31" s="30">
        <v>1139</v>
      </c>
      <c r="D31" s="12">
        <f t="shared" si="4"/>
        <v>1137.9765289127827</v>
      </c>
      <c r="E31" s="21">
        <f t="shared" si="0"/>
        <v>1.0234710872173309</v>
      </c>
      <c r="F31" s="21">
        <f t="shared" si="1"/>
        <v>1.0234710872173309</v>
      </c>
      <c r="G31" s="21">
        <f t="shared" si="2"/>
        <v>1.0474930663698254</v>
      </c>
      <c r="H31" s="1">
        <f t="shared" si="3"/>
        <v>8.9856987464208163E-4</v>
      </c>
    </row>
    <row r="32" spans="1:8" ht="16" x14ac:dyDescent="0.2">
      <c r="A32" s="43"/>
      <c r="B32" s="11" t="s">
        <v>7</v>
      </c>
      <c r="C32" s="30">
        <v>1137</v>
      </c>
      <c r="D32" s="12">
        <f t="shared" si="4"/>
        <v>1138.4882644563913</v>
      </c>
      <c r="E32" s="21">
        <f t="shared" si="0"/>
        <v>-1.4882644563913345</v>
      </c>
      <c r="F32" s="21">
        <f t="shared" si="1"/>
        <v>1.4882644563913345</v>
      </c>
      <c r="G32" s="21">
        <f t="shared" si="2"/>
        <v>2.2149310921577943</v>
      </c>
      <c r="H32" s="1">
        <f t="shared" si="3"/>
        <v>1.3089397153837595E-3</v>
      </c>
    </row>
    <row r="33" spans="1:8" ht="16" x14ac:dyDescent="0.2">
      <c r="A33" s="43"/>
      <c r="B33" s="11" t="s">
        <v>6</v>
      </c>
      <c r="C33" s="30">
        <v>1140</v>
      </c>
      <c r="D33" s="12">
        <f t="shared" si="4"/>
        <v>1137.7441322281957</v>
      </c>
      <c r="E33" s="21">
        <f t="shared" si="0"/>
        <v>2.2558677718043327</v>
      </c>
      <c r="F33" s="21">
        <f t="shared" si="1"/>
        <v>2.2558677718043327</v>
      </c>
      <c r="G33" s="21">
        <f t="shared" si="2"/>
        <v>5.088939403865445</v>
      </c>
      <c r="H33" s="1">
        <f t="shared" si="3"/>
        <v>1.9788313787757303E-3</v>
      </c>
    </row>
    <row r="34" spans="1:8" ht="16" x14ac:dyDescent="0.2">
      <c r="A34" s="43"/>
      <c r="B34" s="11" t="s">
        <v>5</v>
      </c>
      <c r="C34" s="30">
        <v>1142</v>
      </c>
      <c r="D34" s="12">
        <f t="shared" si="4"/>
        <v>1138.8720661140978</v>
      </c>
      <c r="E34" s="21">
        <f t="shared" si="0"/>
        <v>3.1279338859021664</v>
      </c>
      <c r="F34" s="21">
        <f t="shared" si="1"/>
        <v>3.1279338859021664</v>
      </c>
      <c r="G34" s="21">
        <f t="shared" si="2"/>
        <v>9.7839703945750269</v>
      </c>
      <c r="H34" s="1">
        <f t="shared" si="3"/>
        <v>2.7389963974624922E-3</v>
      </c>
    </row>
    <row r="35" spans="1:8" ht="16" x14ac:dyDescent="0.2">
      <c r="A35" s="43"/>
      <c r="B35" s="11" t="s">
        <v>4</v>
      </c>
      <c r="C35" s="30">
        <v>1140</v>
      </c>
      <c r="D35" s="12">
        <f t="shared" si="4"/>
        <v>1140.4360330570489</v>
      </c>
      <c r="E35" s="21">
        <f t="shared" si="0"/>
        <v>-0.43603305704891682</v>
      </c>
      <c r="F35" s="21">
        <f t="shared" si="1"/>
        <v>0.43603305704891682</v>
      </c>
      <c r="G35" s="21">
        <f t="shared" si="2"/>
        <v>0.19012482683942394</v>
      </c>
      <c r="H35" s="1">
        <f t="shared" si="3"/>
        <v>3.8248513776220774E-4</v>
      </c>
    </row>
    <row r="36" spans="1:8" ht="16" x14ac:dyDescent="0.2">
      <c r="A36" s="43"/>
      <c r="B36" s="11" t="s">
        <v>3</v>
      </c>
      <c r="C36" s="30">
        <v>1139</v>
      </c>
      <c r="D36" s="12">
        <f t="shared" si="4"/>
        <v>1140.2180165285245</v>
      </c>
      <c r="E36" s="21">
        <f t="shared" si="0"/>
        <v>-1.2180165285244584</v>
      </c>
      <c r="F36" s="21">
        <f t="shared" si="1"/>
        <v>1.2180165285244584</v>
      </c>
      <c r="G36" s="21">
        <f t="shared" si="2"/>
        <v>1.4835642637587727</v>
      </c>
      <c r="H36" s="1">
        <f t="shared" si="3"/>
        <v>1.0693735983533436E-3</v>
      </c>
    </row>
    <row r="37" spans="1:8" ht="16" x14ac:dyDescent="0.2">
      <c r="A37" s="43"/>
      <c r="B37" s="11" t="s">
        <v>2</v>
      </c>
      <c r="C37" s="30">
        <v>1144</v>
      </c>
      <c r="D37" s="12">
        <f t="shared" si="4"/>
        <v>1139.6090082642622</v>
      </c>
      <c r="E37" s="21">
        <f t="shared" si="0"/>
        <v>4.3909917357377708</v>
      </c>
      <c r="F37" s="21">
        <f t="shared" si="1"/>
        <v>4.3909917357377708</v>
      </c>
      <c r="G37" s="21">
        <f t="shared" si="2"/>
        <v>19.280808423317403</v>
      </c>
      <c r="H37" s="1">
        <f t="shared" si="3"/>
        <v>3.8382794892812683E-3</v>
      </c>
    </row>
    <row r="38" spans="1:8" ht="16" x14ac:dyDescent="0.2">
      <c r="A38" s="43"/>
      <c r="B38" s="11" t="s">
        <v>1</v>
      </c>
      <c r="C38" s="30">
        <v>1142</v>
      </c>
      <c r="D38" s="12">
        <f t="shared" si="4"/>
        <v>1141.8045041321311</v>
      </c>
      <c r="E38" s="21">
        <f t="shared" si="0"/>
        <v>0.1954958678688854</v>
      </c>
      <c r="F38" s="21">
        <f t="shared" si="1"/>
        <v>0.1954958678688854</v>
      </c>
      <c r="G38" s="21">
        <f t="shared" si="2"/>
        <v>3.8218634353808699E-2</v>
      </c>
      <c r="H38" s="1">
        <f t="shared" si="3"/>
        <v>1.7118727484140576E-4</v>
      </c>
    </row>
    <row r="39" spans="1:8" ht="16" x14ac:dyDescent="0.2">
      <c r="A39" s="43"/>
      <c r="B39" s="11" t="s">
        <v>0</v>
      </c>
      <c r="C39" s="30">
        <v>1143</v>
      </c>
      <c r="D39" s="12">
        <f t="shared" si="4"/>
        <v>1141.9022520660656</v>
      </c>
      <c r="E39" s="21">
        <f t="shared" si="0"/>
        <v>1.0977479339344427</v>
      </c>
      <c r="F39" s="21">
        <f t="shared" si="1"/>
        <v>1.0977479339344427</v>
      </c>
      <c r="G39" s="21">
        <f t="shared" si="2"/>
        <v>1.2050505264573377</v>
      </c>
      <c r="H39" s="1">
        <f t="shared" si="3"/>
        <v>9.6040939101875997E-4</v>
      </c>
    </row>
    <row r="40" spans="1:8" ht="23" customHeight="1" x14ac:dyDescent="0.15">
      <c r="A40" s="45" t="s">
        <v>26</v>
      </c>
      <c r="B40" s="46"/>
      <c r="C40" s="2"/>
      <c r="D40" s="12">
        <f t="shared" si="4"/>
        <v>1142.4511260330328</v>
      </c>
      <c r="E40" s="2">
        <f t="shared" si="0"/>
        <v>-1142.4511260330328</v>
      </c>
      <c r="F40" s="2">
        <f t="shared" si="1"/>
        <v>1142.4511260330328</v>
      </c>
      <c r="G40" s="2">
        <f t="shared" si="2"/>
        <v>1305194.5753741446</v>
      </c>
      <c r="H40" s="1"/>
    </row>
  </sheetData>
  <mergeCells count="5">
    <mergeCell ref="A40:B40"/>
    <mergeCell ref="A4:A15"/>
    <mergeCell ref="A16:A27"/>
    <mergeCell ref="A28:A39"/>
    <mergeCell ref="B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E3FCF-8769-B345-865C-5BEC7BF722C7}">
  <dimension ref="A1:M40"/>
  <sheetViews>
    <sheetView zoomScale="75" workbookViewId="0">
      <selection activeCell="Q3" sqref="Q3"/>
    </sheetView>
  </sheetViews>
  <sheetFormatPr baseColWidth="10" defaultRowHeight="13" x14ac:dyDescent="0.15"/>
  <cols>
    <col min="2" max="2" width="14.83203125" bestFit="1" customWidth="1"/>
    <col min="3" max="3" width="14.5" customWidth="1"/>
    <col min="4" max="6" width="14.6640625" customWidth="1"/>
    <col min="7" max="7" width="8.83203125" customWidth="1"/>
    <col min="8" max="8" width="12.1640625" customWidth="1"/>
    <col min="9" max="9" width="11.33203125" customWidth="1"/>
    <col min="10" max="10" width="9" customWidth="1"/>
    <col min="11" max="11" width="12.5" customWidth="1"/>
    <col min="12" max="12" width="10.1640625" customWidth="1"/>
    <col min="15" max="15" width="14" customWidth="1"/>
  </cols>
  <sheetData>
    <row r="1" spans="1:13" ht="50" customHeight="1" x14ac:dyDescent="0.15">
      <c r="B1" s="44" t="s">
        <v>36</v>
      </c>
      <c r="C1" s="44"/>
      <c r="D1" s="44"/>
      <c r="E1" s="44"/>
      <c r="F1" s="44"/>
      <c r="G1" s="44"/>
      <c r="H1" s="44"/>
      <c r="I1" s="44"/>
      <c r="J1" s="44"/>
      <c r="K1" s="61"/>
    </row>
    <row r="3" spans="1:13" ht="36" customHeight="1" x14ac:dyDescent="0.15">
      <c r="A3" s="23" t="s">
        <v>21</v>
      </c>
      <c r="B3" s="24" t="s">
        <v>20</v>
      </c>
      <c r="C3" s="25" t="s">
        <v>35</v>
      </c>
      <c r="D3" s="4" t="s">
        <v>46</v>
      </c>
      <c r="E3" s="4" t="s">
        <v>31</v>
      </c>
      <c r="F3" s="22" t="s">
        <v>33</v>
      </c>
      <c r="G3" s="5" t="s">
        <v>18</v>
      </c>
      <c r="H3" s="5" t="s">
        <v>17</v>
      </c>
      <c r="I3" s="5" t="s">
        <v>16</v>
      </c>
      <c r="J3" s="4" t="s">
        <v>15</v>
      </c>
    </row>
    <row r="4" spans="1:13" ht="19" customHeight="1" x14ac:dyDescent="0.2">
      <c r="A4" s="47">
        <v>2020</v>
      </c>
      <c r="B4" s="26" t="s">
        <v>11</v>
      </c>
      <c r="C4" s="30">
        <v>1121</v>
      </c>
      <c r="D4" s="2"/>
      <c r="E4" s="2"/>
      <c r="F4" s="2"/>
      <c r="G4" s="2"/>
      <c r="H4" s="2"/>
      <c r="I4" s="2"/>
      <c r="J4" s="2"/>
      <c r="L4" s="14" t="s">
        <v>29</v>
      </c>
      <c r="M4" s="15">
        <v>0.3</v>
      </c>
    </row>
    <row r="5" spans="1:13" ht="16" customHeight="1" x14ac:dyDescent="0.2">
      <c r="A5" s="48"/>
      <c r="B5" s="26" t="s">
        <v>10</v>
      </c>
      <c r="C5" s="30">
        <v>1125</v>
      </c>
      <c r="D5" s="2">
        <v>1121</v>
      </c>
      <c r="E5" s="2"/>
      <c r="F5" s="2"/>
      <c r="G5" s="21">
        <f>C5-F5</f>
        <v>1125</v>
      </c>
      <c r="H5" s="21">
        <f t="shared" ref="H5:H40" si="0">ABS(G5)</f>
        <v>1125</v>
      </c>
      <c r="I5" s="21">
        <f t="shared" ref="I5:I40" si="1">(G5)^2</f>
        <v>1265625</v>
      </c>
      <c r="J5" s="1">
        <f t="shared" ref="J5:J39" si="2">(H5/C5)</f>
        <v>1</v>
      </c>
      <c r="L5" s="14" t="s">
        <v>32</v>
      </c>
      <c r="M5" s="15">
        <v>0.3</v>
      </c>
    </row>
    <row r="6" spans="1:13" ht="16" x14ac:dyDescent="0.2">
      <c r="A6" s="48"/>
      <c r="B6" s="26" t="s">
        <v>9</v>
      </c>
      <c r="C6" s="30">
        <v>1120</v>
      </c>
      <c r="D6" s="12">
        <f>C5*0.3+(1-0.3)*D5</f>
        <v>1122.1999999999998</v>
      </c>
      <c r="E6" s="12">
        <f>0.3*(D6-D5)+(1-0.3)*1</f>
        <v>1.0599999999999454</v>
      </c>
      <c r="F6" s="12">
        <f>D6+E6</f>
        <v>1123.2599999999998</v>
      </c>
      <c r="G6" s="21">
        <f t="shared" ref="G6:G40" si="3">C6-F6</f>
        <v>-3.2599999999997635</v>
      </c>
      <c r="H6" s="21">
        <f t="shared" si="0"/>
        <v>3.2599999999997635</v>
      </c>
      <c r="I6" s="21">
        <f t="shared" si="1"/>
        <v>10.627599999998457</v>
      </c>
      <c r="J6" s="1">
        <f t="shared" si="2"/>
        <v>2.9107142857140744E-3</v>
      </c>
    </row>
    <row r="7" spans="1:13" ht="16" x14ac:dyDescent="0.2">
      <c r="A7" s="48"/>
      <c r="B7" s="26" t="s">
        <v>8</v>
      </c>
      <c r="C7" s="30">
        <v>1119</v>
      </c>
      <c r="D7" s="12">
        <f t="shared" ref="D7:D40" si="4">C6*0.3+(1-0.3)*D6</f>
        <v>1121.54</v>
      </c>
      <c r="E7" s="12">
        <f t="shared" ref="E7:E40" si="5">0.3*(D7-D6)+(1-0.3)*1</f>
        <v>0.50200000000004363</v>
      </c>
      <c r="F7" s="12">
        <f t="shared" ref="F7:F39" si="6">D7+E7</f>
        <v>1122.0419999999999</v>
      </c>
      <c r="G7" s="21">
        <f t="shared" si="3"/>
        <v>-3.0419999999999163</v>
      </c>
      <c r="H7" s="21">
        <f t="shared" si="0"/>
        <v>3.0419999999999163</v>
      </c>
      <c r="I7" s="21">
        <f t="shared" si="1"/>
        <v>9.2537639999994905</v>
      </c>
      <c r="J7" s="1">
        <f t="shared" si="2"/>
        <v>2.7184986595173515E-3</v>
      </c>
    </row>
    <row r="8" spans="1:13" ht="16" x14ac:dyDescent="0.2">
      <c r="A8" s="48"/>
      <c r="B8" s="26" t="s">
        <v>7</v>
      </c>
      <c r="C8" s="30">
        <v>1126</v>
      </c>
      <c r="D8" s="12">
        <f t="shared" si="4"/>
        <v>1120.778</v>
      </c>
      <c r="E8" s="12">
        <f t="shared" si="5"/>
        <v>0.47140000000001692</v>
      </c>
      <c r="F8" s="12">
        <f t="shared" si="6"/>
        <v>1121.2494000000002</v>
      </c>
      <c r="G8" s="21">
        <f t="shared" si="3"/>
        <v>4.7505999999998494</v>
      </c>
      <c r="H8" s="21">
        <f t="shared" si="0"/>
        <v>4.7505999999998494</v>
      </c>
      <c r="I8" s="21">
        <f t="shared" si="1"/>
        <v>22.568200359998571</v>
      </c>
      <c r="J8" s="1">
        <f t="shared" si="2"/>
        <v>4.2190053285966695E-3</v>
      </c>
    </row>
    <row r="9" spans="1:13" ht="16" x14ac:dyDescent="0.2">
      <c r="A9" s="48"/>
      <c r="B9" s="26" t="s">
        <v>6</v>
      </c>
      <c r="C9" s="30">
        <v>1126</v>
      </c>
      <c r="D9" s="12">
        <f t="shared" si="4"/>
        <v>1122.3445999999999</v>
      </c>
      <c r="E9" s="12">
        <f t="shared" si="5"/>
        <v>1.169979999999964</v>
      </c>
      <c r="F9" s="12">
        <f t="shared" si="6"/>
        <v>1123.5145799999998</v>
      </c>
      <c r="G9" s="21">
        <f t="shared" si="3"/>
        <v>2.4854200000002038</v>
      </c>
      <c r="H9" s="21">
        <f t="shared" si="0"/>
        <v>2.4854200000002038</v>
      </c>
      <c r="I9" s="21">
        <f t="shared" si="1"/>
        <v>6.1773125764010128</v>
      </c>
      <c r="J9" s="1">
        <f t="shared" si="2"/>
        <v>2.2073001776200746E-3</v>
      </c>
      <c r="L9" s="18" t="s">
        <v>14</v>
      </c>
      <c r="M9" s="19">
        <f>AVERAGE(H5:H39)</f>
        <v>34.080117918532366</v>
      </c>
    </row>
    <row r="10" spans="1:13" ht="16" x14ac:dyDescent="0.2">
      <c r="A10" s="48"/>
      <c r="B10" s="26" t="s">
        <v>5</v>
      </c>
      <c r="C10" s="30">
        <v>1125</v>
      </c>
      <c r="D10" s="12">
        <f t="shared" si="4"/>
        <v>1123.4412199999999</v>
      </c>
      <c r="E10" s="12">
        <f t="shared" si="5"/>
        <v>1.0289860000000088</v>
      </c>
      <c r="F10" s="12">
        <f t="shared" si="6"/>
        <v>1124.470206</v>
      </c>
      <c r="G10" s="21">
        <f t="shared" si="3"/>
        <v>0.52979400000003807</v>
      </c>
      <c r="H10" s="21">
        <f t="shared" si="0"/>
        <v>0.52979400000003807</v>
      </c>
      <c r="I10" s="21">
        <f t="shared" si="1"/>
        <v>0.28068168243604036</v>
      </c>
      <c r="J10" s="1">
        <f t="shared" si="2"/>
        <v>4.7092800000003384E-4</v>
      </c>
      <c r="L10" s="13" t="s">
        <v>13</v>
      </c>
      <c r="M10" s="20">
        <f>AVERAGE(I5:I39)</f>
        <v>36166.686021146925</v>
      </c>
    </row>
    <row r="11" spans="1:13" ht="16" x14ac:dyDescent="0.2">
      <c r="A11" s="48"/>
      <c r="B11" s="26" t="s">
        <v>4</v>
      </c>
      <c r="C11" s="30">
        <v>1130</v>
      </c>
      <c r="D11" s="12">
        <f t="shared" si="4"/>
        <v>1123.9088539999998</v>
      </c>
      <c r="E11" s="12">
        <f t="shared" si="5"/>
        <v>0.84029019999995846</v>
      </c>
      <c r="F11" s="12">
        <f t="shared" si="6"/>
        <v>1124.7491441999998</v>
      </c>
      <c r="G11" s="21">
        <f t="shared" si="3"/>
        <v>5.2508558000001813</v>
      </c>
      <c r="H11" s="21">
        <f t="shared" si="0"/>
        <v>5.2508558000001813</v>
      </c>
      <c r="I11" s="21">
        <f t="shared" si="1"/>
        <v>27.571486632395544</v>
      </c>
      <c r="J11" s="1">
        <f t="shared" si="2"/>
        <v>4.6467750442479479E-3</v>
      </c>
      <c r="L11" s="16" t="s">
        <v>12</v>
      </c>
      <c r="M11" s="17">
        <f>AVERAGE(J5:J39)</f>
        <v>3.0280370968279697E-2</v>
      </c>
    </row>
    <row r="12" spans="1:13" ht="16" x14ac:dyDescent="0.2">
      <c r="A12" s="48"/>
      <c r="B12" s="26" t="s">
        <v>3</v>
      </c>
      <c r="C12" s="30">
        <v>1127</v>
      </c>
      <c r="D12" s="12">
        <f t="shared" si="4"/>
        <v>1125.7361977999999</v>
      </c>
      <c r="E12" s="12">
        <f t="shared" si="5"/>
        <v>1.2482031400000322</v>
      </c>
      <c r="F12" s="12">
        <f t="shared" si="6"/>
        <v>1126.9844009399999</v>
      </c>
      <c r="G12" s="21">
        <f t="shared" si="3"/>
        <v>1.5599060000113241E-2</v>
      </c>
      <c r="H12" s="21">
        <f t="shared" si="0"/>
        <v>1.5599060000113241E-2</v>
      </c>
      <c r="I12" s="21">
        <f t="shared" si="1"/>
        <v>2.4333067288713288E-4</v>
      </c>
      <c r="J12" s="1">
        <f t="shared" si="2"/>
        <v>1.3841224489896399E-5</v>
      </c>
    </row>
    <row r="13" spans="1:13" ht="16" x14ac:dyDescent="0.2">
      <c r="A13" s="48"/>
      <c r="B13" s="26" t="s">
        <v>2</v>
      </c>
      <c r="C13" s="30">
        <v>1128</v>
      </c>
      <c r="D13" s="12">
        <f t="shared" si="4"/>
        <v>1126.1153384599997</v>
      </c>
      <c r="E13" s="12">
        <f t="shared" si="5"/>
        <v>0.8137421979999544</v>
      </c>
      <c r="F13" s="12">
        <f t="shared" si="6"/>
        <v>1126.9290806579997</v>
      </c>
      <c r="G13" s="21">
        <f t="shared" si="3"/>
        <v>1.0709193420002521</v>
      </c>
      <c r="H13" s="21">
        <f t="shared" si="0"/>
        <v>1.0709193420002521</v>
      </c>
      <c r="I13" s="21">
        <f t="shared" si="1"/>
        <v>1.1468682370702528</v>
      </c>
      <c r="J13" s="1">
        <f t="shared" si="2"/>
        <v>9.4939657978745755E-4</v>
      </c>
    </row>
    <row r="14" spans="1:13" ht="16" x14ac:dyDescent="0.2">
      <c r="A14" s="48"/>
      <c r="B14" s="26" t="s">
        <v>1</v>
      </c>
      <c r="C14" s="30">
        <v>1130</v>
      </c>
      <c r="D14" s="12">
        <f t="shared" si="4"/>
        <v>1126.6807369219996</v>
      </c>
      <c r="E14" s="12">
        <f t="shared" si="5"/>
        <v>0.86961953859995444</v>
      </c>
      <c r="F14" s="12">
        <f t="shared" si="6"/>
        <v>1127.5503564605995</v>
      </c>
      <c r="G14" s="21">
        <f t="shared" si="3"/>
        <v>2.4496435394005402</v>
      </c>
      <c r="H14" s="21">
        <f t="shared" si="0"/>
        <v>2.4496435394005402</v>
      </c>
      <c r="I14" s="21">
        <f t="shared" si="1"/>
        <v>6.0007534701268064</v>
      </c>
      <c r="J14" s="1">
        <f t="shared" si="2"/>
        <v>2.1678261410624251E-3</v>
      </c>
    </row>
    <row r="15" spans="1:13" ht="16" x14ac:dyDescent="0.2">
      <c r="A15" s="49"/>
      <c r="B15" s="26" t="s">
        <v>0</v>
      </c>
      <c r="C15" s="30">
        <v>1129</v>
      </c>
      <c r="D15" s="12">
        <f t="shared" si="4"/>
        <v>1127.6765158453995</v>
      </c>
      <c r="E15" s="12">
        <f t="shared" si="5"/>
        <v>0.99873367701998172</v>
      </c>
      <c r="F15" s="12">
        <f t="shared" si="6"/>
        <v>1128.6752495224196</v>
      </c>
      <c r="G15" s="21">
        <f t="shared" si="3"/>
        <v>0.32475047758043729</v>
      </c>
      <c r="H15" s="21">
        <f t="shared" si="0"/>
        <v>0.32475047758043729</v>
      </c>
      <c r="I15" s="21">
        <f t="shared" si="1"/>
        <v>0.10546287268872211</v>
      </c>
      <c r="J15" s="1">
        <f t="shared" si="2"/>
        <v>2.8764435569569288E-4</v>
      </c>
    </row>
    <row r="16" spans="1:13" ht="16" x14ac:dyDescent="0.2">
      <c r="A16" s="50">
        <v>2021</v>
      </c>
      <c r="B16" s="28" t="s">
        <v>11</v>
      </c>
      <c r="C16" s="30">
        <v>1130</v>
      </c>
      <c r="D16" s="12">
        <f t="shared" si="4"/>
        <v>1128.0735610917795</v>
      </c>
      <c r="E16" s="12">
        <f t="shared" si="5"/>
        <v>0.81911357391400086</v>
      </c>
      <c r="F16" s="12">
        <f t="shared" si="6"/>
        <v>1128.8926746656934</v>
      </c>
      <c r="G16" s="21">
        <f t="shared" si="3"/>
        <v>1.1073253343065517</v>
      </c>
      <c r="H16" s="21">
        <f t="shared" si="0"/>
        <v>1.1073253343065517</v>
      </c>
      <c r="I16" s="21">
        <f t="shared" si="1"/>
        <v>1.2261693959971165</v>
      </c>
      <c r="J16" s="1">
        <f t="shared" si="2"/>
        <v>9.7993392416509005E-4</v>
      </c>
    </row>
    <row r="17" spans="1:10" ht="16" x14ac:dyDescent="0.2">
      <c r="A17" s="51"/>
      <c r="B17" s="28" t="s">
        <v>10</v>
      </c>
      <c r="C17" s="30">
        <v>1134</v>
      </c>
      <c r="D17" s="12">
        <f t="shared" si="4"/>
        <v>1128.6514927642456</v>
      </c>
      <c r="E17" s="12">
        <f t="shared" si="5"/>
        <v>0.87337950173982781</v>
      </c>
      <c r="F17" s="12">
        <f t="shared" si="6"/>
        <v>1129.5248722659856</v>
      </c>
      <c r="G17" s="21">
        <f t="shared" si="3"/>
        <v>4.4751277340144497</v>
      </c>
      <c r="H17" s="21">
        <f t="shared" si="0"/>
        <v>4.4751277340144497</v>
      </c>
      <c r="I17" s="21">
        <f t="shared" si="1"/>
        <v>20.026768235745305</v>
      </c>
      <c r="J17" s="1">
        <f t="shared" si="2"/>
        <v>3.9463207530991617E-3</v>
      </c>
    </row>
    <row r="18" spans="1:10" ht="16" x14ac:dyDescent="0.2">
      <c r="A18" s="51"/>
      <c r="B18" s="28" t="s">
        <v>9</v>
      </c>
      <c r="C18" s="30">
        <v>1136</v>
      </c>
      <c r="D18" s="12">
        <f t="shared" si="4"/>
        <v>1130.2560449349719</v>
      </c>
      <c r="E18" s="12">
        <f t="shared" si="5"/>
        <v>1.1813656512178794</v>
      </c>
      <c r="F18" s="12">
        <f t="shared" si="6"/>
        <v>1131.4374105861898</v>
      </c>
      <c r="G18" s="21">
        <f t="shared" si="3"/>
        <v>4.5625894138102012</v>
      </c>
      <c r="H18" s="21">
        <f t="shared" si="0"/>
        <v>4.5625894138102012</v>
      </c>
      <c r="I18" s="21">
        <f t="shared" si="1"/>
        <v>20.817222159012914</v>
      </c>
      <c r="J18" s="1">
        <f t="shared" si="2"/>
        <v>4.0163639206075713E-3</v>
      </c>
    </row>
    <row r="19" spans="1:10" ht="16" x14ac:dyDescent="0.2">
      <c r="A19" s="51"/>
      <c r="B19" s="28" t="s">
        <v>8</v>
      </c>
      <c r="C19" s="30">
        <v>1132</v>
      </c>
      <c r="D19" s="12">
        <f t="shared" si="4"/>
        <v>1131.9792314544802</v>
      </c>
      <c r="E19" s="12">
        <f t="shared" si="5"/>
        <v>1.2169559558524952</v>
      </c>
      <c r="F19" s="12">
        <f t="shared" si="6"/>
        <v>1133.1961874103326</v>
      </c>
      <c r="G19" s="21">
        <f t="shared" si="3"/>
        <v>-1.1961874103326409</v>
      </c>
      <c r="H19" s="21">
        <f t="shared" si="0"/>
        <v>1.1961874103326409</v>
      </c>
      <c r="I19" s="21">
        <f t="shared" si="1"/>
        <v>1.4308643206383098</v>
      </c>
      <c r="J19" s="1">
        <f t="shared" si="2"/>
        <v>1.0567026593044531E-3</v>
      </c>
    </row>
    <row r="20" spans="1:10" ht="16" x14ac:dyDescent="0.2">
      <c r="A20" s="51"/>
      <c r="B20" s="28" t="s">
        <v>7</v>
      </c>
      <c r="C20" s="30">
        <v>1137</v>
      </c>
      <c r="D20" s="12">
        <f t="shared" si="4"/>
        <v>1131.9854620181361</v>
      </c>
      <c r="E20" s="12">
        <f t="shared" si="5"/>
        <v>0.70186916909676711</v>
      </c>
      <c r="F20" s="12">
        <f t="shared" si="6"/>
        <v>1132.6873311872328</v>
      </c>
      <c r="G20" s="21">
        <f t="shared" si="3"/>
        <v>4.3126688127672423</v>
      </c>
      <c r="H20" s="21">
        <f t="shared" si="0"/>
        <v>4.3126688127672423</v>
      </c>
      <c r="I20" s="21">
        <f t="shared" si="1"/>
        <v>18.599112288615217</v>
      </c>
      <c r="J20" s="1">
        <f t="shared" si="2"/>
        <v>3.7930244615367128E-3</v>
      </c>
    </row>
    <row r="21" spans="1:10" ht="16" x14ac:dyDescent="0.2">
      <c r="A21" s="51"/>
      <c r="B21" s="28" t="s">
        <v>6</v>
      </c>
      <c r="C21" s="30">
        <v>1135</v>
      </c>
      <c r="D21" s="12">
        <f t="shared" si="4"/>
        <v>1133.4898234126952</v>
      </c>
      <c r="E21" s="12">
        <f t="shared" si="5"/>
        <v>1.1513084183677165</v>
      </c>
      <c r="F21" s="12">
        <f t="shared" si="6"/>
        <v>1134.6411318310629</v>
      </c>
      <c r="G21" s="21">
        <f t="shared" si="3"/>
        <v>0.35886816893707874</v>
      </c>
      <c r="H21" s="21">
        <f t="shared" si="0"/>
        <v>0.35886816893707874</v>
      </c>
      <c r="I21" s="21">
        <f t="shared" si="1"/>
        <v>0.12878636267625168</v>
      </c>
      <c r="J21" s="1">
        <f t="shared" si="2"/>
        <v>3.1618340875513547E-4</v>
      </c>
    </row>
    <row r="22" spans="1:10" ht="16" x14ac:dyDescent="0.2">
      <c r="A22" s="51"/>
      <c r="B22" s="28" t="s">
        <v>5</v>
      </c>
      <c r="C22" s="30">
        <v>1137</v>
      </c>
      <c r="D22" s="12">
        <f t="shared" si="4"/>
        <v>1133.9428763888866</v>
      </c>
      <c r="E22" s="12">
        <f t="shared" si="5"/>
        <v>0.83591589285742884</v>
      </c>
      <c r="F22" s="12">
        <f t="shared" si="6"/>
        <v>1134.778792281744</v>
      </c>
      <c r="G22" s="21">
        <f t="shared" si="3"/>
        <v>2.2212077182559824</v>
      </c>
      <c r="H22" s="21">
        <f t="shared" si="0"/>
        <v>2.2212077182559824</v>
      </c>
      <c r="I22" s="21">
        <f t="shared" si="1"/>
        <v>4.9337637276399473</v>
      </c>
      <c r="J22" s="1">
        <f t="shared" si="2"/>
        <v>1.9535687935408816E-3</v>
      </c>
    </row>
    <row r="23" spans="1:10" ht="16" x14ac:dyDescent="0.2">
      <c r="A23" s="51"/>
      <c r="B23" s="28" t="s">
        <v>4</v>
      </c>
      <c r="C23" s="30">
        <v>1138</v>
      </c>
      <c r="D23" s="12">
        <f t="shared" si="4"/>
        <v>1134.8600134722205</v>
      </c>
      <c r="E23" s="12">
        <f t="shared" si="5"/>
        <v>0.97514112500018646</v>
      </c>
      <c r="F23" s="12">
        <f t="shared" si="6"/>
        <v>1135.8351545972207</v>
      </c>
      <c r="G23" s="21">
        <f t="shared" si="3"/>
        <v>2.1648454027792923</v>
      </c>
      <c r="H23" s="21">
        <f t="shared" si="0"/>
        <v>2.1648454027792923</v>
      </c>
      <c r="I23" s="21">
        <f t="shared" si="1"/>
        <v>4.6865556179346362</v>
      </c>
      <c r="J23" s="1">
        <f t="shared" si="2"/>
        <v>1.9023246070116804E-3</v>
      </c>
    </row>
    <row r="24" spans="1:10" ht="16" x14ac:dyDescent="0.2">
      <c r="A24" s="51"/>
      <c r="B24" s="28" t="s">
        <v>3</v>
      </c>
      <c r="C24" s="30">
        <v>1138</v>
      </c>
      <c r="D24" s="12">
        <f t="shared" si="4"/>
        <v>1135.8020094305543</v>
      </c>
      <c r="E24" s="12">
        <f t="shared" si="5"/>
        <v>0.98259878750013741</v>
      </c>
      <c r="F24" s="12">
        <f t="shared" si="6"/>
        <v>1136.7846082180545</v>
      </c>
      <c r="G24" s="21">
        <f t="shared" si="3"/>
        <v>1.2153917819455273</v>
      </c>
      <c r="H24" s="21">
        <f t="shared" si="0"/>
        <v>1.2153917819455273</v>
      </c>
      <c r="I24" s="21">
        <f t="shared" si="1"/>
        <v>1.4771771836207241</v>
      </c>
      <c r="J24" s="1">
        <f t="shared" si="2"/>
        <v>1.0680068382649625E-3</v>
      </c>
    </row>
    <row r="25" spans="1:10" ht="16" x14ac:dyDescent="0.2">
      <c r="A25" s="51"/>
      <c r="B25" s="28" t="s">
        <v>2</v>
      </c>
      <c r="C25" s="30">
        <v>1135</v>
      </c>
      <c r="D25" s="12">
        <f t="shared" si="4"/>
        <v>1136.4614066013878</v>
      </c>
      <c r="E25" s="12">
        <f t="shared" si="5"/>
        <v>0.89781915125004153</v>
      </c>
      <c r="F25" s="12">
        <f t="shared" si="6"/>
        <v>1137.3592257526379</v>
      </c>
      <c r="G25" s="21">
        <f t="shared" si="3"/>
        <v>-2.3592257526379399</v>
      </c>
      <c r="H25" s="21">
        <f t="shared" si="0"/>
        <v>2.3592257526379399</v>
      </c>
      <c r="I25" s="21">
        <f t="shared" si="1"/>
        <v>5.5659461519100537</v>
      </c>
      <c r="J25" s="1">
        <f t="shared" si="2"/>
        <v>2.07861299791889E-3</v>
      </c>
    </row>
    <row r="26" spans="1:10" ht="16" x14ac:dyDescent="0.2">
      <c r="A26" s="51"/>
      <c r="B26" s="28" t="s">
        <v>1</v>
      </c>
      <c r="C26" s="30">
        <v>1139</v>
      </c>
      <c r="D26" s="12">
        <f t="shared" si="4"/>
        <v>1136.0229846209713</v>
      </c>
      <c r="E26" s="12">
        <f t="shared" si="5"/>
        <v>0.56847340587505635</v>
      </c>
      <c r="F26" s="12">
        <f t="shared" si="6"/>
        <v>1136.5914580268463</v>
      </c>
      <c r="G26" s="21">
        <f t="shared" si="3"/>
        <v>2.4085419731536604</v>
      </c>
      <c r="H26" s="21">
        <f t="shared" si="0"/>
        <v>2.4085419731536604</v>
      </c>
      <c r="I26" s="21">
        <f t="shared" si="1"/>
        <v>5.8010744364429279</v>
      </c>
      <c r="J26" s="1">
        <f t="shared" si="2"/>
        <v>2.1146110387652859E-3</v>
      </c>
    </row>
    <row r="27" spans="1:10" ht="16" x14ac:dyDescent="0.2">
      <c r="A27" s="52"/>
      <c r="B27" s="28" t="s">
        <v>0</v>
      </c>
      <c r="C27" s="30">
        <v>1140</v>
      </c>
      <c r="D27" s="12">
        <f t="shared" si="4"/>
        <v>1136.9160892346799</v>
      </c>
      <c r="E27" s="12">
        <f t="shared" si="5"/>
        <v>0.96793138411258028</v>
      </c>
      <c r="F27" s="12">
        <f t="shared" si="6"/>
        <v>1137.8840206187924</v>
      </c>
      <c r="G27" s="21">
        <f t="shared" si="3"/>
        <v>2.1159793812075804</v>
      </c>
      <c r="H27" s="21">
        <f t="shared" si="0"/>
        <v>2.1159793812075804</v>
      </c>
      <c r="I27" s="21">
        <f t="shared" si="1"/>
        <v>4.4773687416956154</v>
      </c>
      <c r="J27" s="1">
        <f t="shared" si="2"/>
        <v>1.8561222642171759E-3</v>
      </c>
    </row>
    <row r="28" spans="1:10" ht="16" x14ac:dyDescent="0.2">
      <c r="A28" s="53">
        <v>2022</v>
      </c>
      <c r="B28" s="29" t="s">
        <v>11</v>
      </c>
      <c r="C28" s="30">
        <v>1139</v>
      </c>
      <c r="D28" s="12">
        <f t="shared" si="4"/>
        <v>1137.841262464276</v>
      </c>
      <c r="E28" s="12">
        <f t="shared" si="5"/>
        <v>0.97755196887883344</v>
      </c>
      <c r="F28" s="12">
        <f t="shared" si="6"/>
        <v>1138.8188144331548</v>
      </c>
      <c r="G28" s="21">
        <f t="shared" si="3"/>
        <v>0.18118556684521536</v>
      </c>
      <c r="H28" s="21">
        <f t="shared" si="0"/>
        <v>0.18118556684521536</v>
      </c>
      <c r="I28" s="21">
        <f t="shared" si="1"/>
        <v>3.2828209633022007E-2</v>
      </c>
      <c r="J28" s="1">
        <f t="shared" si="2"/>
        <v>1.5907424657174307E-4</v>
      </c>
    </row>
    <row r="29" spans="1:10" ht="16" x14ac:dyDescent="0.2">
      <c r="A29" s="54"/>
      <c r="B29" s="29" t="s">
        <v>10</v>
      </c>
      <c r="C29" s="30">
        <v>1137</v>
      </c>
      <c r="D29" s="12">
        <f t="shared" si="4"/>
        <v>1138.1888837249933</v>
      </c>
      <c r="E29" s="12">
        <f t="shared" si="5"/>
        <v>0.80428637821516979</v>
      </c>
      <c r="F29" s="12">
        <f t="shared" si="6"/>
        <v>1138.9931701032085</v>
      </c>
      <c r="G29" s="21">
        <f t="shared" si="3"/>
        <v>-1.993170103208513</v>
      </c>
      <c r="H29" s="21">
        <f t="shared" si="0"/>
        <v>1.993170103208513</v>
      </c>
      <c r="I29" s="21">
        <f t="shared" si="1"/>
        <v>3.9727270603242344</v>
      </c>
      <c r="J29" s="1">
        <f t="shared" si="2"/>
        <v>1.7530080063399411E-3</v>
      </c>
    </row>
    <row r="30" spans="1:10" ht="16" x14ac:dyDescent="0.2">
      <c r="A30" s="54"/>
      <c r="B30" s="29" t="s">
        <v>9</v>
      </c>
      <c r="C30" s="30">
        <v>1138</v>
      </c>
      <c r="D30" s="12">
        <f t="shared" si="4"/>
        <v>1137.8322186074952</v>
      </c>
      <c r="E30" s="12">
        <f t="shared" si="5"/>
        <v>0.59300046475057111</v>
      </c>
      <c r="F30" s="12">
        <f t="shared" si="6"/>
        <v>1138.4252190722457</v>
      </c>
      <c r="G30" s="21">
        <f t="shared" si="3"/>
        <v>-0.42521907224568167</v>
      </c>
      <c r="H30" s="21">
        <f t="shared" si="0"/>
        <v>0.42521907224568167</v>
      </c>
      <c r="I30" s="21">
        <f t="shared" si="1"/>
        <v>0.18081125940147824</v>
      </c>
      <c r="J30" s="1">
        <f t="shared" si="2"/>
        <v>3.7365472077827914E-4</v>
      </c>
    </row>
    <row r="31" spans="1:10" ht="16" x14ac:dyDescent="0.2">
      <c r="A31" s="54"/>
      <c r="B31" s="29" t="s">
        <v>8</v>
      </c>
      <c r="C31" s="30">
        <v>1139</v>
      </c>
      <c r="D31" s="12">
        <f t="shared" si="4"/>
        <v>1137.8825530252466</v>
      </c>
      <c r="E31" s="12">
        <f t="shared" si="5"/>
        <v>0.71510032532542023</v>
      </c>
      <c r="F31" s="12">
        <f t="shared" si="6"/>
        <v>1138.597653350572</v>
      </c>
      <c r="G31" s="21">
        <f t="shared" si="3"/>
        <v>0.40234664942795462</v>
      </c>
      <c r="H31" s="21">
        <f t="shared" si="0"/>
        <v>0.40234664942795462</v>
      </c>
      <c r="I31" s="21">
        <f t="shared" si="1"/>
        <v>0.16188282630590142</v>
      </c>
      <c r="J31" s="1">
        <f t="shared" si="2"/>
        <v>3.5324552188582494E-4</v>
      </c>
    </row>
    <row r="32" spans="1:10" ht="16" x14ac:dyDescent="0.2">
      <c r="A32" s="54"/>
      <c r="B32" s="29" t="s">
        <v>7</v>
      </c>
      <c r="C32" s="30">
        <v>1137</v>
      </c>
      <c r="D32" s="12">
        <f t="shared" si="4"/>
        <v>1138.2177871176725</v>
      </c>
      <c r="E32" s="12">
        <f t="shared" si="5"/>
        <v>0.80057022772778053</v>
      </c>
      <c r="F32" s="12">
        <f t="shared" si="6"/>
        <v>1139.0183573454003</v>
      </c>
      <c r="G32" s="21">
        <f t="shared" si="3"/>
        <v>-2.0183573454003181</v>
      </c>
      <c r="H32" s="21">
        <f t="shared" si="0"/>
        <v>2.0183573454003181</v>
      </c>
      <c r="I32" s="21">
        <f t="shared" si="1"/>
        <v>4.0737663737314191</v>
      </c>
      <c r="J32" s="1">
        <f t="shared" si="2"/>
        <v>1.77516037414276E-3</v>
      </c>
    </row>
    <row r="33" spans="1:10" ht="16" x14ac:dyDescent="0.2">
      <c r="A33" s="54"/>
      <c r="B33" s="29" t="s">
        <v>6</v>
      </c>
      <c r="C33" s="30">
        <v>1140</v>
      </c>
      <c r="D33" s="12">
        <f t="shared" si="4"/>
        <v>1137.8524509823708</v>
      </c>
      <c r="E33" s="12">
        <f t="shared" si="5"/>
        <v>0.5903991594094804</v>
      </c>
      <c r="F33" s="12">
        <f t="shared" si="6"/>
        <v>1138.4428501417804</v>
      </c>
      <c r="G33" s="21">
        <f t="shared" si="3"/>
        <v>1.5571498582196455</v>
      </c>
      <c r="H33" s="21">
        <f t="shared" si="0"/>
        <v>1.5571498582196455</v>
      </c>
      <c r="I33" s="21">
        <f t="shared" si="1"/>
        <v>2.424715680953462</v>
      </c>
      <c r="J33" s="1">
        <f t="shared" si="2"/>
        <v>1.3659209282628469E-3</v>
      </c>
    </row>
    <row r="34" spans="1:10" ht="16" x14ac:dyDescent="0.2">
      <c r="A34" s="54"/>
      <c r="B34" s="29" t="s">
        <v>5</v>
      </c>
      <c r="C34" s="30">
        <v>1142</v>
      </c>
      <c r="D34" s="12">
        <f t="shared" si="4"/>
        <v>1138.4967156876596</v>
      </c>
      <c r="E34" s="12">
        <f t="shared" si="5"/>
        <v>0.89327941158664992</v>
      </c>
      <c r="F34" s="12">
        <f t="shared" si="6"/>
        <v>1139.3899950992463</v>
      </c>
      <c r="G34" s="21">
        <f t="shared" si="3"/>
        <v>2.6100049007536654</v>
      </c>
      <c r="H34" s="21">
        <f t="shared" si="0"/>
        <v>2.6100049007536654</v>
      </c>
      <c r="I34" s="21">
        <f t="shared" si="1"/>
        <v>6.812125581958151</v>
      </c>
      <c r="J34" s="1">
        <f t="shared" si="2"/>
        <v>2.2854683894515458E-3</v>
      </c>
    </row>
    <row r="35" spans="1:10" ht="16" x14ac:dyDescent="0.2">
      <c r="A35" s="54"/>
      <c r="B35" s="29" t="s">
        <v>4</v>
      </c>
      <c r="C35" s="30">
        <v>1140</v>
      </c>
      <c r="D35" s="12">
        <f t="shared" si="4"/>
        <v>1139.5477009813617</v>
      </c>
      <c r="E35" s="12">
        <f t="shared" si="5"/>
        <v>1.0152955881106207</v>
      </c>
      <c r="F35" s="12">
        <f t="shared" si="6"/>
        <v>1140.5629965694723</v>
      </c>
      <c r="G35" s="21">
        <f t="shared" si="3"/>
        <v>-0.5629965694722614</v>
      </c>
      <c r="H35" s="21">
        <f t="shared" si="0"/>
        <v>0.5629965694722614</v>
      </c>
      <c r="I35" s="21">
        <f t="shared" si="1"/>
        <v>0.31696513723753483</v>
      </c>
      <c r="J35" s="1">
        <f t="shared" si="2"/>
        <v>4.938566398879486E-4</v>
      </c>
    </row>
    <row r="36" spans="1:10" ht="16" x14ac:dyDescent="0.2">
      <c r="A36" s="54"/>
      <c r="B36" s="29" t="s">
        <v>3</v>
      </c>
      <c r="C36" s="30">
        <v>1139</v>
      </c>
      <c r="D36" s="12">
        <f t="shared" si="4"/>
        <v>1139.6833906869531</v>
      </c>
      <c r="E36" s="12">
        <f t="shared" si="5"/>
        <v>0.74070691167742098</v>
      </c>
      <c r="F36" s="12">
        <f t="shared" si="6"/>
        <v>1140.4240975986304</v>
      </c>
      <c r="G36" s="21">
        <f t="shared" si="3"/>
        <v>-1.4240975986303965</v>
      </c>
      <c r="H36" s="21">
        <f t="shared" si="0"/>
        <v>1.4240975986303965</v>
      </c>
      <c r="I36" s="21">
        <f t="shared" si="1"/>
        <v>2.0280539704248621</v>
      </c>
      <c r="J36" s="1">
        <f t="shared" si="2"/>
        <v>1.2503051787799795E-3</v>
      </c>
    </row>
    <row r="37" spans="1:10" ht="16" x14ac:dyDescent="0.2">
      <c r="A37" s="54"/>
      <c r="B37" s="29" t="s">
        <v>2</v>
      </c>
      <c r="C37" s="30">
        <v>1144</v>
      </c>
      <c r="D37" s="12">
        <f t="shared" si="4"/>
        <v>1139.478373480867</v>
      </c>
      <c r="E37" s="12">
        <f t="shared" si="5"/>
        <v>0.63849483817418784</v>
      </c>
      <c r="F37" s="12">
        <f t="shared" si="6"/>
        <v>1140.1168683190413</v>
      </c>
      <c r="G37" s="21">
        <f t="shared" si="3"/>
        <v>3.8831316809587406</v>
      </c>
      <c r="H37" s="21">
        <f t="shared" si="0"/>
        <v>3.8831316809587406</v>
      </c>
      <c r="I37" s="21">
        <f t="shared" si="1"/>
        <v>15.078711651665454</v>
      </c>
      <c r="J37" s="1">
        <f t="shared" si="2"/>
        <v>3.3943458749639342E-3</v>
      </c>
    </row>
    <row r="38" spans="1:10" ht="16" x14ac:dyDescent="0.2">
      <c r="A38" s="54"/>
      <c r="B38" s="29" t="s">
        <v>1</v>
      </c>
      <c r="C38" s="30">
        <v>1142</v>
      </c>
      <c r="D38" s="12">
        <f t="shared" si="4"/>
        <v>1140.8348614366068</v>
      </c>
      <c r="E38" s="12">
        <f t="shared" si="5"/>
        <v>1.1069463867219382</v>
      </c>
      <c r="F38" s="12">
        <f t="shared" si="6"/>
        <v>1141.9418078233289</v>
      </c>
      <c r="G38" s="21">
        <f t="shared" si="3"/>
        <v>5.8192176671127527E-2</v>
      </c>
      <c r="H38" s="21">
        <f t="shared" si="0"/>
        <v>5.8192176671127527E-2</v>
      </c>
      <c r="I38" s="21">
        <f t="shared" si="1"/>
        <v>3.3863294257237189E-3</v>
      </c>
      <c r="J38" s="1">
        <f t="shared" si="2"/>
        <v>5.0956371866136189E-5</v>
      </c>
    </row>
    <row r="39" spans="1:10" ht="16" x14ac:dyDescent="0.2">
      <c r="A39" s="55"/>
      <c r="B39" s="29" t="s">
        <v>0</v>
      </c>
      <c r="C39" s="30">
        <v>1143</v>
      </c>
      <c r="D39" s="12">
        <f t="shared" si="4"/>
        <v>1141.1844030056247</v>
      </c>
      <c r="E39" s="12">
        <f t="shared" si="5"/>
        <v>0.80486247070537043</v>
      </c>
      <c r="F39" s="12">
        <f t="shared" si="6"/>
        <v>1141.98926547633</v>
      </c>
      <c r="G39" s="21">
        <f t="shared" si="3"/>
        <v>1.010734523669953</v>
      </c>
      <c r="H39" s="21">
        <f t="shared" si="0"/>
        <v>1.010734523669953</v>
      </c>
      <c r="I39" s="21">
        <f t="shared" si="1"/>
        <v>1.0215842773383268</v>
      </c>
      <c r="J39" s="1">
        <f t="shared" si="2"/>
        <v>8.8428217293959137E-4</v>
      </c>
    </row>
    <row r="40" spans="1:10" ht="23" customHeight="1" x14ac:dyDescent="0.15">
      <c r="A40" s="45" t="s">
        <v>26</v>
      </c>
      <c r="B40" s="46"/>
      <c r="C40" s="2"/>
      <c r="D40" s="12">
        <f t="shared" si="4"/>
        <v>1141.7290821039373</v>
      </c>
      <c r="E40" s="12">
        <f t="shared" si="5"/>
        <v>0.86340372949377975</v>
      </c>
      <c r="F40" s="12"/>
      <c r="G40" s="21">
        <f t="shared" si="3"/>
        <v>0</v>
      </c>
      <c r="H40" s="2">
        <f t="shared" si="0"/>
        <v>0</v>
      </c>
      <c r="I40" s="2">
        <f t="shared" si="1"/>
        <v>0</v>
      </c>
      <c r="J40" s="1"/>
    </row>
  </sheetData>
  <mergeCells count="5">
    <mergeCell ref="A40:B40"/>
    <mergeCell ref="A4:A15"/>
    <mergeCell ref="A16:A27"/>
    <mergeCell ref="A28:A39"/>
    <mergeCell ref="B1:J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4DC9D-F88D-D046-B4EE-91B964E9F228}">
  <dimension ref="A1:M40"/>
  <sheetViews>
    <sheetView zoomScale="75" workbookViewId="0">
      <selection activeCell="V6" sqref="V6"/>
    </sheetView>
  </sheetViews>
  <sheetFormatPr baseColWidth="10" defaultRowHeight="13" x14ac:dyDescent="0.15"/>
  <cols>
    <col min="2" max="2" width="14.83203125" bestFit="1" customWidth="1"/>
    <col min="3" max="3" width="14.5" customWidth="1"/>
    <col min="4" max="6" width="14.6640625" customWidth="1"/>
    <col min="7" max="7" width="8.83203125" customWidth="1"/>
    <col min="8" max="8" width="12.1640625" customWidth="1"/>
    <col min="9" max="9" width="11.33203125" customWidth="1"/>
    <col min="10" max="10" width="9" customWidth="1"/>
    <col min="11" max="11" width="12.5" customWidth="1"/>
    <col min="12" max="12" width="10.1640625" customWidth="1"/>
    <col min="15" max="15" width="14" customWidth="1"/>
  </cols>
  <sheetData>
    <row r="1" spans="1:13" ht="50" customHeight="1" x14ac:dyDescent="0.15">
      <c r="B1" s="44" t="s">
        <v>36</v>
      </c>
      <c r="C1" s="44"/>
      <c r="D1" s="44"/>
      <c r="E1" s="44"/>
      <c r="F1" s="44"/>
      <c r="G1" s="44"/>
      <c r="H1" s="44"/>
      <c r="I1" s="44"/>
      <c r="J1" s="44"/>
      <c r="K1" s="61"/>
    </row>
    <row r="3" spans="1:13" ht="36" customHeight="1" x14ac:dyDescent="0.15">
      <c r="A3" s="23" t="s">
        <v>21</v>
      </c>
      <c r="B3" s="24" t="s">
        <v>20</v>
      </c>
      <c r="C3" s="25" t="s">
        <v>35</v>
      </c>
      <c r="D3" s="4" t="s">
        <v>47</v>
      </c>
      <c r="E3" s="4" t="s">
        <v>31</v>
      </c>
      <c r="F3" s="22" t="s">
        <v>34</v>
      </c>
      <c r="G3" s="5" t="s">
        <v>18</v>
      </c>
      <c r="H3" s="5" t="s">
        <v>17</v>
      </c>
      <c r="I3" s="5" t="s">
        <v>16</v>
      </c>
      <c r="J3" s="4" t="s">
        <v>15</v>
      </c>
    </row>
    <row r="4" spans="1:13" ht="19" customHeight="1" x14ac:dyDescent="0.2">
      <c r="A4" s="47">
        <v>2020</v>
      </c>
      <c r="B4" s="26" t="s">
        <v>11</v>
      </c>
      <c r="C4" s="30">
        <v>1121</v>
      </c>
      <c r="D4" s="2"/>
      <c r="E4" s="2"/>
      <c r="F4" s="2"/>
      <c r="G4" s="2"/>
      <c r="H4" s="2"/>
      <c r="I4" s="2"/>
      <c r="J4" s="2"/>
      <c r="L4" s="14" t="s">
        <v>29</v>
      </c>
      <c r="M4" s="15">
        <v>0.7</v>
      </c>
    </row>
    <row r="5" spans="1:13" ht="16" customHeight="1" x14ac:dyDescent="0.2">
      <c r="A5" s="48"/>
      <c r="B5" s="26" t="s">
        <v>10</v>
      </c>
      <c r="C5" s="30">
        <v>1125</v>
      </c>
      <c r="D5" s="2">
        <v>1121</v>
      </c>
      <c r="E5" s="2"/>
      <c r="F5" s="2"/>
      <c r="G5" s="21">
        <f>C5-F5</f>
        <v>1125</v>
      </c>
      <c r="H5" s="21">
        <f t="shared" ref="H5:H40" si="0">ABS(G5)</f>
        <v>1125</v>
      </c>
      <c r="I5" s="21">
        <f t="shared" ref="I5:I40" si="1">(G5)^2</f>
        <v>1265625</v>
      </c>
      <c r="J5" s="1">
        <f t="shared" ref="J5:J39" si="2">(H5/C5)</f>
        <v>1</v>
      </c>
      <c r="L5" s="14" t="s">
        <v>32</v>
      </c>
      <c r="M5" s="15">
        <v>0.7</v>
      </c>
    </row>
    <row r="6" spans="1:13" ht="16" x14ac:dyDescent="0.2">
      <c r="A6" s="48"/>
      <c r="B6" s="26" t="s">
        <v>9</v>
      </c>
      <c r="C6" s="30">
        <v>1120</v>
      </c>
      <c r="D6" s="12">
        <f>C5*0.7+(1-0.7)*D5</f>
        <v>1123.8000000000002</v>
      </c>
      <c r="E6" s="12">
        <f>0.7*(D6-D5)+(1-0.7)*1</f>
        <v>2.2600000000001272</v>
      </c>
      <c r="F6" s="12">
        <f>D6+E6</f>
        <v>1126.0600000000004</v>
      </c>
      <c r="G6" s="21">
        <f t="shared" ref="G6:G40" si="3">C6-F6</f>
        <v>-6.0600000000004002</v>
      </c>
      <c r="H6" s="21">
        <f t="shared" si="0"/>
        <v>6.0600000000004002</v>
      </c>
      <c r="I6" s="21">
        <f t="shared" si="1"/>
        <v>36.723600000004851</v>
      </c>
      <c r="J6" s="1">
        <f>(H6/C6)</f>
        <v>5.4107142857146434E-3</v>
      </c>
    </row>
    <row r="7" spans="1:13" ht="16" x14ac:dyDescent="0.2">
      <c r="A7" s="48"/>
      <c r="B7" s="26" t="s">
        <v>8</v>
      </c>
      <c r="C7" s="30">
        <v>1119</v>
      </c>
      <c r="D7" s="12">
        <f t="shared" ref="D7:D40" si="4">C6*0.7+(1-0.7)*D6</f>
        <v>1121.1400000000001</v>
      </c>
      <c r="E7" s="12">
        <f t="shared" ref="E7:E40" si="5">0.7*(D7-D6)+(1-0.7)*1</f>
        <v>-1.5620000000000571</v>
      </c>
      <c r="F7" s="12">
        <f t="shared" ref="F7:F39" si="6">D7+E7</f>
        <v>1119.578</v>
      </c>
      <c r="G7" s="21">
        <f t="shared" si="3"/>
        <v>-0.57799999999997453</v>
      </c>
      <c r="H7" s="21">
        <f t="shared" si="0"/>
        <v>0.57799999999997453</v>
      </c>
      <c r="I7" s="21">
        <f t="shared" si="1"/>
        <v>0.33408399999997057</v>
      </c>
      <c r="J7" s="1">
        <f t="shared" si="2"/>
        <v>5.1653261840927127E-4</v>
      </c>
    </row>
    <row r="8" spans="1:13" ht="16" x14ac:dyDescent="0.2">
      <c r="A8" s="48"/>
      <c r="B8" s="26" t="s">
        <v>7</v>
      </c>
      <c r="C8" s="30">
        <v>1126</v>
      </c>
      <c r="D8" s="12">
        <f t="shared" si="4"/>
        <v>1119.6420000000001</v>
      </c>
      <c r="E8" s="12">
        <f t="shared" si="5"/>
        <v>-0.74860000000003302</v>
      </c>
      <c r="F8" s="12">
        <f t="shared" si="6"/>
        <v>1118.8933999999999</v>
      </c>
      <c r="G8" s="21">
        <f t="shared" si="3"/>
        <v>7.1066000000000713</v>
      </c>
      <c r="H8" s="21">
        <f t="shared" si="0"/>
        <v>7.1066000000000713</v>
      </c>
      <c r="I8" s="21">
        <f t="shared" si="1"/>
        <v>50.503763560001012</v>
      </c>
      <c r="J8" s="1">
        <f t="shared" si="2"/>
        <v>6.3113676731794592E-3</v>
      </c>
    </row>
    <row r="9" spans="1:13" ht="16" x14ac:dyDescent="0.2">
      <c r="A9" s="48"/>
      <c r="B9" s="26" t="s">
        <v>6</v>
      </c>
      <c r="C9" s="30">
        <v>1126</v>
      </c>
      <c r="D9" s="12">
        <f t="shared" si="4"/>
        <v>1124.0925999999999</v>
      </c>
      <c r="E9" s="12">
        <f t="shared" si="5"/>
        <v>3.4154199999999264</v>
      </c>
      <c r="F9" s="12">
        <f t="shared" si="6"/>
        <v>1127.5080199999998</v>
      </c>
      <c r="G9" s="21">
        <f t="shared" si="3"/>
        <v>-1.5080199999997603</v>
      </c>
      <c r="H9" s="21">
        <f t="shared" si="0"/>
        <v>1.5080199999997603</v>
      </c>
      <c r="I9" s="21">
        <f t="shared" si="1"/>
        <v>2.2741243203992774</v>
      </c>
      <c r="J9" s="1">
        <f t="shared" si="2"/>
        <v>1.339271758436732E-3</v>
      </c>
      <c r="L9" s="18" t="s">
        <v>14</v>
      </c>
      <c r="M9" s="19">
        <f>AVERAGE(H5:H39)</f>
        <v>34.555510768292038</v>
      </c>
    </row>
    <row r="10" spans="1:13" ht="16" x14ac:dyDescent="0.2">
      <c r="A10" s="48"/>
      <c r="B10" s="26" t="s">
        <v>5</v>
      </c>
      <c r="C10" s="30">
        <v>1125</v>
      </c>
      <c r="D10" s="12">
        <f t="shared" si="4"/>
        <v>1125.42778</v>
      </c>
      <c r="E10" s="12">
        <f t="shared" si="5"/>
        <v>1.2346260000000258</v>
      </c>
      <c r="F10" s="12">
        <f t="shared" si="6"/>
        <v>1126.6624059999999</v>
      </c>
      <c r="G10" s="21">
        <f t="shared" si="3"/>
        <v>-1.662405999999919</v>
      </c>
      <c r="H10" s="21">
        <f t="shared" si="0"/>
        <v>1.662405999999919</v>
      </c>
      <c r="I10" s="21">
        <f t="shared" si="1"/>
        <v>2.7635937088357307</v>
      </c>
      <c r="J10" s="1">
        <f t="shared" si="2"/>
        <v>1.4776942222221503E-3</v>
      </c>
      <c r="L10" s="13" t="s">
        <v>13</v>
      </c>
      <c r="M10" s="20">
        <f>AVERAGE(I5:I39)</f>
        <v>36169.834167735695</v>
      </c>
    </row>
    <row r="11" spans="1:13" ht="16" x14ac:dyDescent="0.2">
      <c r="A11" s="48"/>
      <c r="B11" s="26" t="s">
        <v>4</v>
      </c>
      <c r="C11" s="30">
        <v>1130</v>
      </c>
      <c r="D11" s="12">
        <f t="shared" si="4"/>
        <v>1125.128334</v>
      </c>
      <c r="E11" s="12">
        <f t="shared" si="5"/>
        <v>9.0387800000007762E-2</v>
      </c>
      <c r="F11" s="12">
        <f t="shared" si="6"/>
        <v>1125.2187217999999</v>
      </c>
      <c r="G11" s="21">
        <f t="shared" si="3"/>
        <v>4.781278200000088</v>
      </c>
      <c r="H11" s="21">
        <f t="shared" si="0"/>
        <v>4.781278200000088</v>
      </c>
      <c r="I11" s="21">
        <f t="shared" si="1"/>
        <v>22.860621225796081</v>
      </c>
      <c r="J11" s="1">
        <f t="shared" si="2"/>
        <v>4.2312196460177771E-3</v>
      </c>
      <c r="L11" s="16" t="s">
        <v>12</v>
      </c>
      <c r="M11" s="17">
        <f>AVERAGE(J5:J39)</f>
        <v>3.0699997379100369E-2</v>
      </c>
    </row>
    <row r="12" spans="1:13" ht="16" x14ac:dyDescent="0.2">
      <c r="A12" s="48"/>
      <c r="B12" s="26" t="s">
        <v>3</v>
      </c>
      <c r="C12" s="30">
        <v>1127</v>
      </c>
      <c r="D12" s="12">
        <f t="shared" si="4"/>
        <v>1128.5385002</v>
      </c>
      <c r="E12" s="12">
        <f t="shared" si="5"/>
        <v>2.687116340000034</v>
      </c>
      <c r="F12" s="12">
        <f t="shared" si="6"/>
        <v>1131.2256165400001</v>
      </c>
      <c r="G12" s="21">
        <f t="shared" si="3"/>
        <v>-4.2256165400001464</v>
      </c>
      <c r="H12" s="21">
        <f t="shared" si="0"/>
        <v>4.2256165400001464</v>
      </c>
      <c r="I12" s="21">
        <f t="shared" si="1"/>
        <v>17.85583514312281</v>
      </c>
      <c r="J12" s="1">
        <f t="shared" si="2"/>
        <v>3.7494379236913456E-3</v>
      </c>
    </row>
    <row r="13" spans="1:13" ht="16" x14ac:dyDescent="0.2">
      <c r="A13" s="48"/>
      <c r="B13" s="26" t="s">
        <v>2</v>
      </c>
      <c r="C13" s="30">
        <v>1128</v>
      </c>
      <c r="D13" s="12">
        <f t="shared" si="4"/>
        <v>1127.46155006</v>
      </c>
      <c r="E13" s="12">
        <f t="shared" si="5"/>
        <v>-0.45386509800000563</v>
      </c>
      <c r="F13" s="12">
        <f t="shared" si="6"/>
        <v>1127.007684962</v>
      </c>
      <c r="G13" s="21">
        <f t="shared" si="3"/>
        <v>0.99231503800001519</v>
      </c>
      <c r="H13" s="21">
        <f t="shared" si="0"/>
        <v>0.99231503800001519</v>
      </c>
      <c r="I13" s="21">
        <f t="shared" si="1"/>
        <v>0.98468913464097163</v>
      </c>
      <c r="J13" s="1">
        <f t="shared" si="2"/>
        <v>8.7971191312058081E-4</v>
      </c>
    </row>
    <row r="14" spans="1:13" ht="16" x14ac:dyDescent="0.2">
      <c r="A14" s="48"/>
      <c r="B14" s="26" t="s">
        <v>1</v>
      </c>
      <c r="C14" s="30">
        <v>1130</v>
      </c>
      <c r="D14" s="12">
        <f t="shared" si="4"/>
        <v>1127.8384650180001</v>
      </c>
      <c r="E14" s="12">
        <f t="shared" si="5"/>
        <v>0.56384047060003017</v>
      </c>
      <c r="F14" s="12">
        <f t="shared" si="6"/>
        <v>1128.4023054886002</v>
      </c>
      <c r="G14" s="21">
        <f t="shared" si="3"/>
        <v>1.5976945113998227</v>
      </c>
      <c r="H14" s="21">
        <f t="shared" si="0"/>
        <v>1.5976945113998227</v>
      </c>
      <c r="I14" s="21">
        <f t="shared" si="1"/>
        <v>2.5526277517571181</v>
      </c>
      <c r="J14" s="1">
        <f t="shared" si="2"/>
        <v>1.4138889481414359E-3</v>
      </c>
    </row>
    <row r="15" spans="1:13" ht="16" x14ac:dyDescent="0.2">
      <c r="A15" s="49"/>
      <c r="B15" s="26" t="s">
        <v>0</v>
      </c>
      <c r="C15" s="30">
        <v>1129</v>
      </c>
      <c r="D15" s="12">
        <f t="shared" si="4"/>
        <v>1129.3515395054001</v>
      </c>
      <c r="E15" s="12">
        <f t="shared" si="5"/>
        <v>1.3591521411799932</v>
      </c>
      <c r="F15" s="12">
        <f t="shared" si="6"/>
        <v>1130.71069164658</v>
      </c>
      <c r="G15" s="21">
        <f t="shared" si="3"/>
        <v>-1.7106916465800168</v>
      </c>
      <c r="H15" s="21">
        <f t="shared" si="0"/>
        <v>1.7106916465800168</v>
      </c>
      <c r="I15" s="21">
        <f t="shared" si="1"/>
        <v>2.9264659096786492</v>
      </c>
      <c r="J15" s="1">
        <f t="shared" si="2"/>
        <v>1.515227322037216E-3</v>
      </c>
    </row>
    <row r="16" spans="1:13" ht="16" x14ac:dyDescent="0.2">
      <c r="A16" s="50">
        <v>2021</v>
      </c>
      <c r="B16" s="28" t="s">
        <v>11</v>
      </c>
      <c r="C16" s="30">
        <v>1130</v>
      </c>
      <c r="D16" s="12">
        <f t="shared" si="4"/>
        <v>1129.10546185162</v>
      </c>
      <c r="E16" s="12">
        <f t="shared" si="5"/>
        <v>0.12774564235396615</v>
      </c>
      <c r="F16" s="12">
        <f t="shared" si="6"/>
        <v>1129.2332074939741</v>
      </c>
      <c r="G16" s="21">
        <f t="shared" si="3"/>
        <v>0.76679250602592219</v>
      </c>
      <c r="H16" s="21">
        <f t="shared" si="0"/>
        <v>0.76679250602592219</v>
      </c>
      <c r="I16" s="21">
        <f t="shared" si="1"/>
        <v>0.58797074729751397</v>
      </c>
      <c r="J16" s="1">
        <f t="shared" si="2"/>
        <v>6.7857743896099307E-4</v>
      </c>
    </row>
    <row r="17" spans="1:10" ht="16" x14ac:dyDescent="0.2">
      <c r="A17" s="51"/>
      <c r="B17" s="28" t="s">
        <v>10</v>
      </c>
      <c r="C17" s="30">
        <v>1134</v>
      </c>
      <c r="D17" s="12">
        <f t="shared" si="4"/>
        <v>1129.7316385554859</v>
      </c>
      <c r="E17" s="12">
        <f t="shared" si="5"/>
        <v>0.73832369270612619</v>
      </c>
      <c r="F17" s="12">
        <f t="shared" si="6"/>
        <v>1130.4699622481921</v>
      </c>
      <c r="G17" s="21">
        <f t="shared" si="3"/>
        <v>3.5300377518078676</v>
      </c>
      <c r="H17" s="21">
        <f t="shared" si="0"/>
        <v>3.5300377518078676</v>
      </c>
      <c r="I17" s="21">
        <f t="shared" si="1"/>
        <v>12.461166529188745</v>
      </c>
      <c r="J17" s="1">
        <f t="shared" si="2"/>
        <v>3.1129080703773083E-3</v>
      </c>
    </row>
    <row r="18" spans="1:10" ht="16" x14ac:dyDescent="0.2">
      <c r="A18" s="51"/>
      <c r="B18" s="28" t="s">
        <v>9</v>
      </c>
      <c r="C18" s="30">
        <v>1136</v>
      </c>
      <c r="D18" s="12">
        <f t="shared" si="4"/>
        <v>1132.7194915666457</v>
      </c>
      <c r="E18" s="12">
        <f t="shared" si="5"/>
        <v>2.3914971078118699</v>
      </c>
      <c r="F18" s="12">
        <f t="shared" si="6"/>
        <v>1135.1109886744575</v>
      </c>
      <c r="G18" s="21">
        <f t="shared" si="3"/>
        <v>0.88901132554246942</v>
      </c>
      <c r="H18" s="21">
        <f t="shared" si="0"/>
        <v>0.88901132554246942</v>
      </c>
      <c r="I18" s="21">
        <f t="shared" si="1"/>
        <v>0.79034113694277852</v>
      </c>
      <c r="J18" s="1">
        <f t="shared" si="2"/>
        <v>7.8258039220287798E-4</v>
      </c>
    </row>
    <row r="19" spans="1:10" ht="16" x14ac:dyDescent="0.2">
      <c r="A19" s="51"/>
      <c r="B19" s="28" t="s">
        <v>8</v>
      </c>
      <c r="C19" s="30">
        <v>1132</v>
      </c>
      <c r="D19" s="12">
        <f t="shared" si="4"/>
        <v>1135.0158474699938</v>
      </c>
      <c r="E19" s="12">
        <f t="shared" si="5"/>
        <v>1.9074491323436404</v>
      </c>
      <c r="F19" s="12">
        <f t="shared" si="6"/>
        <v>1136.9232966023374</v>
      </c>
      <c r="G19" s="21">
        <f t="shared" si="3"/>
        <v>-4.9232966023373592</v>
      </c>
      <c r="H19" s="21">
        <f t="shared" si="0"/>
        <v>4.9232966023373592</v>
      </c>
      <c r="I19" s="21">
        <f t="shared" si="1"/>
        <v>24.238849434586584</v>
      </c>
      <c r="J19" s="1">
        <f t="shared" si="2"/>
        <v>4.3492019455277026E-3</v>
      </c>
    </row>
    <row r="20" spans="1:10" ht="16" x14ac:dyDescent="0.2">
      <c r="A20" s="51"/>
      <c r="B20" s="28" t="s">
        <v>7</v>
      </c>
      <c r="C20" s="30">
        <v>1137</v>
      </c>
      <c r="D20" s="12">
        <f t="shared" si="4"/>
        <v>1132.904754240998</v>
      </c>
      <c r="E20" s="12">
        <f t="shared" si="5"/>
        <v>-1.1777652602970192</v>
      </c>
      <c r="F20" s="12">
        <f t="shared" si="6"/>
        <v>1131.726988980701</v>
      </c>
      <c r="G20" s="21">
        <f t="shared" si="3"/>
        <v>5.2730110192990196</v>
      </c>
      <c r="H20" s="21">
        <f t="shared" si="0"/>
        <v>5.2730110192990196</v>
      </c>
      <c r="I20" s="21">
        <f t="shared" si="1"/>
        <v>27.804645209648886</v>
      </c>
      <c r="J20" s="1">
        <f t="shared" si="2"/>
        <v>4.6376526115206856E-3</v>
      </c>
    </row>
    <row r="21" spans="1:10" ht="16" x14ac:dyDescent="0.2">
      <c r="A21" s="51"/>
      <c r="B21" s="28" t="s">
        <v>6</v>
      </c>
      <c r="C21" s="30">
        <v>1135</v>
      </c>
      <c r="D21" s="12">
        <f t="shared" si="4"/>
        <v>1135.7714262722993</v>
      </c>
      <c r="E21" s="12">
        <f t="shared" si="5"/>
        <v>2.3066704219108942</v>
      </c>
      <c r="F21" s="12">
        <f t="shared" si="6"/>
        <v>1138.0780966942102</v>
      </c>
      <c r="G21" s="21">
        <f t="shared" si="3"/>
        <v>-3.0780966942102168</v>
      </c>
      <c r="H21" s="21">
        <f t="shared" si="0"/>
        <v>3.0780966942102168</v>
      </c>
      <c r="I21" s="21">
        <f t="shared" si="1"/>
        <v>9.4746792589078641</v>
      </c>
      <c r="J21" s="1">
        <f t="shared" si="2"/>
        <v>2.7119794662645081E-3</v>
      </c>
    </row>
    <row r="22" spans="1:10" ht="16" x14ac:dyDescent="0.2">
      <c r="A22" s="51"/>
      <c r="B22" s="28" t="s">
        <v>5</v>
      </c>
      <c r="C22" s="30">
        <v>1137</v>
      </c>
      <c r="D22" s="12">
        <f t="shared" si="4"/>
        <v>1135.2314278816898</v>
      </c>
      <c r="E22" s="12">
        <f t="shared" si="5"/>
        <v>-7.7998873426668003E-2</v>
      </c>
      <c r="F22" s="12">
        <f t="shared" si="6"/>
        <v>1135.1534290082632</v>
      </c>
      <c r="G22" s="21">
        <f t="shared" si="3"/>
        <v>1.8465709917368258</v>
      </c>
      <c r="H22" s="21">
        <f t="shared" si="0"/>
        <v>1.8465709917368258</v>
      </c>
      <c r="I22" s="21">
        <f t="shared" si="1"/>
        <v>3.4098244275239242</v>
      </c>
      <c r="J22" s="1">
        <f t="shared" si="2"/>
        <v>1.624072991852969E-3</v>
      </c>
    </row>
    <row r="23" spans="1:10" ht="16" x14ac:dyDescent="0.2">
      <c r="A23" s="51"/>
      <c r="B23" s="28" t="s">
        <v>4</v>
      </c>
      <c r="C23" s="30">
        <v>1138</v>
      </c>
      <c r="D23" s="12">
        <f t="shared" si="4"/>
        <v>1136.4694283645069</v>
      </c>
      <c r="E23" s="12">
        <f t="shared" si="5"/>
        <v>1.1666003379719996</v>
      </c>
      <c r="F23" s="12">
        <f t="shared" si="6"/>
        <v>1137.6360287024791</v>
      </c>
      <c r="G23" s="21">
        <f t="shared" si="3"/>
        <v>0.3639712975209477</v>
      </c>
      <c r="H23" s="21">
        <f t="shared" si="0"/>
        <v>0.3639712975209477</v>
      </c>
      <c r="I23" s="21">
        <f t="shared" si="1"/>
        <v>0.13247510541908222</v>
      </c>
      <c r="J23" s="1">
        <f t="shared" si="2"/>
        <v>3.1983418059837232E-4</v>
      </c>
    </row>
    <row r="24" spans="1:10" ht="16" x14ac:dyDescent="0.2">
      <c r="A24" s="51"/>
      <c r="B24" s="28" t="s">
        <v>3</v>
      </c>
      <c r="C24" s="30">
        <v>1138</v>
      </c>
      <c r="D24" s="12">
        <f t="shared" si="4"/>
        <v>1137.540828509352</v>
      </c>
      <c r="E24" s="12">
        <f t="shared" si="5"/>
        <v>1.0499801013915202</v>
      </c>
      <c r="F24" s="12">
        <f t="shared" si="6"/>
        <v>1138.5908086107436</v>
      </c>
      <c r="G24" s="21">
        <f t="shared" si="3"/>
        <v>-0.59080861074357927</v>
      </c>
      <c r="H24" s="21">
        <f t="shared" si="0"/>
        <v>0.59080861074357927</v>
      </c>
      <c r="I24" s="21">
        <f t="shared" si="1"/>
        <v>0.34905481452875814</v>
      </c>
      <c r="J24" s="1">
        <f t="shared" si="2"/>
        <v>5.1916398132124714E-4</v>
      </c>
    </row>
    <row r="25" spans="1:10" ht="16" x14ac:dyDescent="0.2">
      <c r="A25" s="51"/>
      <c r="B25" s="28" t="s">
        <v>2</v>
      </c>
      <c r="C25" s="30">
        <v>1135</v>
      </c>
      <c r="D25" s="12">
        <f t="shared" si="4"/>
        <v>1137.8622485528056</v>
      </c>
      <c r="E25" s="12">
        <f t="shared" si="5"/>
        <v>0.5249940304175198</v>
      </c>
      <c r="F25" s="12">
        <f t="shared" si="6"/>
        <v>1138.387242583223</v>
      </c>
      <c r="G25" s="21">
        <f t="shared" si="3"/>
        <v>-3.3872425832230419</v>
      </c>
      <c r="H25" s="21">
        <f t="shared" si="0"/>
        <v>3.3872425832230419</v>
      </c>
      <c r="I25" s="21">
        <f t="shared" si="1"/>
        <v>11.473412317599506</v>
      </c>
      <c r="J25" s="1">
        <f t="shared" si="2"/>
        <v>2.9843546988749269E-3</v>
      </c>
    </row>
    <row r="26" spans="1:10" ht="16" x14ac:dyDescent="0.2">
      <c r="A26" s="51"/>
      <c r="B26" s="28" t="s">
        <v>1</v>
      </c>
      <c r="C26" s="30">
        <v>1139</v>
      </c>
      <c r="D26" s="12">
        <f t="shared" si="4"/>
        <v>1135.8586745658417</v>
      </c>
      <c r="E26" s="12">
        <f t="shared" si="5"/>
        <v>-1.1025017908746804</v>
      </c>
      <c r="F26" s="12">
        <f t="shared" si="6"/>
        <v>1134.7561727749671</v>
      </c>
      <c r="G26" s="21">
        <f t="shared" si="3"/>
        <v>4.2438272250328737</v>
      </c>
      <c r="H26" s="21">
        <f t="shared" si="0"/>
        <v>4.2438272250328737</v>
      </c>
      <c r="I26" s="21">
        <f t="shared" si="1"/>
        <v>18.010069515930223</v>
      </c>
      <c r="J26" s="1">
        <f t="shared" si="2"/>
        <v>3.7259238147786425E-3</v>
      </c>
    </row>
    <row r="27" spans="1:10" ht="16" x14ac:dyDescent="0.2">
      <c r="A27" s="52"/>
      <c r="B27" s="28" t="s">
        <v>0</v>
      </c>
      <c r="C27" s="30">
        <v>1140</v>
      </c>
      <c r="D27" s="12">
        <f t="shared" si="4"/>
        <v>1138.0576023697527</v>
      </c>
      <c r="E27" s="12">
        <f t="shared" si="5"/>
        <v>1.8392494627376437</v>
      </c>
      <c r="F27" s="12">
        <f t="shared" si="6"/>
        <v>1139.8968518324903</v>
      </c>
      <c r="G27" s="21">
        <f t="shared" si="3"/>
        <v>0.10314816750974387</v>
      </c>
      <c r="H27" s="21">
        <f t="shared" si="0"/>
        <v>0.10314816750974387</v>
      </c>
      <c r="I27" s="21">
        <f t="shared" si="1"/>
        <v>1.0639544460618182E-2</v>
      </c>
      <c r="J27" s="1">
        <f t="shared" si="2"/>
        <v>9.0480848692757782E-5</v>
      </c>
    </row>
    <row r="28" spans="1:10" ht="16" x14ac:dyDescent="0.2">
      <c r="A28" s="53">
        <v>2022</v>
      </c>
      <c r="B28" s="29" t="s">
        <v>11</v>
      </c>
      <c r="C28" s="30">
        <v>1139</v>
      </c>
      <c r="D28" s="12">
        <f t="shared" si="4"/>
        <v>1139.4172807109258</v>
      </c>
      <c r="E28" s="12">
        <f t="shared" si="5"/>
        <v>1.2517748388211656</v>
      </c>
      <c r="F28" s="12">
        <f t="shared" si="6"/>
        <v>1140.6690555497469</v>
      </c>
      <c r="G28" s="21">
        <f t="shared" si="3"/>
        <v>-1.6690555497468722</v>
      </c>
      <c r="H28" s="21">
        <f t="shared" si="0"/>
        <v>1.6690555497468722</v>
      </c>
      <c r="I28" s="21">
        <f t="shared" si="1"/>
        <v>2.785746428140834</v>
      </c>
      <c r="J28" s="1">
        <f t="shared" si="2"/>
        <v>1.4653692271702125E-3</v>
      </c>
    </row>
    <row r="29" spans="1:10" ht="16" x14ac:dyDescent="0.2">
      <c r="A29" s="54"/>
      <c r="B29" s="29" t="s">
        <v>10</v>
      </c>
      <c r="C29" s="30">
        <v>1137</v>
      </c>
      <c r="D29" s="12">
        <f t="shared" si="4"/>
        <v>1139.1251842132779</v>
      </c>
      <c r="E29" s="12">
        <f t="shared" si="5"/>
        <v>9.5532451646477112E-2</v>
      </c>
      <c r="F29" s="12">
        <f t="shared" si="6"/>
        <v>1139.2207166649243</v>
      </c>
      <c r="G29" s="21">
        <f t="shared" si="3"/>
        <v>-2.2207166649243391</v>
      </c>
      <c r="H29" s="21">
        <f t="shared" si="0"/>
        <v>2.2207166649243391</v>
      </c>
      <c r="I29" s="21">
        <f t="shared" si="1"/>
        <v>4.9315825058726794</v>
      </c>
      <c r="J29" s="1">
        <f t="shared" si="2"/>
        <v>1.9531369084646783E-3</v>
      </c>
    </row>
    <row r="30" spans="1:10" ht="16" x14ac:dyDescent="0.2">
      <c r="A30" s="54"/>
      <c r="B30" s="29" t="s">
        <v>9</v>
      </c>
      <c r="C30" s="30">
        <v>1138</v>
      </c>
      <c r="D30" s="12">
        <f t="shared" si="4"/>
        <v>1137.6375552639834</v>
      </c>
      <c r="E30" s="12">
        <f t="shared" si="5"/>
        <v>-0.7413402645061522</v>
      </c>
      <c r="F30" s="12">
        <f t="shared" si="6"/>
        <v>1136.8962149994773</v>
      </c>
      <c r="G30" s="21">
        <f t="shared" si="3"/>
        <v>1.1037850005227483</v>
      </c>
      <c r="H30" s="21">
        <f t="shared" si="0"/>
        <v>1.1037850005227483</v>
      </c>
      <c r="I30" s="21">
        <f t="shared" si="1"/>
        <v>1.2183413273790036</v>
      </c>
      <c r="J30" s="1">
        <f t="shared" si="2"/>
        <v>9.6993409536269624E-4</v>
      </c>
    </row>
    <row r="31" spans="1:10" ht="16" x14ac:dyDescent="0.2">
      <c r="A31" s="54"/>
      <c r="B31" s="29" t="s">
        <v>8</v>
      </c>
      <c r="C31" s="30">
        <v>1139</v>
      </c>
      <c r="D31" s="12">
        <f t="shared" si="4"/>
        <v>1137.891266579195</v>
      </c>
      <c r="E31" s="12">
        <f t="shared" si="5"/>
        <v>0.47759792064812245</v>
      </c>
      <c r="F31" s="12">
        <f t="shared" si="6"/>
        <v>1138.3688644998431</v>
      </c>
      <c r="G31" s="21">
        <f t="shared" si="3"/>
        <v>0.63113550015691544</v>
      </c>
      <c r="H31" s="21">
        <f t="shared" si="0"/>
        <v>0.63113550015691544</v>
      </c>
      <c r="I31" s="21">
        <f t="shared" si="1"/>
        <v>0.39833201955831982</v>
      </c>
      <c r="J31" s="1">
        <f t="shared" si="2"/>
        <v>5.5411369636252457E-4</v>
      </c>
    </row>
    <row r="32" spans="1:10" ht="16" x14ac:dyDescent="0.2">
      <c r="A32" s="54"/>
      <c r="B32" s="29" t="s">
        <v>7</v>
      </c>
      <c r="C32" s="30">
        <v>1137</v>
      </c>
      <c r="D32" s="12">
        <f t="shared" si="4"/>
        <v>1138.6673799737584</v>
      </c>
      <c r="E32" s="12">
        <f t="shared" si="5"/>
        <v>0.84327937619443671</v>
      </c>
      <c r="F32" s="12">
        <f t="shared" si="6"/>
        <v>1139.5106593499529</v>
      </c>
      <c r="G32" s="21">
        <f t="shared" si="3"/>
        <v>-2.5106593499529026</v>
      </c>
      <c r="H32" s="21">
        <f t="shared" si="0"/>
        <v>2.5106593499529026</v>
      </c>
      <c r="I32" s="21">
        <f t="shared" si="1"/>
        <v>6.3034103715059313</v>
      </c>
      <c r="J32" s="1">
        <f t="shared" si="2"/>
        <v>2.2081436675047516E-3</v>
      </c>
    </row>
    <row r="33" spans="1:10" ht="16" x14ac:dyDescent="0.2">
      <c r="A33" s="54"/>
      <c r="B33" s="29" t="s">
        <v>6</v>
      </c>
      <c r="C33" s="30">
        <v>1140</v>
      </c>
      <c r="D33" s="12">
        <f t="shared" si="4"/>
        <v>1137.5002139921276</v>
      </c>
      <c r="E33" s="12">
        <f t="shared" si="5"/>
        <v>-0.51701618714162112</v>
      </c>
      <c r="F33" s="12">
        <f t="shared" si="6"/>
        <v>1136.983197804986</v>
      </c>
      <c r="G33" s="21">
        <f t="shared" si="3"/>
        <v>3.0168021950139519</v>
      </c>
      <c r="H33" s="21">
        <f t="shared" si="0"/>
        <v>3.0168021950139519</v>
      </c>
      <c r="I33" s="21">
        <f t="shared" si="1"/>
        <v>9.1010954838409983</v>
      </c>
      <c r="J33" s="1">
        <f t="shared" si="2"/>
        <v>2.6463177149245194E-3</v>
      </c>
    </row>
    <row r="34" spans="1:10" ht="16" x14ac:dyDescent="0.2">
      <c r="A34" s="54"/>
      <c r="B34" s="29" t="s">
        <v>5</v>
      </c>
      <c r="C34" s="30">
        <v>1142</v>
      </c>
      <c r="D34" s="12">
        <f t="shared" si="4"/>
        <v>1139.2500641976383</v>
      </c>
      <c r="E34" s="12">
        <f t="shared" si="5"/>
        <v>1.5248951438574976</v>
      </c>
      <c r="F34" s="12">
        <f t="shared" si="6"/>
        <v>1140.7749593414958</v>
      </c>
      <c r="G34" s="21">
        <f t="shared" si="3"/>
        <v>1.2250406585042128</v>
      </c>
      <c r="H34" s="21">
        <f t="shared" si="0"/>
        <v>1.2250406585042128</v>
      </c>
      <c r="I34" s="21">
        <f t="shared" si="1"/>
        <v>1.5007246149884355</v>
      </c>
      <c r="J34" s="1">
        <f t="shared" si="2"/>
        <v>1.0727151125255803E-3</v>
      </c>
    </row>
    <row r="35" spans="1:10" ht="16" x14ac:dyDescent="0.2">
      <c r="A35" s="54"/>
      <c r="B35" s="29" t="s">
        <v>4</v>
      </c>
      <c r="C35" s="30">
        <v>1140</v>
      </c>
      <c r="D35" s="12">
        <f t="shared" si="4"/>
        <v>1141.1750192592915</v>
      </c>
      <c r="E35" s="12">
        <f t="shared" si="5"/>
        <v>1.6474685431572651</v>
      </c>
      <c r="F35" s="12">
        <f t="shared" si="6"/>
        <v>1142.8224878024487</v>
      </c>
      <c r="G35" s="21">
        <f t="shared" si="3"/>
        <v>-2.822487802448677</v>
      </c>
      <c r="H35" s="21">
        <f t="shared" si="0"/>
        <v>2.822487802448677</v>
      </c>
      <c r="I35" s="21">
        <f t="shared" si="1"/>
        <v>7.9664373949715621</v>
      </c>
      <c r="J35" s="1">
        <f t="shared" si="2"/>
        <v>2.4758664933760325E-3</v>
      </c>
    </row>
    <row r="36" spans="1:10" ht="16" x14ac:dyDescent="0.2">
      <c r="A36" s="54"/>
      <c r="B36" s="29" t="s">
        <v>3</v>
      </c>
      <c r="C36" s="30">
        <v>1139</v>
      </c>
      <c r="D36" s="12">
        <f t="shared" si="4"/>
        <v>1140.3525057777874</v>
      </c>
      <c r="E36" s="12">
        <f t="shared" si="5"/>
        <v>-0.27575943705285222</v>
      </c>
      <c r="F36" s="12">
        <f t="shared" si="6"/>
        <v>1140.0767463407346</v>
      </c>
      <c r="G36" s="21">
        <f t="shared" si="3"/>
        <v>-1.076746340734644</v>
      </c>
      <c r="H36" s="21">
        <f t="shared" si="0"/>
        <v>1.076746340734644</v>
      </c>
      <c r="I36" s="21">
        <f t="shared" si="1"/>
        <v>1.1593826822854461</v>
      </c>
      <c r="J36" s="1">
        <f t="shared" si="2"/>
        <v>9.4534358273454266E-4</v>
      </c>
    </row>
    <row r="37" spans="1:10" ht="16" x14ac:dyDescent="0.2">
      <c r="A37" s="54"/>
      <c r="B37" s="29" t="s">
        <v>2</v>
      </c>
      <c r="C37" s="30">
        <v>1144</v>
      </c>
      <c r="D37" s="12">
        <f t="shared" si="4"/>
        <v>1139.4057517333363</v>
      </c>
      <c r="E37" s="12">
        <f t="shared" si="5"/>
        <v>-0.36272783111580786</v>
      </c>
      <c r="F37" s="12">
        <f t="shared" si="6"/>
        <v>1139.0430239022205</v>
      </c>
      <c r="G37" s="21">
        <f t="shared" si="3"/>
        <v>4.9569760977794886</v>
      </c>
      <c r="H37" s="21">
        <f t="shared" si="0"/>
        <v>4.9569760977794886</v>
      </c>
      <c r="I37" s="21">
        <f t="shared" si="1"/>
        <v>24.571612033957166</v>
      </c>
      <c r="J37" s="1">
        <f t="shared" si="2"/>
        <v>4.33302106449256E-3</v>
      </c>
    </row>
    <row r="38" spans="1:10" ht="16" x14ac:dyDescent="0.2">
      <c r="A38" s="54"/>
      <c r="B38" s="29" t="s">
        <v>1</v>
      </c>
      <c r="C38" s="30">
        <v>1142</v>
      </c>
      <c r="D38" s="12">
        <f t="shared" si="4"/>
        <v>1142.6217255200008</v>
      </c>
      <c r="E38" s="12">
        <f t="shared" si="5"/>
        <v>2.5511816506651934</v>
      </c>
      <c r="F38" s="12">
        <f t="shared" si="6"/>
        <v>1145.1729071706661</v>
      </c>
      <c r="G38" s="21">
        <f t="shared" si="3"/>
        <v>-3.1729071706661216</v>
      </c>
      <c r="H38" s="21">
        <f t="shared" si="0"/>
        <v>3.1729071706661216</v>
      </c>
      <c r="I38" s="21">
        <f t="shared" si="1"/>
        <v>10.067339913664492</v>
      </c>
      <c r="J38" s="1">
        <f t="shared" si="2"/>
        <v>2.7783775575009823E-3</v>
      </c>
    </row>
    <row r="39" spans="1:10" ht="16" x14ac:dyDescent="0.2">
      <c r="A39" s="55"/>
      <c r="B39" s="29" t="s">
        <v>0</v>
      </c>
      <c r="C39" s="30">
        <v>1143</v>
      </c>
      <c r="D39" s="12">
        <f t="shared" si="4"/>
        <v>1142.1865176560002</v>
      </c>
      <c r="E39" s="12">
        <f t="shared" si="5"/>
        <v>-4.6455048004417354E-3</v>
      </c>
      <c r="F39" s="12">
        <f t="shared" si="6"/>
        <v>1142.1818721511997</v>
      </c>
      <c r="G39" s="21">
        <f t="shared" si="3"/>
        <v>0.81812784880025902</v>
      </c>
      <c r="H39" s="21">
        <f t="shared" si="0"/>
        <v>0.81812784880025902</v>
      </c>
      <c r="I39" s="21">
        <f t="shared" si="1"/>
        <v>0.66933317698253947</v>
      </c>
      <c r="J39" s="1">
        <f t="shared" si="2"/>
        <v>7.1577239615070777E-4</v>
      </c>
    </row>
    <row r="40" spans="1:10" ht="23" customHeight="1" x14ac:dyDescent="0.15">
      <c r="A40" s="45" t="s">
        <v>26</v>
      </c>
      <c r="B40" s="46"/>
      <c r="C40" s="2"/>
      <c r="D40" s="12">
        <f t="shared" si="4"/>
        <v>1142.7559552968</v>
      </c>
      <c r="E40" s="12">
        <f t="shared" si="5"/>
        <v>0.69860634855988346</v>
      </c>
      <c r="F40" s="12"/>
      <c r="G40" s="21">
        <f t="shared" si="3"/>
        <v>0</v>
      </c>
      <c r="H40" s="2">
        <f t="shared" si="0"/>
        <v>0</v>
      </c>
      <c r="I40" s="2">
        <f t="shared" si="1"/>
        <v>0</v>
      </c>
      <c r="J40" s="1"/>
    </row>
  </sheetData>
  <mergeCells count="5">
    <mergeCell ref="A40:B40"/>
    <mergeCell ref="A4:A15"/>
    <mergeCell ref="A16:A27"/>
    <mergeCell ref="A28:A39"/>
    <mergeCell ref="B1:J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21767-5C86-A346-B8D6-A8688D58DA8B}">
  <dimension ref="A1:P56"/>
  <sheetViews>
    <sheetView tabSelected="1" zoomScale="59" workbookViewId="0">
      <selection activeCell="U3" sqref="U3"/>
    </sheetView>
  </sheetViews>
  <sheetFormatPr baseColWidth="10" defaultRowHeight="13" x14ac:dyDescent="0.15"/>
  <cols>
    <col min="5" max="5" width="10.6640625" bestFit="1" customWidth="1"/>
    <col min="6" max="6" width="13.33203125" bestFit="1" customWidth="1"/>
  </cols>
  <sheetData>
    <row r="1" spans="1:16" ht="23" x14ac:dyDescent="0.15">
      <c r="C1" s="56" t="s">
        <v>42</v>
      </c>
      <c r="D1" s="56"/>
      <c r="E1" s="56"/>
      <c r="F1" s="56"/>
      <c r="G1" s="56"/>
      <c r="H1" s="56"/>
      <c r="I1" s="56"/>
    </row>
    <row r="3" spans="1:16" ht="56" x14ac:dyDescent="0.15">
      <c r="A3" s="23" t="s">
        <v>21</v>
      </c>
      <c r="B3" s="23" t="s">
        <v>20</v>
      </c>
      <c r="C3" s="23" t="s">
        <v>37</v>
      </c>
      <c r="D3" s="32" t="s">
        <v>35</v>
      </c>
      <c r="E3" s="32" t="s">
        <v>38</v>
      </c>
      <c r="F3" s="23" t="s">
        <v>39</v>
      </c>
      <c r="G3" s="32" t="s">
        <v>40</v>
      </c>
      <c r="H3" s="32" t="s">
        <v>41</v>
      </c>
      <c r="I3" s="32" t="s">
        <v>42</v>
      </c>
      <c r="J3" s="5" t="s">
        <v>18</v>
      </c>
      <c r="K3" s="5" t="s">
        <v>17</v>
      </c>
      <c r="L3" s="5" t="s">
        <v>16</v>
      </c>
      <c r="M3" s="4" t="s">
        <v>15</v>
      </c>
    </row>
    <row r="4" spans="1:16" ht="16" x14ac:dyDescent="0.2">
      <c r="A4" s="48">
        <v>2020</v>
      </c>
      <c r="B4" s="26" t="s">
        <v>11</v>
      </c>
      <c r="C4" s="33">
        <v>1</v>
      </c>
      <c r="D4" s="30">
        <v>1121</v>
      </c>
      <c r="E4" s="34">
        <f>AVERAGE(D4,D16,D28)</f>
        <v>1130</v>
      </c>
      <c r="F4" s="35">
        <f>E4/$D$53</f>
        <v>0.99664355538133609</v>
      </c>
      <c r="G4" s="34">
        <f>D4/F4</f>
        <v>1124.7752458210425</v>
      </c>
      <c r="H4" s="36">
        <f>$C$55+$C$56*C4</f>
        <v>1117.9467763961454</v>
      </c>
      <c r="I4" s="36">
        <f>H4*F4</f>
        <v>1114.194449954558</v>
      </c>
      <c r="J4" s="36">
        <f>D4-I4</f>
        <v>6.8055500454420326</v>
      </c>
      <c r="K4" s="36">
        <f>ABS(J4)</f>
        <v>6.8055500454420326</v>
      </c>
      <c r="L4" s="34">
        <f>J4^2</f>
        <v>46.315511421016055</v>
      </c>
      <c r="M4" s="37">
        <f>K4/D4</f>
        <v>6.0709634660499846E-3</v>
      </c>
    </row>
    <row r="5" spans="1:16" ht="16" x14ac:dyDescent="0.2">
      <c r="A5" s="48"/>
      <c r="B5" s="26" t="s">
        <v>10</v>
      </c>
      <c r="C5" s="33">
        <v>2</v>
      </c>
      <c r="D5" s="30">
        <v>1125</v>
      </c>
      <c r="E5" s="34">
        <f t="shared" ref="E5:E15" si="0">AVERAGE(D5,D17,D29)</f>
        <v>1132</v>
      </c>
      <c r="F5" s="35">
        <f t="shared" ref="F5:F39" si="1">E5/$D$53</f>
        <v>0.99840752627581641</v>
      </c>
      <c r="G5" s="34">
        <f t="shared" ref="G5:G39" si="2">D5/F5</f>
        <v>1126.794390459364</v>
      </c>
      <c r="H5" s="36">
        <f t="shared" ref="H5:H51" si="3">$C$55+$C$56*C5</f>
        <v>1104.7968053811092</v>
      </c>
      <c r="I5" s="36">
        <f t="shared" ref="I5:I51" si="4">H5*F5</f>
        <v>1103.0374454979778</v>
      </c>
      <c r="J5" s="36">
        <f t="shared" ref="J5:J39" si="5">D5-I5</f>
        <v>21.962554502022158</v>
      </c>
      <c r="K5" s="36">
        <f t="shared" ref="K5:K39" si="6">ABS(J5)</f>
        <v>21.962554502022158</v>
      </c>
      <c r="L5" s="34">
        <f t="shared" ref="L5:L39" si="7">J5^2</f>
        <v>482.35380025429379</v>
      </c>
      <c r="M5" s="37">
        <f t="shared" ref="M5:M39" si="8">K5/D5</f>
        <v>1.9522270668464139E-2</v>
      </c>
    </row>
    <row r="6" spans="1:16" ht="16" x14ac:dyDescent="0.2">
      <c r="A6" s="48"/>
      <c r="B6" s="26" t="s">
        <v>9</v>
      </c>
      <c r="C6" s="33">
        <v>3</v>
      </c>
      <c r="D6" s="30">
        <v>1120</v>
      </c>
      <c r="E6" s="34">
        <f t="shared" si="0"/>
        <v>1131.3333333333333</v>
      </c>
      <c r="F6" s="35">
        <f t="shared" si="1"/>
        <v>0.99781953597765616</v>
      </c>
      <c r="G6" s="34">
        <f t="shared" si="2"/>
        <v>1122.4474562954235</v>
      </c>
      <c r="H6" s="36">
        <f t="shared" si="3"/>
        <v>1091.6468343660729</v>
      </c>
      <c r="I6" s="36">
        <f t="shared" si="4"/>
        <v>1089.2665377186322</v>
      </c>
      <c r="J6" s="36">
        <f t="shared" si="5"/>
        <v>30.733462281367792</v>
      </c>
      <c r="K6" s="36">
        <f t="shared" si="6"/>
        <v>30.733462281367792</v>
      </c>
      <c r="L6" s="34">
        <f t="shared" si="7"/>
        <v>944.54570380025677</v>
      </c>
      <c r="M6" s="37">
        <f t="shared" si="8"/>
        <v>2.7440591322649813E-2</v>
      </c>
    </row>
    <row r="7" spans="1:16" ht="16" x14ac:dyDescent="0.2">
      <c r="A7" s="48"/>
      <c r="B7" s="26" t="s">
        <v>8</v>
      </c>
      <c r="C7" s="33">
        <v>4</v>
      </c>
      <c r="D7" s="30">
        <v>1119</v>
      </c>
      <c r="E7" s="34">
        <f t="shared" si="0"/>
        <v>1130</v>
      </c>
      <c r="F7" s="35">
        <f t="shared" si="1"/>
        <v>0.99664355538133609</v>
      </c>
      <c r="G7" s="34">
        <f t="shared" si="2"/>
        <v>1122.7685103244839</v>
      </c>
      <c r="H7" s="36">
        <f t="shared" si="3"/>
        <v>1078.4968633510364</v>
      </c>
      <c r="I7" s="36">
        <f t="shared" si="4"/>
        <v>1074.876948357796</v>
      </c>
      <c r="J7" s="36">
        <f t="shared" si="5"/>
        <v>44.123051642204018</v>
      </c>
      <c r="K7" s="36">
        <f t="shared" si="6"/>
        <v>44.123051642204018</v>
      </c>
      <c r="L7" s="34">
        <f t="shared" si="7"/>
        <v>1946.8436862206026</v>
      </c>
      <c r="M7" s="37">
        <f t="shared" si="8"/>
        <v>3.9430787884007168E-2</v>
      </c>
    </row>
    <row r="8" spans="1:16" ht="16" x14ac:dyDescent="0.2">
      <c r="A8" s="48"/>
      <c r="B8" s="26" t="s">
        <v>7</v>
      </c>
      <c r="C8" s="33">
        <v>5</v>
      </c>
      <c r="D8" s="30">
        <v>1126</v>
      </c>
      <c r="E8" s="34">
        <f t="shared" si="0"/>
        <v>1133.3333333333333</v>
      </c>
      <c r="F8" s="35">
        <f t="shared" si="1"/>
        <v>0.99958350687213648</v>
      </c>
      <c r="G8" s="34">
        <f t="shared" si="2"/>
        <v>1126.4691666666668</v>
      </c>
      <c r="H8" s="36">
        <f t="shared" si="3"/>
        <v>1065.3468923360001</v>
      </c>
      <c r="I8" s="36">
        <f t="shared" si="4"/>
        <v>1064.9031826765515</v>
      </c>
      <c r="J8" s="36">
        <f t="shared" si="5"/>
        <v>61.096817323448477</v>
      </c>
      <c r="K8" s="36">
        <f t="shared" si="6"/>
        <v>61.096817323448477</v>
      </c>
      <c r="L8" s="34">
        <f t="shared" si="7"/>
        <v>3732.8210870548337</v>
      </c>
      <c r="M8" s="37">
        <f t="shared" si="8"/>
        <v>5.4260050908924044E-2</v>
      </c>
    </row>
    <row r="9" spans="1:16" ht="16" x14ac:dyDescent="0.2">
      <c r="A9" s="48"/>
      <c r="B9" s="26" t="s">
        <v>6</v>
      </c>
      <c r="C9" s="33">
        <v>6</v>
      </c>
      <c r="D9" s="30">
        <v>1126</v>
      </c>
      <c r="E9" s="34">
        <f t="shared" si="0"/>
        <v>1133.6666666666667</v>
      </c>
      <c r="F9" s="35">
        <f t="shared" si="1"/>
        <v>0.99987750202121661</v>
      </c>
      <c r="G9" s="34">
        <f t="shared" si="2"/>
        <v>1126.13794962266</v>
      </c>
      <c r="H9" s="36">
        <f t="shared" si="3"/>
        <v>1052.1969213209638</v>
      </c>
      <c r="I9" s="36">
        <f t="shared" si="4"/>
        <v>1052.0680293248199</v>
      </c>
      <c r="J9" s="36">
        <f t="shared" si="5"/>
        <v>73.931970675180082</v>
      </c>
      <c r="K9" s="36">
        <f t="shared" si="6"/>
        <v>73.931970675180082</v>
      </c>
      <c r="L9" s="34">
        <f t="shared" si="7"/>
        <v>5465.9362879156879</v>
      </c>
      <c r="M9" s="37">
        <f t="shared" si="8"/>
        <v>6.5658943761261176E-2</v>
      </c>
    </row>
    <row r="10" spans="1:16" ht="16" x14ac:dyDescent="0.2">
      <c r="A10" s="48"/>
      <c r="B10" s="26" t="s">
        <v>5</v>
      </c>
      <c r="C10" s="33">
        <v>7</v>
      </c>
      <c r="D10" s="30">
        <v>1125</v>
      </c>
      <c r="E10" s="34">
        <f t="shared" si="0"/>
        <v>1134.6666666666667</v>
      </c>
      <c r="F10" s="35">
        <f t="shared" si="1"/>
        <v>1.0007594874684567</v>
      </c>
      <c r="G10" s="34">
        <f t="shared" si="2"/>
        <v>1124.1462250293773</v>
      </c>
      <c r="H10" s="36">
        <f t="shared" si="3"/>
        <v>1039.0469503059276</v>
      </c>
      <c r="I10" s="36">
        <f t="shared" si="4"/>
        <v>1039.8360934438231</v>
      </c>
      <c r="J10" s="36">
        <f t="shared" si="5"/>
        <v>85.163906556176926</v>
      </c>
      <c r="K10" s="36">
        <f t="shared" si="6"/>
        <v>85.163906556176926</v>
      </c>
      <c r="L10" s="34">
        <f t="shared" si="7"/>
        <v>7252.8909799092353</v>
      </c>
      <c r="M10" s="37">
        <f t="shared" si="8"/>
        <v>7.5701250272157267E-2</v>
      </c>
    </row>
    <row r="11" spans="1:16" ht="16" x14ac:dyDescent="0.2">
      <c r="A11" s="48"/>
      <c r="B11" s="26" t="s">
        <v>4</v>
      </c>
      <c r="C11" s="33">
        <v>8</v>
      </c>
      <c r="D11" s="30">
        <v>1130</v>
      </c>
      <c r="E11" s="34">
        <f t="shared" si="0"/>
        <v>1136</v>
      </c>
      <c r="F11" s="35">
        <f t="shared" si="1"/>
        <v>1.0019354680647767</v>
      </c>
      <c r="G11" s="34">
        <f t="shared" si="2"/>
        <v>1127.8171459311427</v>
      </c>
      <c r="H11" s="36">
        <f t="shared" si="3"/>
        <v>1025.8969792908913</v>
      </c>
      <c r="I11" s="36">
        <f t="shared" si="4"/>
        <v>1027.8825701320598</v>
      </c>
      <c r="J11" s="36">
        <f t="shared" si="5"/>
        <v>102.11742986794025</v>
      </c>
      <c r="K11" s="36">
        <f t="shared" si="6"/>
        <v>102.11742986794025</v>
      </c>
      <c r="L11" s="34">
        <f t="shared" si="7"/>
        <v>10427.969482833694</v>
      </c>
      <c r="M11" s="37">
        <f t="shared" si="8"/>
        <v>9.0369406962778981E-2</v>
      </c>
      <c r="O11" s="18" t="s">
        <v>14</v>
      </c>
      <c r="P11" s="19">
        <f>AVERAGE(K4:K39)</f>
        <v>112.29806194271367</v>
      </c>
    </row>
    <row r="12" spans="1:16" ht="16" x14ac:dyDescent="0.2">
      <c r="A12" s="48"/>
      <c r="B12" s="26" t="s">
        <v>3</v>
      </c>
      <c r="C12" s="33">
        <v>9</v>
      </c>
      <c r="D12" s="30">
        <v>1127</v>
      </c>
      <c r="E12" s="34">
        <f t="shared" si="0"/>
        <v>1134.6666666666667</v>
      </c>
      <c r="F12" s="35">
        <f t="shared" si="1"/>
        <v>1.0007594874684567</v>
      </c>
      <c r="G12" s="34">
        <f t="shared" si="2"/>
        <v>1126.1447072072074</v>
      </c>
      <c r="H12" s="36">
        <f t="shared" si="3"/>
        <v>1012.747008275855</v>
      </c>
      <c r="I12" s="36">
        <f t="shared" si="4"/>
        <v>1013.5161769373575</v>
      </c>
      <c r="J12" s="36">
        <f t="shared" si="5"/>
        <v>113.4838230626425</v>
      </c>
      <c r="K12" s="36">
        <f t="shared" si="6"/>
        <v>113.4838230626425</v>
      </c>
      <c r="L12" s="34">
        <f t="shared" si="7"/>
        <v>12878.57809691315</v>
      </c>
      <c r="M12" s="37">
        <f t="shared" si="8"/>
        <v>0.10069549517537045</v>
      </c>
      <c r="O12" s="13" t="s">
        <v>13</v>
      </c>
      <c r="P12" s="20">
        <f>AVERAGE(L4:L39)</f>
        <v>17775.564510324512</v>
      </c>
    </row>
    <row r="13" spans="1:16" ht="16" x14ac:dyDescent="0.2">
      <c r="A13" s="48"/>
      <c r="B13" s="26" t="s">
        <v>2</v>
      </c>
      <c r="C13" s="33">
        <v>10</v>
      </c>
      <c r="D13" s="30">
        <v>1128</v>
      </c>
      <c r="E13" s="34">
        <f t="shared" si="0"/>
        <v>1135.6666666666667</v>
      </c>
      <c r="F13" s="35">
        <f t="shared" si="1"/>
        <v>1.0016414729156968</v>
      </c>
      <c r="G13" s="34">
        <f t="shared" si="2"/>
        <v>1126.1514528911066</v>
      </c>
      <c r="H13" s="36">
        <f t="shared" si="3"/>
        <v>999.59703726081864</v>
      </c>
      <c r="I13" s="36">
        <f t="shared" si="4"/>
        <v>1001.2378487240931</v>
      </c>
      <c r="J13" s="36">
        <f t="shared" si="5"/>
        <v>126.76215127590694</v>
      </c>
      <c r="K13" s="36">
        <f t="shared" si="6"/>
        <v>126.76215127590694</v>
      </c>
      <c r="L13" s="34">
        <f t="shared" si="7"/>
        <v>16068.642996095916</v>
      </c>
      <c r="M13" s="37">
        <f t="shared" si="8"/>
        <v>0.11237779368431466</v>
      </c>
      <c r="O13" s="16" t="s">
        <v>12</v>
      </c>
      <c r="P13" s="17">
        <f>AVERAGE(M4:M39)</f>
        <v>9.8980837994965987E-2</v>
      </c>
    </row>
    <row r="14" spans="1:16" ht="16" x14ac:dyDescent="0.2">
      <c r="A14" s="48"/>
      <c r="B14" s="26" t="s">
        <v>1</v>
      </c>
      <c r="C14" s="33">
        <v>11</v>
      </c>
      <c r="D14" s="30">
        <v>1130</v>
      </c>
      <c r="E14" s="34">
        <f t="shared" si="0"/>
        <v>1137</v>
      </c>
      <c r="F14" s="35">
        <f t="shared" si="1"/>
        <v>1.0028174535120169</v>
      </c>
      <c r="G14" s="34">
        <f t="shared" si="2"/>
        <v>1126.8252223199454</v>
      </c>
      <c r="H14" s="36">
        <f t="shared" si="3"/>
        <v>986.44706624578237</v>
      </c>
      <c r="I14" s="36">
        <f t="shared" si="4"/>
        <v>989.22633499699532</v>
      </c>
      <c r="J14" s="36">
        <f t="shared" si="5"/>
        <v>140.77366500300468</v>
      </c>
      <c r="K14" s="36">
        <f t="shared" si="6"/>
        <v>140.77366500300468</v>
      </c>
      <c r="L14" s="34">
        <f t="shared" si="7"/>
        <v>19817.224758378186</v>
      </c>
      <c r="M14" s="37">
        <f t="shared" si="8"/>
        <v>0.12457846460442892</v>
      </c>
    </row>
    <row r="15" spans="1:16" ht="16" x14ac:dyDescent="0.2">
      <c r="A15" s="49"/>
      <c r="B15" s="26" t="s">
        <v>0</v>
      </c>
      <c r="C15" s="33">
        <v>12</v>
      </c>
      <c r="D15" s="30">
        <v>1129</v>
      </c>
      <c r="E15" s="34">
        <f t="shared" si="0"/>
        <v>1137.3333333333333</v>
      </c>
      <c r="F15" s="35">
        <f t="shared" si="1"/>
        <v>1.003111448661097</v>
      </c>
      <c r="G15" s="34">
        <f t="shared" si="2"/>
        <v>1125.4980705353655</v>
      </c>
      <c r="H15" s="36">
        <f t="shared" si="3"/>
        <v>973.29709523074598</v>
      </c>
      <c r="I15" s="36">
        <f t="shared" si="4"/>
        <v>976.32545917455127</v>
      </c>
      <c r="J15" s="36">
        <f t="shared" si="5"/>
        <v>152.67454082544873</v>
      </c>
      <c r="K15" s="36">
        <f t="shared" si="6"/>
        <v>152.67454082544873</v>
      </c>
      <c r="L15" s="34">
        <f t="shared" si="7"/>
        <v>23309.515416261613</v>
      </c>
      <c r="M15" s="37">
        <f t="shared" si="8"/>
        <v>0.13522988558498558</v>
      </c>
    </row>
    <row r="16" spans="1:16" ht="16" x14ac:dyDescent="0.2">
      <c r="A16" s="50">
        <v>2021</v>
      </c>
      <c r="B16" s="28" t="s">
        <v>11</v>
      </c>
      <c r="C16" s="33">
        <v>13</v>
      </c>
      <c r="D16" s="30">
        <v>1130</v>
      </c>
      <c r="E16" s="34">
        <v>1695</v>
      </c>
      <c r="F16" s="35">
        <f t="shared" si="1"/>
        <v>1.4949653330720041</v>
      </c>
      <c r="G16" s="34">
        <f t="shared" si="2"/>
        <v>755.87037037037044</v>
      </c>
      <c r="H16" s="36">
        <f t="shared" si="3"/>
        <v>960.14712421570971</v>
      </c>
      <c r="I16" s="36">
        <f t="shared" si="4"/>
        <v>1435.3866653512653</v>
      </c>
      <c r="J16" s="36">
        <f t="shared" si="5"/>
        <v>-305.38666535126526</v>
      </c>
      <c r="K16" s="36">
        <f t="shared" si="6"/>
        <v>305.38666535126526</v>
      </c>
      <c r="L16" s="34">
        <f t="shared" si="7"/>
        <v>93261.015374365685</v>
      </c>
      <c r="M16" s="37">
        <f t="shared" si="8"/>
        <v>0.2702536861515622</v>
      </c>
    </row>
    <row r="17" spans="1:13" ht="16" x14ac:dyDescent="0.2">
      <c r="A17" s="51"/>
      <c r="B17" s="28" t="s">
        <v>10</v>
      </c>
      <c r="C17" s="33">
        <v>14</v>
      </c>
      <c r="D17" s="30">
        <v>1134</v>
      </c>
      <c r="E17" s="34">
        <v>1689</v>
      </c>
      <c r="F17" s="35">
        <f t="shared" si="1"/>
        <v>1.4896734203885635</v>
      </c>
      <c r="G17" s="34">
        <f t="shared" si="2"/>
        <v>761.24067495559507</v>
      </c>
      <c r="H17" s="36">
        <f t="shared" si="3"/>
        <v>946.99715320067344</v>
      </c>
      <c r="I17" s="36">
        <f t="shared" si="4"/>
        <v>1410.7164883066798</v>
      </c>
      <c r="J17" s="36">
        <f t="shared" si="5"/>
        <v>-276.71648830667982</v>
      </c>
      <c r="K17" s="36">
        <f t="shared" si="6"/>
        <v>276.71648830667982</v>
      </c>
      <c r="L17" s="34">
        <f t="shared" si="7"/>
        <v>76572.014900780865</v>
      </c>
      <c r="M17" s="37">
        <f t="shared" si="8"/>
        <v>0.2440180672898411</v>
      </c>
    </row>
    <row r="18" spans="1:13" ht="16" x14ac:dyDescent="0.2">
      <c r="A18" s="51"/>
      <c r="B18" s="28" t="s">
        <v>9</v>
      </c>
      <c r="C18" s="33">
        <v>15</v>
      </c>
      <c r="D18" s="30">
        <v>1136</v>
      </c>
      <c r="E18" s="34">
        <v>1687</v>
      </c>
      <c r="F18" s="35">
        <f t="shared" si="1"/>
        <v>1.4879094494940832</v>
      </c>
      <c r="G18" s="34">
        <f t="shared" si="2"/>
        <v>763.48732134624254</v>
      </c>
      <c r="H18" s="36">
        <f t="shared" si="3"/>
        <v>933.84718218563717</v>
      </c>
      <c r="I18" s="36">
        <f t="shared" si="4"/>
        <v>1389.4800467574323</v>
      </c>
      <c r="J18" s="36">
        <f t="shared" si="5"/>
        <v>-253.48004675743232</v>
      </c>
      <c r="K18" s="36">
        <f t="shared" si="6"/>
        <v>253.48004675743232</v>
      </c>
      <c r="L18" s="34">
        <f t="shared" si="7"/>
        <v>64252.134104150078</v>
      </c>
      <c r="M18" s="37">
        <f t="shared" si="8"/>
        <v>0.22313384397661296</v>
      </c>
    </row>
    <row r="19" spans="1:13" ht="16" x14ac:dyDescent="0.2">
      <c r="A19" s="51"/>
      <c r="B19" s="28" t="s">
        <v>8</v>
      </c>
      <c r="C19" s="33">
        <v>16</v>
      </c>
      <c r="D19" s="30">
        <v>1132</v>
      </c>
      <c r="E19" s="34">
        <v>1672.3333333333333</v>
      </c>
      <c r="F19" s="35">
        <f t="shared" si="1"/>
        <v>1.4749736629345613</v>
      </c>
      <c r="G19" s="34">
        <f t="shared" si="2"/>
        <v>767.4713308085843</v>
      </c>
      <c r="H19" s="36">
        <f t="shared" si="3"/>
        <v>920.69721117060089</v>
      </c>
      <c r="I19" s="36">
        <f t="shared" si="4"/>
        <v>1358.0041380139364</v>
      </c>
      <c r="J19" s="36">
        <f t="shared" si="5"/>
        <v>-226.00413801393643</v>
      </c>
      <c r="K19" s="36">
        <f t="shared" si="6"/>
        <v>226.00413801393643</v>
      </c>
      <c r="L19" s="34">
        <f t="shared" si="7"/>
        <v>51077.870399422427</v>
      </c>
      <c r="M19" s="37">
        <f t="shared" si="8"/>
        <v>0.19965029859888378</v>
      </c>
    </row>
    <row r="20" spans="1:13" ht="16" x14ac:dyDescent="0.2">
      <c r="A20" s="51"/>
      <c r="B20" s="28" t="s">
        <v>7</v>
      </c>
      <c r="C20" s="33">
        <v>17</v>
      </c>
      <c r="D20" s="30">
        <v>1137</v>
      </c>
      <c r="E20" s="34">
        <v>1652</v>
      </c>
      <c r="F20" s="35">
        <f t="shared" si="1"/>
        <v>1.4570399588406791</v>
      </c>
      <c r="G20" s="34">
        <f t="shared" si="2"/>
        <v>780.34922316384188</v>
      </c>
      <c r="H20" s="36">
        <f t="shared" si="3"/>
        <v>907.54724015556451</v>
      </c>
      <c r="I20" s="36">
        <f t="shared" si="4"/>
        <v>1322.3325934422355</v>
      </c>
      <c r="J20" s="36">
        <f t="shared" si="5"/>
        <v>-185.33259344223552</v>
      </c>
      <c r="K20" s="36">
        <f t="shared" si="6"/>
        <v>185.33259344223552</v>
      </c>
      <c r="L20" s="34">
        <f t="shared" si="7"/>
        <v>34348.170192024962</v>
      </c>
      <c r="M20" s="37">
        <f t="shared" si="8"/>
        <v>0.16300140144435843</v>
      </c>
    </row>
    <row r="21" spans="1:13" ht="16" x14ac:dyDescent="0.2">
      <c r="A21" s="51"/>
      <c r="B21" s="28" t="s">
        <v>6</v>
      </c>
      <c r="C21" s="33">
        <v>18</v>
      </c>
      <c r="D21" s="30">
        <v>1135</v>
      </c>
      <c r="E21" s="34">
        <v>1649.3333333333333</v>
      </c>
      <c r="F21" s="35">
        <f t="shared" si="1"/>
        <v>1.4546879976480387</v>
      </c>
      <c r="G21" s="34">
        <f t="shared" si="2"/>
        <v>780.23603812988415</v>
      </c>
      <c r="H21" s="36">
        <f t="shared" si="3"/>
        <v>894.39726914052824</v>
      </c>
      <c r="I21" s="36">
        <f t="shared" si="4"/>
        <v>1301.068972547909</v>
      </c>
      <c r="J21" s="36">
        <f t="shared" si="5"/>
        <v>-166.06897254790897</v>
      </c>
      <c r="K21" s="36">
        <f t="shared" si="6"/>
        <v>166.06897254790897</v>
      </c>
      <c r="L21" s="34">
        <f t="shared" si="7"/>
        <v>27578.903643118145</v>
      </c>
      <c r="M21" s="37">
        <f t="shared" si="8"/>
        <v>0.14631627537260702</v>
      </c>
    </row>
    <row r="22" spans="1:13" ht="16" x14ac:dyDescent="0.2">
      <c r="A22" s="51"/>
      <c r="B22" s="28" t="s">
        <v>5</v>
      </c>
      <c r="C22" s="33">
        <v>19</v>
      </c>
      <c r="D22" s="30">
        <v>1137</v>
      </c>
      <c r="E22" s="34">
        <v>1661</v>
      </c>
      <c r="F22" s="35">
        <f t="shared" si="1"/>
        <v>1.4649778278658401</v>
      </c>
      <c r="G22" s="34">
        <f t="shared" si="2"/>
        <v>776.12096126831239</v>
      </c>
      <c r="H22" s="36">
        <f t="shared" si="3"/>
        <v>881.24729812549197</v>
      </c>
      <c r="I22" s="36">
        <f t="shared" si="4"/>
        <v>1291.0077526205237</v>
      </c>
      <c r="J22" s="36">
        <f t="shared" si="5"/>
        <v>-154.00775262052366</v>
      </c>
      <c r="K22" s="36">
        <f t="shared" si="6"/>
        <v>154.00775262052366</v>
      </c>
      <c r="L22" s="34">
        <f t="shared" si="7"/>
        <v>23718.387867224414</v>
      </c>
      <c r="M22" s="37">
        <f t="shared" si="8"/>
        <v>0.13545096976299353</v>
      </c>
    </row>
    <row r="23" spans="1:13" ht="16" x14ac:dyDescent="0.2">
      <c r="A23" s="51"/>
      <c r="B23" s="28" t="s">
        <v>4</v>
      </c>
      <c r="C23" s="33">
        <v>20</v>
      </c>
      <c r="D23" s="30">
        <v>1138</v>
      </c>
      <c r="E23" s="34">
        <v>1660</v>
      </c>
      <c r="F23" s="35">
        <f t="shared" si="1"/>
        <v>1.4640958424185999</v>
      </c>
      <c r="G23" s="34">
        <f t="shared" si="2"/>
        <v>777.27151941097736</v>
      </c>
      <c r="H23" s="36">
        <f t="shared" si="3"/>
        <v>868.09732711045558</v>
      </c>
      <c r="I23" s="36">
        <f t="shared" si="4"/>
        <v>1270.9776874371173</v>
      </c>
      <c r="J23" s="36">
        <f t="shared" si="5"/>
        <v>-132.97768743711731</v>
      </c>
      <c r="K23" s="36">
        <f t="shared" si="6"/>
        <v>132.97768743711731</v>
      </c>
      <c r="L23" s="34">
        <f t="shared" si="7"/>
        <v>17683.065356123669</v>
      </c>
      <c r="M23" s="37">
        <f t="shared" si="8"/>
        <v>0.11685209792365317</v>
      </c>
    </row>
    <row r="24" spans="1:13" ht="16" x14ac:dyDescent="0.2">
      <c r="A24" s="51"/>
      <c r="B24" s="28" t="s">
        <v>3</v>
      </c>
      <c r="C24" s="33">
        <v>21</v>
      </c>
      <c r="D24" s="30">
        <v>1138</v>
      </c>
      <c r="E24" s="34">
        <v>1690.6666666666667</v>
      </c>
      <c r="F24" s="35">
        <f t="shared" si="1"/>
        <v>1.4911433961339637</v>
      </c>
      <c r="G24" s="34">
        <f t="shared" si="2"/>
        <v>763.17274579390119</v>
      </c>
      <c r="H24" s="36">
        <f t="shared" si="3"/>
        <v>854.94735609541931</v>
      </c>
      <c r="I24" s="36">
        <f t="shared" si="4"/>
        <v>1274.8491040838767</v>
      </c>
      <c r="J24" s="36">
        <f t="shared" si="5"/>
        <v>-136.84910408387668</v>
      </c>
      <c r="K24" s="36">
        <f t="shared" si="6"/>
        <v>136.84910408387668</v>
      </c>
      <c r="L24" s="34">
        <f t="shared" si="7"/>
        <v>18727.677288559713</v>
      </c>
      <c r="M24" s="37">
        <f t="shared" si="8"/>
        <v>0.1202540457679057</v>
      </c>
    </row>
    <row r="25" spans="1:13" ht="16" x14ac:dyDescent="0.2">
      <c r="A25" s="51"/>
      <c r="B25" s="28" t="s">
        <v>2</v>
      </c>
      <c r="C25" s="33">
        <v>22</v>
      </c>
      <c r="D25" s="30">
        <v>1135</v>
      </c>
      <c r="E25" s="34">
        <v>1694.6666666666667</v>
      </c>
      <c r="F25" s="35">
        <f t="shared" si="1"/>
        <v>1.4946713379229242</v>
      </c>
      <c r="G25" s="34">
        <f t="shared" si="2"/>
        <v>759.36426370312097</v>
      </c>
      <c r="H25" s="36">
        <f t="shared" si="3"/>
        <v>841.79738508038304</v>
      </c>
      <c r="I25" s="36">
        <f t="shared" si="4"/>
        <v>1258.210423818115</v>
      </c>
      <c r="J25" s="36">
        <f t="shared" si="5"/>
        <v>-123.21042381811503</v>
      </c>
      <c r="K25" s="36">
        <f t="shared" si="6"/>
        <v>123.21042381811503</v>
      </c>
      <c r="L25" s="34">
        <f t="shared" si="7"/>
        <v>15180.808537439529</v>
      </c>
      <c r="M25" s="37">
        <f t="shared" si="8"/>
        <v>0.10855543948732602</v>
      </c>
    </row>
    <row r="26" spans="1:13" ht="16" x14ac:dyDescent="0.2">
      <c r="A26" s="51"/>
      <c r="B26" s="28" t="s">
        <v>1</v>
      </c>
      <c r="C26" s="33">
        <v>23</v>
      </c>
      <c r="D26" s="30">
        <v>1139</v>
      </c>
      <c r="E26" s="34">
        <v>1693.6666666666667</v>
      </c>
      <c r="F26" s="35">
        <f t="shared" si="1"/>
        <v>1.493789352475684</v>
      </c>
      <c r="G26" s="34">
        <f t="shared" si="2"/>
        <v>762.49037263005982</v>
      </c>
      <c r="H26" s="36">
        <f t="shared" si="3"/>
        <v>828.64741406534677</v>
      </c>
      <c r="I26" s="36">
        <f t="shared" si="4"/>
        <v>1237.8246840873244</v>
      </c>
      <c r="J26" s="36">
        <f t="shared" si="5"/>
        <v>-98.824684087324385</v>
      </c>
      <c r="K26" s="36">
        <f t="shared" si="6"/>
        <v>98.824684087324385</v>
      </c>
      <c r="L26" s="34">
        <f t="shared" si="7"/>
        <v>9766.3181849594657</v>
      </c>
      <c r="M26" s="37">
        <f t="shared" si="8"/>
        <v>8.6764428522672854E-2</v>
      </c>
    </row>
    <row r="27" spans="1:13" ht="16" x14ac:dyDescent="0.2">
      <c r="A27" s="52"/>
      <c r="B27" s="28" t="s">
        <v>0</v>
      </c>
      <c r="C27" s="33">
        <v>24</v>
      </c>
      <c r="D27" s="30">
        <v>1140</v>
      </c>
      <c r="E27" s="34">
        <v>1691.3333333333333</v>
      </c>
      <c r="F27" s="35">
        <f t="shared" si="1"/>
        <v>1.4917313864321238</v>
      </c>
      <c r="G27" s="34">
        <f t="shared" si="2"/>
        <v>764.21265273945608</v>
      </c>
      <c r="H27" s="36">
        <f t="shared" si="3"/>
        <v>815.49744305031038</v>
      </c>
      <c r="I27" s="36">
        <f t="shared" si="4"/>
        <v>1216.5031313532913</v>
      </c>
      <c r="J27" s="36">
        <f t="shared" si="5"/>
        <v>-76.503131353291337</v>
      </c>
      <c r="K27" s="36">
        <f t="shared" si="6"/>
        <v>76.503131353291337</v>
      </c>
      <c r="L27" s="34">
        <f t="shared" si="7"/>
        <v>5852.7291068589484</v>
      </c>
      <c r="M27" s="37">
        <f t="shared" si="8"/>
        <v>6.7108009959027493E-2</v>
      </c>
    </row>
    <row r="28" spans="1:13" ht="16" x14ac:dyDescent="0.2">
      <c r="A28" s="53">
        <v>2022</v>
      </c>
      <c r="B28" s="29" t="s">
        <v>11</v>
      </c>
      <c r="C28" s="33">
        <v>25</v>
      </c>
      <c r="D28" s="30">
        <v>1139</v>
      </c>
      <c r="E28" s="34">
        <v>1695</v>
      </c>
      <c r="F28" s="35">
        <f t="shared" si="1"/>
        <v>1.4949653330720041</v>
      </c>
      <c r="G28" s="34">
        <f t="shared" si="2"/>
        <v>761.89057686004605</v>
      </c>
      <c r="H28" s="36">
        <f t="shared" si="3"/>
        <v>802.34747203527411</v>
      </c>
      <c r="I28" s="36">
        <f t="shared" si="4"/>
        <v>1199.481655770694</v>
      </c>
      <c r="J28" s="36">
        <f t="shared" si="5"/>
        <v>-60.481655770694033</v>
      </c>
      <c r="K28" s="36">
        <f t="shared" si="6"/>
        <v>60.481655770694033</v>
      </c>
      <c r="L28" s="34">
        <f t="shared" si="7"/>
        <v>3658.0306847647266</v>
      </c>
      <c r="M28" s="37">
        <f t="shared" si="8"/>
        <v>5.3100663538800733E-2</v>
      </c>
    </row>
    <row r="29" spans="1:13" ht="16" x14ac:dyDescent="0.2">
      <c r="A29" s="54"/>
      <c r="B29" s="29" t="s">
        <v>10</v>
      </c>
      <c r="C29" s="33">
        <v>26</v>
      </c>
      <c r="D29" s="30">
        <v>1137</v>
      </c>
      <c r="E29" s="34">
        <v>1689</v>
      </c>
      <c r="F29" s="35">
        <f t="shared" si="1"/>
        <v>1.4896734203885635</v>
      </c>
      <c r="G29" s="34">
        <f t="shared" si="2"/>
        <v>763.25453917505433</v>
      </c>
      <c r="H29" s="36">
        <f t="shared" si="3"/>
        <v>789.19750102023772</v>
      </c>
      <c r="I29" s="36">
        <f t="shared" si="4"/>
        <v>1175.6465407069245</v>
      </c>
      <c r="J29" s="36">
        <f t="shared" si="5"/>
        <v>-38.646540706924497</v>
      </c>
      <c r="K29" s="36">
        <f t="shared" si="6"/>
        <v>38.646540706924497</v>
      </c>
      <c r="L29" s="34">
        <f t="shared" si="7"/>
        <v>1493.5551086119722</v>
      </c>
      <c r="M29" s="37">
        <f>K29/D29</f>
        <v>3.3989921466072555E-2</v>
      </c>
    </row>
    <row r="30" spans="1:13" ht="16" x14ac:dyDescent="0.2">
      <c r="A30" s="54"/>
      <c r="B30" s="29" t="s">
        <v>9</v>
      </c>
      <c r="C30" s="33">
        <v>27</v>
      </c>
      <c r="D30" s="30">
        <v>1138</v>
      </c>
      <c r="E30" s="34">
        <v>1687</v>
      </c>
      <c r="F30" s="35">
        <f t="shared" si="1"/>
        <v>1.4879094494940832</v>
      </c>
      <c r="G30" s="34">
        <f t="shared" si="2"/>
        <v>764.83148916551409</v>
      </c>
      <c r="H30" s="36">
        <f t="shared" si="3"/>
        <v>776.04753000520145</v>
      </c>
      <c r="I30" s="36">
        <f t="shared" si="4"/>
        <v>1154.6884531512824</v>
      </c>
      <c r="J30" s="36">
        <f t="shared" si="5"/>
        <v>-16.688453151282374</v>
      </c>
      <c r="K30" s="36">
        <f t="shared" si="6"/>
        <v>16.688453151282374</v>
      </c>
      <c r="L30" s="34">
        <f t="shared" si="7"/>
        <v>278.50446858254662</v>
      </c>
      <c r="M30" s="37">
        <f t="shared" si="8"/>
        <v>1.466472157406184E-2</v>
      </c>
    </row>
    <row r="31" spans="1:13" ht="16" x14ac:dyDescent="0.2">
      <c r="A31" s="54"/>
      <c r="B31" s="29" t="s">
        <v>8</v>
      </c>
      <c r="C31" s="33">
        <v>28</v>
      </c>
      <c r="D31" s="30">
        <v>1139</v>
      </c>
      <c r="E31" s="34">
        <v>1672.3333333333333</v>
      </c>
      <c r="F31" s="35">
        <f t="shared" si="1"/>
        <v>1.4749736629345613</v>
      </c>
      <c r="G31" s="34">
        <f t="shared" si="2"/>
        <v>772.21717826058079</v>
      </c>
      <c r="H31" s="36">
        <f t="shared" si="3"/>
        <v>762.89755899016518</v>
      </c>
      <c r="I31" s="36">
        <f t="shared" si="4"/>
        <v>1125.2538070275596</v>
      </c>
      <c r="J31" s="36">
        <f t="shared" si="5"/>
        <v>13.74619297244044</v>
      </c>
      <c r="K31" s="36">
        <f t="shared" si="6"/>
        <v>13.74619297244044</v>
      </c>
      <c r="L31" s="34">
        <f t="shared" si="7"/>
        <v>188.95782123557095</v>
      </c>
      <c r="M31" s="37">
        <f t="shared" si="8"/>
        <v>1.2068650546479754E-2</v>
      </c>
    </row>
    <row r="32" spans="1:13" ht="16" x14ac:dyDescent="0.2">
      <c r="A32" s="54"/>
      <c r="B32" s="29" t="s">
        <v>7</v>
      </c>
      <c r="C32" s="33">
        <v>29</v>
      </c>
      <c r="D32" s="30">
        <v>1137</v>
      </c>
      <c r="E32" s="34">
        <v>1652</v>
      </c>
      <c r="F32" s="35">
        <f t="shared" si="1"/>
        <v>1.4570399588406791</v>
      </c>
      <c r="G32" s="34">
        <f t="shared" si="2"/>
        <v>780.34922316384188</v>
      </c>
      <c r="H32" s="36">
        <f t="shared" si="3"/>
        <v>749.74758797512891</v>
      </c>
      <c r="I32" s="36">
        <f t="shared" si="4"/>
        <v>1092.4121947241802</v>
      </c>
      <c r="J32" s="36">
        <f t="shared" si="5"/>
        <v>44.587805275819846</v>
      </c>
      <c r="K32" s="36">
        <f t="shared" si="6"/>
        <v>44.587805275819846</v>
      </c>
      <c r="L32" s="34">
        <f t="shared" si="7"/>
        <v>1988.0723793144282</v>
      </c>
      <c r="M32" s="37">
        <f t="shared" si="8"/>
        <v>3.9215308070202154E-2</v>
      </c>
    </row>
    <row r="33" spans="1:13" ht="16" x14ac:dyDescent="0.2">
      <c r="A33" s="54"/>
      <c r="B33" s="29" t="s">
        <v>6</v>
      </c>
      <c r="C33" s="33">
        <v>30</v>
      </c>
      <c r="D33" s="30">
        <v>1140</v>
      </c>
      <c r="E33" s="34">
        <v>1649.3333333333333</v>
      </c>
      <c r="F33" s="35">
        <f t="shared" si="1"/>
        <v>1.4546879976480387</v>
      </c>
      <c r="G33" s="34">
        <f t="shared" si="2"/>
        <v>783.67320129345194</v>
      </c>
      <c r="H33" s="36">
        <f t="shared" si="3"/>
        <v>736.59761696009264</v>
      </c>
      <c r="I33" s="36">
        <f t="shared" si="4"/>
        <v>1071.5197124879942</v>
      </c>
      <c r="J33" s="36">
        <f t="shared" si="5"/>
        <v>68.480287512005816</v>
      </c>
      <c r="K33" s="36">
        <f t="shared" si="6"/>
        <v>68.480287512005816</v>
      </c>
      <c r="L33" s="34">
        <f t="shared" si="7"/>
        <v>4689.5497777269793</v>
      </c>
      <c r="M33" s="37">
        <f t="shared" si="8"/>
        <v>6.0070427642110368E-2</v>
      </c>
    </row>
    <row r="34" spans="1:13" ht="16" x14ac:dyDescent="0.2">
      <c r="A34" s="54"/>
      <c r="B34" s="29" t="s">
        <v>5</v>
      </c>
      <c r="C34" s="33">
        <v>31</v>
      </c>
      <c r="D34" s="30">
        <v>1142</v>
      </c>
      <c r="E34" s="34">
        <v>1661</v>
      </c>
      <c r="F34" s="35">
        <f t="shared" si="1"/>
        <v>1.4649778278658401</v>
      </c>
      <c r="G34" s="34">
        <f t="shared" si="2"/>
        <v>779.53398220616771</v>
      </c>
      <c r="H34" s="36">
        <f t="shared" si="3"/>
        <v>723.44764594505637</v>
      </c>
      <c r="I34" s="36">
        <f t="shared" si="4"/>
        <v>1059.8347609312441</v>
      </c>
      <c r="J34" s="36">
        <f t="shared" si="5"/>
        <v>82.165239068755909</v>
      </c>
      <c r="K34" s="36">
        <f t="shared" si="6"/>
        <v>82.165239068755909</v>
      </c>
      <c r="L34" s="34">
        <f t="shared" si="7"/>
        <v>6751.1265112258125</v>
      </c>
      <c r="M34" s="37">
        <f t="shared" si="8"/>
        <v>7.1948545594357191E-2</v>
      </c>
    </row>
    <row r="35" spans="1:13" ht="16" x14ac:dyDescent="0.2">
      <c r="A35" s="54"/>
      <c r="B35" s="29" t="s">
        <v>4</v>
      </c>
      <c r="C35" s="33">
        <v>32</v>
      </c>
      <c r="D35" s="30">
        <v>1140</v>
      </c>
      <c r="E35" s="34">
        <v>1660</v>
      </c>
      <c r="F35" s="35">
        <f t="shared" si="1"/>
        <v>1.4640958424185999</v>
      </c>
      <c r="G35" s="34">
        <f t="shared" si="2"/>
        <v>778.63755020080328</v>
      </c>
      <c r="H35" s="36">
        <f t="shared" si="3"/>
        <v>710.29767493001998</v>
      </c>
      <c r="I35" s="36">
        <f t="shared" si="4"/>
        <v>1039.9438727446404</v>
      </c>
      <c r="J35" s="36">
        <f t="shared" si="5"/>
        <v>100.05612725535957</v>
      </c>
      <c r="K35" s="36">
        <f t="shared" si="6"/>
        <v>100.05612725535957</v>
      </c>
      <c r="L35" s="34">
        <f t="shared" si="7"/>
        <v>10011.228601340708</v>
      </c>
      <c r="M35" s="37">
        <f t="shared" si="8"/>
        <v>8.7768532680139968E-2</v>
      </c>
    </row>
    <row r="36" spans="1:13" ht="16" x14ac:dyDescent="0.2">
      <c r="A36" s="54"/>
      <c r="B36" s="29" t="s">
        <v>3</v>
      </c>
      <c r="C36" s="33">
        <v>33</v>
      </c>
      <c r="D36" s="30">
        <v>1139</v>
      </c>
      <c r="E36" s="34">
        <v>1690.6666666666667</v>
      </c>
      <c r="F36" s="35">
        <f t="shared" si="1"/>
        <v>1.4911433961339637</v>
      </c>
      <c r="G36" s="34">
        <f t="shared" si="2"/>
        <v>763.84337210830711</v>
      </c>
      <c r="H36" s="36">
        <f t="shared" si="3"/>
        <v>697.14770391498359</v>
      </c>
      <c r="I36" s="36">
        <f t="shared" si="4"/>
        <v>1039.5471948227837</v>
      </c>
      <c r="J36" s="36">
        <f t="shared" si="5"/>
        <v>99.452805177216305</v>
      </c>
      <c r="K36" s="36">
        <f t="shared" si="6"/>
        <v>99.452805177216305</v>
      </c>
      <c r="L36" s="34">
        <f t="shared" si="7"/>
        <v>9890.860457617342</v>
      </c>
      <c r="M36" s="37">
        <f t="shared" si="8"/>
        <v>8.7315895677977443E-2</v>
      </c>
    </row>
    <row r="37" spans="1:13" ht="16" x14ac:dyDescent="0.2">
      <c r="A37" s="54"/>
      <c r="B37" s="29" t="s">
        <v>2</v>
      </c>
      <c r="C37" s="33">
        <v>34</v>
      </c>
      <c r="D37" s="30">
        <v>1144</v>
      </c>
      <c r="E37" s="34">
        <v>1694.6666666666667</v>
      </c>
      <c r="F37" s="35">
        <f t="shared" si="1"/>
        <v>1.4946713379229242</v>
      </c>
      <c r="G37" s="34">
        <f t="shared" si="2"/>
        <v>765.38565434041448</v>
      </c>
      <c r="H37" s="36">
        <f t="shared" si="3"/>
        <v>683.99773289994732</v>
      </c>
      <c r="I37" s="36">
        <f t="shared" si="4"/>
        <v>1022.3518065698112</v>
      </c>
      <c r="J37" s="36">
        <f t="shared" si="5"/>
        <v>121.64819343018883</v>
      </c>
      <c r="K37" s="36">
        <f t="shared" si="6"/>
        <v>121.64819343018883</v>
      </c>
      <c r="L37" s="34">
        <f t="shared" si="7"/>
        <v>14798.282964828635</v>
      </c>
      <c r="M37" s="37">
        <f t="shared" si="8"/>
        <v>0.10633583341799722</v>
      </c>
    </row>
    <row r="38" spans="1:13" ht="16" x14ac:dyDescent="0.2">
      <c r="A38" s="54"/>
      <c r="B38" s="29" t="s">
        <v>1</v>
      </c>
      <c r="C38" s="33">
        <v>35</v>
      </c>
      <c r="D38" s="30">
        <v>1142</v>
      </c>
      <c r="E38" s="34">
        <v>1693.6666666666667</v>
      </c>
      <c r="F38" s="35">
        <f t="shared" si="1"/>
        <v>1.493789352475684</v>
      </c>
      <c r="G38" s="34">
        <f t="shared" si="2"/>
        <v>764.49868792232508</v>
      </c>
      <c r="H38" s="36">
        <f t="shared" si="3"/>
        <v>670.84776188491105</v>
      </c>
      <c r="I38" s="36">
        <f t="shared" si="4"/>
        <v>1002.1052438358231</v>
      </c>
      <c r="J38" s="36">
        <f t="shared" si="5"/>
        <v>139.8947561641769</v>
      </c>
      <c r="K38" s="36">
        <f t="shared" si="6"/>
        <v>139.8947561641769</v>
      </c>
      <c r="L38" s="34">
        <f t="shared" si="7"/>
        <v>19570.542802234511</v>
      </c>
      <c r="M38" s="37">
        <f t="shared" si="8"/>
        <v>0.12249978648351742</v>
      </c>
    </row>
    <row r="39" spans="1:13" ht="16" x14ac:dyDescent="0.2">
      <c r="A39" s="55"/>
      <c r="B39" s="29" t="s">
        <v>0</v>
      </c>
      <c r="C39" s="33">
        <v>36</v>
      </c>
      <c r="D39" s="30">
        <v>1143</v>
      </c>
      <c r="E39" s="34">
        <v>1691.3333333333333</v>
      </c>
      <c r="F39" s="35">
        <f t="shared" si="1"/>
        <v>1.4917313864321238</v>
      </c>
      <c r="G39" s="34">
        <f t="shared" si="2"/>
        <v>766.22373866771784</v>
      </c>
      <c r="H39" s="36">
        <f t="shared" si="3"/>
        <v>657.69779086987478</v>
      </c>
      <c r="I39" s="36">
        <f t="shared" si="4"/>
        <v>981.10843742766326</v>
      </c>
      <c r="J39" s="36">
        <f t="shared" si="5"/>
        <v>161.89156257233674</v>
      </c>
      <c r="K39" s="36">
        <f t="shared" si="6"/>
        <v>161.89156257233674</v>
      </c>
      <c r="L39" s="34">
        <f t="shared" si="7"/>
        <v>26208.878032112822</v>
      </c>
      <c r="M39" s="37">
        <f t="shared" si="8"/>
        <v>0.14163741257422288</v>
      </c>
    </row>
    <row r="40" spans="1:13" ht="16" x14ac:dyDescent="0.2">
      <c r="A40" s="57">
        <v>2023</v>
      </c>
      <c r="B40" s="38" t="s">
        <v>11</v>
      </c>
      <c r="C40" s="33">
        <v>37</v>
      </c>
      <c r="D40" s="31"/>
      <c r="E40" s="34"/>
      <c r="F40" s="35">
        <v>1.0101311084624554</v>
      </c>
      <c r="G40" s="34">
        <v>0</v>
      </c>
      <c r="H40" s="36">
        <f t="shared" si="3"/>
        <v>644.54781985483851</v>
      </c>
      <c r="I40" s="36">
        <f t="shared" si="4"/>
        <v>651.077803727027</v>
      </c>
    </row>
    <row r="41" spans="1:13" x14ac:dyDescent="0.15">
      <c r="A41" s="58"/>
      <c r="B41" s="38" t="s">
        <v>10</v>
      </c>
      <c r="C41" s="33">
        <v>38</v>
      </c>
      <c r="F41" s="35">
        <v>1.0065554231227651</v>
      </c>
      <c r="G41" s="34">
        <v>0</v>
      </c>
      <c r="H41" s="36">
        <f t="shared" si="3"/>
        <v>631.39784883980224</v>
      </c>
      <c r="I41" s="36">
        <f t="shared" si="4"/>
        <v>635.53692889775084</v>
      </c>
    </row>
    <row r="42" spans="1:13" x14ac:dyDescent="0.15">
      <c r="A42" s="58"/>
      <c r="B42" s="38" t="s">
        <v>9</v>
      </c>
      <c r="C42" s="33">
        <v>39</v>
      </c>
      <c r="F42" s="35">
        <v>1.0053635280095352</v>
      </c>
      <c r="G42" s="34">
        <v>0</v>
      </c>
      <c r="H42" s="36">
        <f t="shared" si="3"/>
        <v>618.24787782476585</v>
      </c>
      <c r="I42" s="36">
        <f t="shared" si="4"/>
        <v>621.56386763431465</v>
      </c>
    </row>
    <row r="43" spans="1:13" x14ac:dyDescent="0.15">
      <c r="A43" s="58"/>
      <c r="B43" s="38" t="s">
        <v>8</v>
      </c>
      <c r="C43" s="33">
        <v>40</v>
      </c>
      <c r="F43" s="35">
        <v>0.99662296384584814</v>
      </c>
      <c r="G43" s="34">
        <v>0</v>
      </c>
      <c r="H43" s="36">
        <f t="shared" si="3"/>
        <v>605.09790680972958</v>
      </c>
      <c r="I43" s="36">
        <f t="shared" si="4"/>
        <v>603.05446930163146</v>
      </c>
    </row>
    <row r="44" spans="1:13" x14ac:dyDescent="0.15">
      <c r="A44" s="58"/>
      <c r="B44" s="38" t="s">
        <v>7</v>
      </c>
      <c r="C44" s="33">
        <v>41</v>
      </c>
      <c r="F44" s="35">
        <v>0.98450536352800955</v>
      </c>
      <c r="G44" s="34">
        <v>0</v>
      </c>
      <c r="H44" s="36">
        <f t="shared" si="3"/>
        <v>591.94793579469319</v>
      </c>
      <c r="I44" s="36">
        <f t="shared" si="4"/>
        <v>582.77591771920925</v>
      </c>
    </row>
    <row r="45" spans="1:13" x14ac:dyDescent="0.15">
      <c r="A45" s="58"/>
      <c r="B45" s="38" t="s">
        <v>6</v>
      </c>
      <c r="C45" s="33">
        <v>42</v>
      </c>
      <c r="F45" s="35">
        <v>0.9829161700437028</v>
      </c>
      <c r="G45" s="34">
        <v>0</v>
      </c>
      <c r="H45" s="36">
        <f t="shared" si="3"/>
        <v>578.79796477965692</v>
      </c>
      <c r="I45" s="36">
        <f t="shared" si="4"/>
        <v>568.90987877031034</v>
      </c>
    </row>
    <row r="46" spans="1:13" x14ac:dyDescent="0.15">
      <c r="A46" s="58"/>
      <c r="B46" s="38" t="s">
        <v>5</v>
      </c>
      <c r="C46" s="33">
        <v>43</v>
      </c>
      <c r="F46" s="35">
        <v>0.98986889153754465</v>
      </c>
      <c r="G46" s="34">
        <v>0</v>
      </c>
      <c r="H46" s="36">
        <f t="shared" si="3"/>
        <v>565.64799376462065</v>
      </c>
      <c r="I46" s="36">
        <f t="shared" si="4"/>
        <v>559.91735258822098</v>
      </c>
    </row>
    <row r="47" spans="1:13" x14ac:dyDescent="0.15">
      <c r="A47" s="58"/>
      <c r="B47" s="38" t="s">
        <v>4</v>
      </c>
      <c r="C47" s="33">
        <v>44</v>
      </c>
      <c r="F47" s="35">
        <v>0.98927294398092969</v>
      </c>
      <c r="G47" s="34">
        <v>0</v>
      </c>
      <c r="H47" s="36">
        <f t="shared" si="3"/>
        <v>552.49802274958438</v>
      </c>
      <c r="I47" s="36">
        <f t="shared" si="4"/>
        <v>546.57134550912406</v>
      </c>
    </row>
    <row r="48" spans="1:13" x14ac:dyDescent="0.15">
      <c r="A48" s="58"/>
      <c r="B48" s="38" t="s">
        <v>3</v>
      </c>
      <c r="C48" s="33">
        <v>45</v>
      </c>
      <c r="F48" s="35">
        <v>1.0075486690504569</v>
      </c>
      <c r="G48" s="34">
        <v>0</v>
      </c>
      <c r="H48" s="36">
        <f t="shared" si="3"/>
        <v>539.34805173454799</v>
      </c>
      <c r="I48" s="36">
        <f t="shared" si="4"/>
        <v>543.41941168010078</v>
      </c>
    </row>
    <row r="49" spans="1:9" x14ac:dyDescent="0.15">
      <c r="A49" s="58"/>
      <c r="B49" s="38" t="s">
        <v>2</v>
      </c>
      <c r="C49" s="33">
        <v>46</v>
      </c>
      <c r="F49" s="35">
        <v>1.009932459276917</v>
      </c>
      <c r="G49" s="34">
        <v>0</v>
      </c>
      <c r="H49" s="36">
        <f t="shared" si="3"/>
        <v>526.19808071951172</v>
      </c>
      <c r="I49" s="36">
        <f t="shared" si="4"/>
        <v>531.42452172785011</v>
      </c>
    </row>
    <row r="50" spans="1:9" x14ac:dyDescent="0.15">
      <c r="A50" s="58"/>
      <c r="B50" s="38" t="s">
        <v>1</v>
      </c>
      <c r="C50" s="33">
        <v>47</v>
      </c>
      <c r="F50" s="35">
        <v>1.0093365117203019</v>
      </c>
      <c r="G50" s="34">
        <v>0</v>
      </c>
      <c r="H50" s="36">
        <f t="shared" si="3"/>
        <v>513.04810970447545</v>
      </c>
      <c r="I50" s="36">
        <f t="shared" si="4"/>
        <v>517.83818939381001</v>
      </c>
    </row>
    <row r="51" spans="1:9" x14ac:dyDescent="0.15">
      <c r="A51" s="59"/>
      <c r="B51" s="38" t="s">
        <v>0</v>
      </c>
      <c r="C51" s="33">
        <v>48</v>
      </c>
      <c r="F51" s="35">
        <v>1.0079459674215334</v>
      </c>
      <c r="G51" s="34">
        <v>0</v>
      </c>
      <c r="H51" s="36">
        <f t="shared" si="3"/>
        <v>499.89813868943907</v>
      </c>
      <c r="I51" s="36">
        <f t="shared" si="4"/>
        <v>503.87031301355051</v>
      </c>
    </row>
    <row r="53" spans="1:9" x14ac:dyDescent="0.15">
      <c r="B53" s="60" t="s">
        <v>38</v>
      </c>
      <c r="C53" s="60"/>
      <c r="D53" s="39">
        <f>AVERAGE(D4:D39)</f>
        <v>1133.8055555555557</v>
      </c>
    </row>
    <row r="55" spans="1:9" x14ac:dyDescent="0.15">
      <c r="B55" t="s">
        <v>43</v>
      </c>
      <c r="C55" s="40">
        <f>INTERCEPT(G4:G39,C4:C39)</f>
        <v>1131.0967474111817</v>
      </c>
    </row>
    <row r="56" spans="1:9" x14ac:dyDescent="0.15">
      <c r="B56" t="s">
        <v>44</v>
      </c>
      <c r="C56" s="40">
        <f>SLOPE(G4:G39,C4:C39)</f>
        <v>-13.149971015036304</v>
      </c>
    </row>
  </sheetData>
  <mergeCells count="6">
    <mergeCell ref="B53:C53"/>
    <mergeCell ref="C1:I1"/>
    <mergeCell ref="A4:A15"/>
    <mergeCell ref="A16:A27"/>
    <mergeCell ref="A28:A39"/>
    <mergeCell ref="A40:A5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Naïve Bayes Analysis</vt:lpstr>
      <vt:lpstr>SMA (2 month)</vt:lpstr>
      <vt:lpstr>SMA (5 month)</vt:lpstr>
      <vt:lpstr>WMA (3 months)</vt:lpstr>
      <vt:lpstr>Sim Expo Smooth (0.1)</vt:lpstr>
      <vt:lpstr>Sim Expo Smooth (0.5)</vt:lpstr>
      <vt:lpstr>Adj Expo Smooth(0.3,0.3) </vt:lpstr>
      <vt:lpstr>Adj Expo Smooth(0.7,0.7)</vt:lpstr>
      <vt:lpstr>FITS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Siddhesh Kadam</cp:lastModifiedBy>
  <dcterms:created xsi:type="dcterms:W3CDTF">2023-04-17T21:05:20Z</dcterms:created>
  <dcterms:modified xsi:type="dcterms:W3CDTF">2023-05-10T21:02:32Z</dcterms:modified>
</cp:coreProperties>
</file>