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4.xml" ContentType="application/vnd.openxmlformats-officedocument.drawingml.chart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drawings/drawing18.xml" ContentType="application/vnd.openxmlformats-officedocument.drawing+xml"/>
  <Override PartName="/xl/charts/chart6.xml" ContentType="application/vnd.openxmlformats-officedocument.drawingml.chart+xml"/>
  <Override PartName="/xl/drawings/drawing19.xml" ContentType="application/vnd.openxmlformats-officedocument.drawing+xml"/>
  <Override PartName="/xl/charts/chart7.xml" ContentType="application/vnd.openxmlformats-officedocument.drawingml.chart+xml"/>
  <Override PartName="/xl/drawings/drawing20.xml" ContentType="application/vnd.openxmlformats-officedocument.drawing+xml"/>
  <Override PartName="/xl/charts/chart8.xml" ContentType="application/vnd.openxmlformats-officedocument.drawingml.chart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drawings/drawing78.xml" ContentType="application/vnd.openxmlformats-officedocument.drawing+xml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drawings/drawing82.xml" ContentType="application/vnd.openxmlformats-officedocument.drawing+xml"/>
  <Override PartName="/xl/drawings/drawing83.xml" ContentType="application/vnd.openxmlformats-officedocument.drawing+xml"/>
  <Override PartName="/xl/drawings/drawing84.xml" ContentType="application/vnd.openxmlformats-officedocument.drawing+xml"/>
  <Override PartName="/xl/drawings/drawing85.xml" ContentType="application/vnd.openxmlformats-officedocument.drawing+xml"/>
  <Override PartName="/xl/drawings/drawing86.xml" ContentType="application/vnd.openxmlformats-officedocument.drawing+xml"/>
  <Override PartName="/xl/drawings/drawing87.xml" ContentType="application/vnd.openxmlformats-officedocument.drawing+xml"/>
  <Override PartName="/xl/drawings/drawing88.xml" ContentType="application/vnd.openxmlformats-officedocument.drawing+xml"/>
  <Override PartName="/xl/drawings/drawing89.xml" ContentType="application/vnd.openxmlformats-officedocument.drawing+xml"/>
  <Override PartName="/xl/drawings/drawing90.xml" ContentType="application/vnd.openxmlformats-officedocument.drawing+xml"/>
  <Override PartName="/xl/drawings/drawing91.xml" ContentType="application/vnd.openxmlformats-officedocument.drawing+xml"/>
  <Override PartName="/xl/drawings/drawing92.xml" ContentType="application/vnd.openxmlformats-officedocument.drawing+xml"/>
  <Override PartName="/xl/drawings/drawing93.xml" ContentType="application/vnd.openxmlformats-officedocument.drawing+xml"/>
  <Override PartName="/xl/drawings/drawing94.xml" ContentType="application/vnd.openxmlformats-officedocument.drawing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drawings/drawing97.xml" ContentType="application/vnd.openxmlformats-officedocument.drawing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drawings/drawing101.xml" ContentType="application/vnd.openxmlformats-officedocument.drawing+xml"/>
  <Override PartName="/xl/drawings/drawing10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CUMENTOS ELADIO\ELECCIONES EN CIFRAS\Elecciones en Cifras Municipal 2002 - 2020\"/>
    </mc:Choice>
  </mc:AlternateContent>
  <bookViews>
    <workbookView xWindow="-12" yWindow="-12" windowWidth="14520" windowHeight="9204" tabRatio="917"/>
  </bookViews>
  <sheets>
    <sheet name="C1" sheetId="551" r:id="rId1"/>
    <sheet name="G1" sheetId="552" r:id="rId2"/>
    <sheet name="C2" sheetId="553" r:id="rId3"/>
    <sheet name="G2" sheetId="554" r:id="rId4"/>
    <sheet name="C3" sheetId="555" r:id="rId5"/>
    <sheet name="G3" sheetId="556" r:id="rId6"/>
    <sheet name="C4" sheetId="559" r:id="rId7"/>
    <sheet name="C5" sheetId="560" r:id="rId8"/>
    <sheet name="C6" sheetId="557" r:id="rId9"/>
    <sheet name="C7" sheetId="558" r:id="rId10"/>
    <sheet name="C8" sheetId="561" r:id="rId11"/>
    <sheet name="C9" sheetId="562" r:id="rId12"/>
    <sheet name="C10" sheetId="563" r:id="rId13"/>
    <sheet name="C11" sheetId="564" r:id="rId14"/>
    <sheet name="G4" sheetId="565" r:id="rId15"/>
    <sheet name="G5" sheetId="566" r:id="rId16"/>
    <sheet name="G6" sheetId="567" r:id="rId17"/>
    <sheet name="G7" sheetId="568" r:id="rId18"/>
    <sheet name="G8" sheetId="569" r:id="rId19"/>
    <sheet name="C12" sheetId="62" r:id="rId20"/>
    <sheet name="C13" sheetId="66" r:id="rId21"/>
    <sheet name="C14" sheetId="70" r:id="rId22"/>
    <sheet name="C15" sheetId="550" r:id="rId23"/>
    <sheet name="C16" sheetId="471" r:id="rId24"/>
    <sheet name="C17" sheetId="472" r:id="rId25"/>
    <sheet name="C18" sheetId="473" r:id="rId26"/>
    <sheet name="C19" sheetId="474" r:id="rId27"/>
    <sheet name="C20" sheetId="475" r:id="rId28"/>
    <sheet name="C21" sheetId="476" r:id="rId29"/>
    <sheet name="C22" sheetId="477" r:id="rId30"/>
    <sheet name="C23" sheetId="478" r:id="rId31"/>
    <sheet name="C24" sheetId="479" r:id="rId32"/>
    <sheet name="C25" sheetId="480" r:id="rId33"/>
    <sheet name="C26" sheetId="481" r:id="rId34"/>
    <sheet name="C27" sheetId="482" r:id="rId35"/>
    <sheet name="C28" sheetId="483" r:id="rId36"/>
    <sheet name="C29" sheetId="484" r:id="rId37"/>
    <sheet name="C30" sheetId="485" r:id="rId38"/>
    <sheet name="C31" sheetId="486" r:id="rId39"/>
    <sheet name="C32" sheetId="487" r:id="rId40"/>
    <sheet name="C33" sheetId="488" r:id="rId41"/>
    <sheet name="C34" sheetId="489" r:id="rId42"/>
    <sheet name="C35" sheetId="490" r:id="rId43"/>
    <sheet name="C36" sheetId="491" r:id="rId44"/>
    <sheet name="C37" sheetId="492" r:id="rId45"/>
    <sheet name="C38" sheetId="493" r:id="rId46"/>
    <sheet name="C39" sheetId="494" r:id="rId47"/>
    <sheet name="C40" sheetId="495" r:id="rId48"/>
    <sheet name="C41" sheetId="496" r:id="rId49"/>
    <sheet name="C42" sheetId="497" r:id="rId50"/>
    <sheet name="C43" sheetId="498" r:id="rId51"/>
    <sheet name="C44" sheetId="499" r:id="rId52"/>
    <sheet name="C45" sheetId="500" r:id="rId53"/>
    <sheet name="C46" sheetId="501" r:id="rId54"/>
    <sheet name="C47" sheetId="570" r:id="rId55"/>
    <sheet name="C48" sheetId="502" r:id="rId56"/>
    <sheet name="C49" sheetId="503" r:id="rId57"/>
    <sheet name="C50" sheetId="504" r:id="rId58"/>
    <sheet name="C51" sheetId="505" r:id="rId59"/>
    <sheet name="C52" sheetId="506" r:id="rId60"/>
    <sheet name="C53" sheetId="507" r:id="rId61"/>
    <sheet name="C54" sheetId="508" r:id="rId62"/>
    <sheet name="C55" sheetId="509" r:id="rId63"/>
    <sheet name="C56" sheetId="510" r:id="rId64"/>
    <sheet name="C57" sheetId="511" r:id="rId65"/>
    <sheet name="C58" sheetId="512" r:id="rId66"/>
    <sheet name="C59" sheetId="513" r:id="rId67"/>
    <sheet name="C60" sheetId="514" r:id="rId68"/>
    <sheet name="C61" sheetId="515" r:id="rId69"/>
    <sheet name="C62" sheetId="516" r:id="rId70"/>
    <sheet name="C63" sheetId="517" r:id="rId71"/>
    <sheet name="C64" sheetId="518" r:id="rId72"/>
    <sheet name="C65" sheetId="519" r:id="rId73"/>
    <sheet name="C66" sheetId="520" r:id="rId74"/>
    <sheet name="C67" sheetId="521" r:id="rId75"/>
    <sheet name="C68" sheetId="522" r:id="rId76"/>
    <sheet name="C69" sheetId="523" r:id="rId77"/>
    <sheet name="C70" sheetId="524" r:id="rId78"/>
    <sheet name="C71" sheetId="525" r:id="rId79"/>
    <sheet name="C72" sheetId="526" r:id="rId80"/>
    <sheet name="C73" sheetId="527" r:id="rId81"/>
    <sheet name="C74" sheetId="528" r:id="rId82"/>
    <sheet name="C75" sheetId="529" r:id="rId83"/>
    <sheet name="C76" sheetId="530" r:id="rId84"/>
    <sheet name="C77" sheetId="531" r:id="rId85"/>
    <sheet name="C78" sheetId="532" r:id="rId86"/>
    <sheet name="C79" sheetId="533" r:id="rId87"/>
    <sheet name="C80" sheetId="534" r:id="rId88"/>
    <sheet name="C81" sheetId="535" r:id="rId89"/>
    <sheet name="C82" sheetId="536" r:id="rId90"/>
    <sheet name="C83" sheetId="537" r:id="rId91"/>
    <sheet name="C84" sheetId="538" r:id="rId92"/>
    <sheet name="C85" sheetId="539" r:id="rId93"/>
    <sheet name="C86" sheetId="540" r:id="rId94"/>
    <sheet name="C87" sheetId="541" r:id="rId95"/>
    <sheet name="C88" sheetId="542" r:id="rId96"/>
    <sheet name="C89" sheetId="543" r:id="rId97"/>
    <sheet name="C90" sheetId="544" r:id="rId98"/>
    <sheet name="C91" sheetId="545" r:id="rId99"/>
    <sheet name="C92" sheetId="546" r:id="rId100"/>
    <sheet name="C93" sheetId="547" r:id="rId101"/>
  </sheets>
  <definedNames>
    <definedName name="_xlnm._FilterDatabase" localSheetId="13" hidden="1">'C11'!$A$10:$P$41</definedName>
    <definedName name="_xlnm._FilterDatabase" localSheetId="8" hidden="1">'C6'!$A$9:$E$176</definedName>
    <definedName name="_xlnm._FilterDatabase" localSheetId="9" hidden="1">'C7'!$A$11:$E$162</definedName>
    <definedName name="A" localSheetId="19">'C12'!$A$3:$E$42</definedName>
    <definedName name="AA" localSheetId="52">'C45'!$A$1:$E$27</definedName>
    <definedName name="_xlnm.Print_Area" localSheetId="0">'C1'!$A$2:$F$26</definedName>
    <definedName name="_xlnm.Print_Area" localSheetId="12">'C10'!$A$2:$K$32</definedName>
    <definedName name="_xlnm.Print_Area" localSheetId="13">'C11'!$A$2:$P$78</definedName>
    <definedName name="_xlnm.Print_Area" localSheetId="19">'C12'!$A$3:$F$42</definedName>
    <definedName name="_xlnm.Print_Area" localSheetId="20">'C13'!$A$3:$F$32</definedName>
    <definedName name="_xlnm.Print_Area" localSheetId="21">'C14'!$A$3:$F$38</definedName>
    <definedName name="_xlnm.Print_Area" localSheetId="22">'C15'!$A$3:$F$30</definedName>
    <definedName name="_xlnm.Print_Area" localSheetId="23">'C16'!$A$3:$F$24</definedName>
    <definedName name="_xlnm.Print_Area" localSheetId="24">'C17'!$A$3:$F$29</definedName>
    <definedName name="_xlnm.Print_Area" localSheetId="25">'C18'!$A$3:$F$26</definedName>
    <definedName name="_xlnm.Print_Area" localSheetId="26">'C19'!$A$3:$F$36</definedName>
    <definedName name="_xlnm.Print_Area" localSheetId="2">'C2'!$A$2:$F$19</definedName>
    <definedName name="_xlnm.Print_Area" localSheetId="27">'C20'!$A$3:$F$34</definedName>
    <definedName name="_xlnm.Print_Area" localSheetId="28">'C21'!$A$3:$F$31</definedName>
    <definedName name="_xlnm.Print_Area" localSheetId="29">'C22'!$A$3:$F$28</definedName>
    <definedName name="_xlnm.Print_Area" localSheetId="30">'C23'!$A$3:$F$20</definedName>
    <definedName name="_xlnm.Print_Area" localSheetId="31">'C24'!$A$3:$F$32</definedName>
    <definedName name="_xlnm.Print_Area" localSheetId="32">'C25'!$A$3:$F$34</definedName>
    <definedName name="_xlnm.Print_Area" localSheetId="33">'C26'!$A$3:$F$33</definedName>
    <definedName name="_xlnm.Print_Area" localSheetId="34">'C27'!$A$3:$F$23</definedName>
    <definedName name="_xlnm.Print_Area" localSheetId="35">'C28'!$A$3:$F$21</definedName>
    <definedName name="_xlnm.Print_Area" localSheetId="36">'C29'!$A$3:$F$33</definedName>
    <definedName name="_xlnm.Print_Area" localSheetId="4">'C3'!$A$2:$F$21</definedName>
    <definedName name="_xlnm.Print_Area" localSheetId="37">'C30'!$A$3:$F$30</definedName>
    <definedName name="_xlnm.Print_Area" localSheetId="38">'C31'!$A$3:$F$21</definedName>
    <definedName name="_xlnm.Print_Area" localSheetId="39">'C32'!$A$3:$F$34</definedName>
    <definedName name="_xlnm.Print_Area" localSheetId="40">'C33'!$A$3:$F$29</definedName>
    <definedName name="_xlnm.Print_Area" localSheetId="41">'C34'!$A$3:$F$28</definedName>
    <definedName name="_xlnm.Print_Area" localSheetId="42">'C35'!$A$3:$F$27</definedName>
    <definedName name="_xlnm.Print_Area" localSheetId="43">'C36'!$A$3:$F$28</definedName>
    <definedName name="_xlnm.Print_Area" localSheetId="44">'C37'!$A$3:$F$29</definedName>
    <definedName name="_xlnm.Print_Area" localSheetId="45">'C38'!$A$3:$F$31</definedName>
    <definedName name="_xlnm.Print_Area" localSheetId="46">'C39'!$A$3:$F$29</definedName>
    <definedName name="_xlnm.Print_Area" localSheetId="6">'C4'!$A$2:$F$100</definedName>
    <definedName name="_xlnm.Print_Area" localSheetId="47">'C40'!$A$3:$F$27</definedName>
    <definedName name="_xlnm.Print_Area" localSheetId="48">'C41'!$A$3:$F$29</definedName>
    <definedName name="_xlnm.Print_Area" localSheetId="49">'C42'!$A$3:$F$25</definedName>
    <definedName name="_xlnm.Print_Area" localSheetId="50">'C43'!$A$3:$F$26</definedName>
    <definedName name="_xlnm.Print_Area" localSheetId="51">'C44'!$A$3:$F$24</definedName>
    <definedName name="_xlnm.Print_Area" localSheetId="52">'C45'!$A$3:$F$27</definedName>
    <definedName name="_xlnm.Print_Area" localSheetId="53">'C46'!$A$3:$F$27</definedName>
    <definedName name="_xlnm.Print_Area" localSheetId="54">'C47'!$A$3:$B$25</definedName>
    <definedName name="_xlnm.Print_Area" localSheetId="55">'C48'!$A$3:$F$36</definedName>
    <definedName name="_xlnm.Print_Area" localSheetId="56">'C49'!$A$3:$F$35</definedName>
    <definedName name="_xlnm.Print_Area" localSheetId="7">'C5'!$A$2:$F$100</definedName>
    <definedName name="_xlnm.Print_Area" localSheetId="57">'C50'!$A$3:$F$40</definedName>
    <definedName name="_xlnm.Print_Area" localSheetId="58">'C51'!$A$3:$F$33</definedName>
    <definedName name="_xlnm.Print_Area" localSheetId="59">'C52'!$A$3:$F$31</definedName>
    <definedName name="_xlnm.Print_Area" localSheetId="60">'C53'!$A$3:$F$30</definedName>
    <definedName name="_xlnm.Print_Area" localSheetId="61">'C54'!$A$3:$F$32</definedName>
    <definedName name="_xlnm.Print_Area" localSheetId="62">'C55'!$A$3:$F$31</definedName>
    <definedName name="_xlnm.Print_Area" localSheetId="63">'C56'!$A$3:$F$30</definedName>
    <definedName name="_xlnm.Print_Area" localSheetId="64">'C57'!$A$3:$F$31</definedName>
    <definedName name="_xlnm.Print_Area" localSheetId="65">'C58'!$A$3:$F$27</definedName>
    <definedName name="_xlnm.Print_Area" localSheetId="66">'C59'!$A$3:$F$29</definedName>
    <definedName name="_xlnm.Print_Area" localSheetId="8">'C6'!$A$2:$F$178</definedName>
    <definedName name="_xlnm.Print_Area" localSheetId="67">'C60'!$A$3:$F$26</definedName>
    <definedName name="_xlnm.Print_Area" localSheetId="68">'C61'!$A$3:$F$26</definedName>
    <definedName name="_xlnm.Print_Area" localSheetId="69">'C62'!$A$3:$F$26</definedName>
    <definedName name="_xlnm.Print_Area" localSheetId="70">'C63'!$A$3:$F$25</definedName>
    <definedName name="_xlnm.Print_Area" localSheetId="71">'C64'!$A$3:$F$26</definedName>
    <definedName name="_xlnm.Print_Area" localSheetId="72">'C65'!$A$3:$F$29</definedName>
    <definedName name="_xlnm.Print_Area" localSheetId="73">'C66'!$A$3:$F$34</definedName>
    <definedName name="_xlnm.Print_Area" localSheetId="74">'C67'!$A$3:$F$36</definedName>
    <definedName name="_xlnm.Print_Area" localSheetId="75">'C68'!$A$3:$F$35</definedName>
    <definedName name="_xlnm.Print_Area" localSheetId="76">'C69'!$A$3:$F$27</definedName>
    <definedName name="_xlnm.Print_Area" localSheetId="9">'C7'!$A$2:$F$181</definedName>
    <definedName name="_xlnm.Print_Area" localSheetId="77">'C70'!$A$3:$F$26</definedName>
    <definedName name="_xlnm.Print_Area" localSheetId="78">'C71'!$A$3:$F$26</definedName>
    <definedName name="_xlnm.Print_Area" localSheetId="79">'C72'!$A$3:$F$29</definedName>
    <definedName name="_xlnm.Print_Area" localSheetId="80">'C73'!$A$3:$F$22</definedName>
    <definedName name="_xlnm.Print_Area" localSheetId="81">'C74'!$A$3:$F$29</definedName>
    <definedName name="_xlnm.Print_Area" localSheetId="82">'C75'!$A$3:$F$24</definedName>
    <definedName name="_xlnm.Print_Area" localSheetId="83">'C76'!$A$3:$F$22</definedName>
    <definedName name="_xlnm.Print_Area" localSheetId="84">'C77'!$A$3:$F$31</definedName>
    <definedName name="_xlnm.Print_Area" localSheetId="85">'C78'!$A$3:$F$29</definedName>
    <definedName name="_xlnm.Print_Area" localSheetId="86">'C79'!$A$3:$F$26</definedName>
    <definedName name="_xlnm.Print_Area" localSheetId="10">'C8'!$A$2:$F$30</definedName>
    <definedName name="_xlnm.Print_Area" localSheetId="87">'C80'!$A$3:$F$24</definedName>
    <definedName name="_xlnm.Print_Area" localSheetId="88">'C81'!$A$3:$F$30</definedName>
    <definedName name="_xlnm.Print_Area" localSheetId="89">'C82'!$A$3:$F$33</definedName>
    <definedName name="_xlnm.Print_Area" localSheetId="90">'C83'!$A$3:$F$28</definedName>
    <definedName name="_xlnm.Print_Area" localSheetId="91">'C84'!$A$3:$F$24</definedName>
    <definedName name="_xlnm.Print_Area" localSheetId="92">'C85'!$A$3:$F$29</definedName>
    <definedName name="_xlnm.Print_Area" localSheetId="93">'C86'!$A$3:$F$28</definedName>
    <definedName name="_xlnm.Print_Area" localSheetId="94">'C87'!$A$3:$F$28</definedName>
    <definedName name="_xlnm.Print_Area" localSheetId="95">'C88'!$A$3:$F$37</definedName>
    <definedName name="_xlnm.Print_Area" localSheetId="96">'C89'!$A$3:$F$37</definedName>
    <definedName name="_xlnm.Print_Area" localSheetId="11">'C9'!$A$2:$K$32</definedName>
    <definedName name="_xlnm.Print_Area" localSheetId="97">'C90'!$A$3:$F$36</definedName>
    <definedName name="_xlnm.Print_Area" localSheetId="98">'C91'!$A$3:$F$29</definedName>
    <definedName name="_xlnm.Print_Area" localSheetId="99">'C92'!$A$3:$F$33</definedName>
    <definedName name="_xlnm.Print_Area" localSheetId="100">'C93'!$A$3:$F$30</definedName>
    <definedName name="_xlnm.Print_Area" localSheetId="5">'G3'!$A$1:$G$29</definedName>
    <definedName name="_xlnm.Print_Area" localSheetId="14">'G4'!$A$1:$L$31</definedName>
    <definedName name="_xlnm.Print_Area" localSheetId="15">'G5'!$A$1:$L$30</definedName>
    <definedName name="_xlnm.Print_Area" localSheetId="16">'G6'!$A$1:$L$30</definedName>
    <definedName name="_xlnm.Print_Area" localSheetId="17">'G7'!$A$1:$L$31</definedName>
    <definedName name="_xlnm.Print_Area" localSheetId="18">'G8'!$A$1:$K$53</definedName>
    <definedName name="AS" localSheetId="90">'C83'!$A$1:$E$28</definedName>
    <definedName name="B" localSheetId="31">'C24'!$A$1:$E$32</definedName>
    <definedName name="BB" localSheetId="77">'C70'!$A$1:$E$26</definedName>
    <definedName name="BBB" localSheetId="9">'C7'!$A$2:$E$180</definedName>
    <definedName name="BBBB" localSheetId="78">'C71'!$A$1:$E$26</definedName>
    <definedName name="BV" localSheetId="6">'C4'!$2:$8</definedName>
    <definedName name="CC" localSheetId="69">'C62'!$A$1:$E$28</definedName>
    <definedName name="CCC" localSheetId="70">'C63'!$A$1:$E$25</definedName>
    <definedName name="CCCC" localSheetId="71">'C64'!$A$1:$E$26</definedName>
    <definedName name="CCCCC" localSheetId="72">'C65'!$A$1:$E$29</definedName>
    <definedName name="D" localSheetId="21">'C14'!$A$3:$E$38</definedName>
    <definedName name="DD" localSheetId="55">'C48'!$A$1:$E$36</definedName>
    <definedName name="DF" localSheetId="92">'C85'!$A$1:$E$29</definedName>
    <definedName name="E" localSheetId="36">'C29'!$A$1:$E$33</definedName>
    <definedName name="EE" localSheetId="45">'C38'!$A$1:$E$31</definedName>
    <definedName name="EW" localSheetId="83">'C76'!$A$1:$E$22</definedName>
    <definedName name="FF" localSheetId="56">'C49'!$A$1:$E$35</definedName>
    <definedName name="G" localSheetId="22">'C15'!$A$3:$E$30</definedName>
    <definedName name="GF" localSheetId="93">'C86'!$A$1:$E$28</definedName>
    <definedName name="GG" localSheetId="57">'C50'!$A$1:$E$40</definedName>
    <definedName name="H" localSheetId="23">'C16'!$A$1:$E$24</definedName>
    <definedName name="HG" localSheetId="94">'C87'!$A$1:$E$28</definedName>
    <definedName name="HH" localSheetId="7">'C5'!$A$2:$E$99</definedName>
    <definedName name="I" localSheetId="40">'C33'!$A$1:$E$29</definedName>
    <definedName name="II" localSheetId="49">'C42'!$A$1:$E$25</definedName>
    <definedName name="J" localSheetId="24">'C17'!$A$1:$E$29</definedName>
    <definedName name="JH" localSheetId="95">'C88'!$A$3:$E$37</definedName>
    <definedName name="JJ" localSheetId="58">'C51'!$A$1:$E$32</definedName>
    <definedName name="K" localSheetId="25">'C18'!$A$1:$E$26</definedName>
    <definedName name="KJ" localSheetId="96">'C89'!$A$1:$E$37</definedName>
    <definedName name="KK" localSheetId="59">'C52'!$A$1:$E$33</definedName>
    <definedName name="KL" localSheetId="97">'C90'!$A$1:$E$36</definedName>
    <definedName name="L" localSheetId="26">'C19'!$A$1:$E$36</definedName>
    <definedName name="LL" localSheetId="60">'C53'!$A$1:$E$30</definedName>
    <definedName name="LÑ" localSheetId="98">'C91'!$A$3:$E$29</definedName>
    <definedName name="M" localSheetId="33">'C26'!$A$1:$E$33</definedName>
    <definedName name="MMM" localSheetId="80">'C73'!$A$1:$E$22</definedName>
    <definedName name="MN" localSheetId="9">'C7'!$2:$8</definedName>
    <definedName name="N" localSheetId="32">'C25'!$A$1:$E$34</definedName>
    <definedName name="NB" localSheetId="7">'C5'!$2:$8</definedName>
    <definedName name="NM" localSheetId="8">'C6'!$2:$7</definedName>
    <definedName name="NNN" localSheetId="79">'C72'!$A$1:$E$29</definedName>
    <definedName name="Ñ" localSheetId="27">'C20'!$A$1:$E$34</definedName>
    <definedName name="ÑÑ" localSheetId="61">'C54'!$A$1:$E$34</definedName>
    <definedName name="O" localSheetId="41">'C34'!$A$1:$E$28</definedName>
    <definedName name="OI" localSheetId="88">'C81'!$A$1:$E$30</definedName>
    <definedName name="OO" localSheetId="50">'C43'!$A$1:$E$26</definedName>
    <definedName name="OP" localSheetId="89">'C82'!$A$1:$E$33</definedName>
    <definedName name="P" localSheetId="42">'C35'!$A$1:$E$27</definedName>
    <definedName name="PP" localSheetId="51">'C44'!$A$1:$E$24</definedName>
    <definedName name="Print_Area" localSheetId="0">'C1'!$A$2:$E$26</definedName>
    <definedName name="Print_Area" localSheetId="12">'C10'!$A$1:$I$32</definedName>
    <definedName name="Print_Area" localSheetId="13">'C11'!$A$2:$M$78</definedName>
    <definedName name="Print_Area" localSheetId="19">'C12'!$A$3:$E$42</definedName>
    <definedName name="Print_Area" localSheetId="20">'C13'!$A$1:$E$34</definedName>
    <definedName name="Print_Area" localSheetId="21">'C14'!$A$1:$E$40</definedName>
    <definedName name="Print_Area" localSheetId="22">'C15'!$A$1:$E$32</definedName>
    <definedName name="Print_Area" localSheetId="23">'C16'!$A$1:$E$26</definedName>
    <definedName name="Print_Area" localSheetId="24">'C17'!$A$1:$E$31</definedName>
    <definedName name="Print_Area" localSheetId="25">'C18'!$A$1:$E$28</definedName>
    <definedName name="Print_Area" localSheetId="26">'C19'!$A$1:$E$36</definedName>
    <definedName name="Print_Area" localSheetId="2">'C2'!$A$2:$E$18</definedName>
    <definedName name="Print_Area" localSheetId="27">'C20'!$A$1:$E$36</definedName>
    <definedName name="Print_Area" localSheetId="28">'C21'!$A$1:$E$33</definedName>
    <definedName name="Print_Area" localSheetId="29">'C22'!$A$1:$E$30</definedName>
    <definedName name="Print_Area" localSheetId="30">'C23'!$A$1:$E$22</definedName>
    <definedName name="Print_Area" localSheetId="31">'C24'!$A$1:$E$34</definedName>
    <definedName name="Print_Area" localSheetId="32">'C25'!$A$1:$E$36</definedName>
    <definedName name="Print_Area" localSheetId="33">'C26'!$A$1:$E$35</definedName>
    <definedName name="Print_Area" localSheetId="34">'C27'!$A$1:$E$25</definedName>
    <definedName name="Print_Area" localSheetId="35">'C28'!$A$1:$E$23</definedName>
    <definedName name="Print_Area" localSheetId="36">'C29'!$A$1:$E$35</definedName>
    <definedName name="Print_Area" localSheetId="4">'C3'!$A$2:$E$20</definedName>
    <definedName name="Print_Area" localSheetId="37">'C30'!$A$1:$E$32</definedName>
    <definedName name="Print_Area" localSheetId="38">'C31'!$A$1:$E$23</definedName>
    <definedName name="Print_Area" localSheetId="39">'C32'!$A$1:$E$36</definedName>
    <definedName name="Print_Area" localSheetId="40">'C33'!$A$1:$E$31</definedName>
    <definedName name="Print_Area" localSheetId="41">'C34'!$A$1:$E$30</definedName>
    <definedName name="Print_Area" localSheetId="42">'C35'!$A$1:$E$29</definedName>
    <definedName name="Print_Area" localSheetId="43">'C36'!$A$1:$E$30</definedName>
    <definedName name="Print_Area" localSheetId="44">'C37'!$A$1:$E$31</definedName>
    <definedName name="Print_Area" localSheetId="45">'C38'!$A$1:$E$33</definedName>
    <definedName name="Print_Area" localSheetId="46">'C39'!$A$1:$E$31</definedName>
    <definedName name="Print_Area" localSheetId="6">'C4'!$A$2:$E$101</definedName>
    <definedName name="Print_Area" localSheetId="47">'C40'!$A$1:$E$29</definedName>
    <definedName name="Print_Area" localSheetId="48">'C41'!$A$1:$E$31</definedName>
    <definedName name="Print_Area" localSheetId="49">'C42'!$A$1:$E$27</definedName>
    <definedName name="Print_Area" localSheetId="50">'C43'!$A$1:$E$28</definedName>
    <definedName name="Print_Area" localSheetId="51">'C44'!$A$1:$E$26</definedName>
    <definedName name="Print_Area" localSheetId="52">'C45'!$A$1:$E$29</definedName>
    <definedName name="Print_Area" localSheetId="53">'C46'!$A$1:$E$29</definedName>
    <definedName name="Print_Area" localSheetId="54">'C47'!$A$1:$B$24</definedName>
    <definedName name="Print_Area" localSheetId="55">'C48'!$A$1:$E$38</definedName>
    <definedName name="Print_Area" localSheetId="56">'C49'!$A$1:$E$37</definedName>
    <definedName name="Print_Area" localSheetId="7">'C5'!$A$2:$E$101</definedName>
    <definedName name="Print_Area" localSheetId="57">'C50'!$A$1:$E$42</definedName>
    <definedName name="Print_Area" localSheetId="58">'C51'!$A$1:$E$33</definedName>
    <definedName name="Print_Area" localSheetId="59">'C52'!$A$1:$E$33</definedName>
    <definedName name="Print_Area" localSheetId="60">'C53'!$A$1:$E$32</definedName>
    <definedName name="Print_Area" localSheetId="61">'C54'!$A$1:$E$34</definedName>
    <definedName name="Print_Area" localSheetId="62">'C55'!$A$1:$E$33</definedName>
    <definedName name="Print_Area" localSheetId="63">'C56'!$A$1:$E$32</definedName>
    <definedName name="Print_Area" localSheetId="64">'C57'!$A$1:$E$33</definedName>
    <definedName name="Print_Area" localSheetId="65">'C58'!$A$1:$E$29</definedName>
    <definedName name="Print_Area" localSheetId="66">'C59'!$A$1:$E$31</definedName>
    <definedName name="Print_Area" localSheetId="8">'C6'!$A$1:$E$179</definedName>
    <definedName name="Print_Area" localSheetId="67">'C60'!$A$1:$E$28</definedName>
    <definedName name="Print_Area" localSheetId="68">'C61'!$A$1:$E$28</definedName>
    <definedName name="Print_Area" localSheetId="69">'C62'!$A$1:$E$28</definedName>
    <definedName name="Print_Area" localSheetId="70">'C63'!$A$1:$E$27</definedName>
    <definedName name="Print_Area" localSheetId="71">'C64'!$A$1:$E$28</definedName>
    <definedName name="Print_Area" localSheetId="72">'C65'!$A$1:$E$31</definedName>
    <definedName name="Print_Area" localSheetId="73">'C66'!$A$1:$E$36</definedName>
    <definedName name="Print_Area" localSheetId="74">'C67'!$A$1:$E$38</definedName>
    <definedName name="Print_Area" localSheetId="75">'C68'!$A$1:$E$37</definedName>
    <definedName name="Print_Area" localSheetId="76">'C69'!$A$1:$E$29</definedName>
    <definedName name="Print_Area" localSheetId="9">'C7'!$A$2:$E$181</definedName>
    <definedName name="Print_Area" localSheetId="77">'C70'!$A$1:$E$28</definedName>
    <definedName name="Print_Area" localSheetId="78">'C71'!$A$1:$E$28</definedName>
    <definedName name="Print_Area" localSheetId="79">'C72'!$A$1:$E$31</definedName>
    <definedName name="Print_Area" localSheetId="80">'C73'!$A$1:$E$24</definedName>
    <definedName name="Print_Area" localSheetId="81">'C74'!$A$1:$E$31</definedName>
    <definedName name="Print_Area" localSheetId="82">'C75'!$A$1:$E$25</definedName>
    <definedName name="Print_Area" localSheetId="83">'C76'!$A$1:$E$24</definedName>
    <definedName name="Print_Area" localSheetId="84">'C77'!$A$1:$E$33</definedName>
    <definedName name="Print_Area" localSheetId="85">'C78'!$A$1:$E$31</definedName>
    <definedName name="Print_Area" localSheetId="86">'C79'!$A$1:$E$28</definedName>
    <definedName name="Print_Area" localSheetId="10">'C8'!$A$2:$E$30</definedName>
    <definedName name="Print_Area" localSheetId="87">'C80'!$A$1:$E$26</definedName>
    <definedName name="Print_Area" localSheetId="88">'C81'!$A$1:$E$32</definedName>
    <definedName name="Print_Area" localSheetId="89">'C82'!$A$1:$E$34</definedName>
    <definedName name="Print_Area" localSheetId="90">'C83'!$A$1:$E$30</definedName>
    <definedName name="Print_Area" localSheetId="91">'C84'!$A$1:$E$26</definedName>
    <definedName name="Print_Area" localSheetId="92">'C85'!$A$1:$E$31</definedName>
    <definedName name="Print_Area" localSheetId="93">'C86'!$A$1:$E$30</definedName>
    <definedName name="Print_Area" localSheetId="94">'C87'!$A$1:$E$30</definedName>
    <definedName name="Print_Area" localSheetId="95">'C88'!$A$1:$E$39</definedName>
    <definedName name="Print_Area" localSheetId="96">'C89'!$A$1:$E$39</definedName>
    <definedName name="Print_Area" localSheetId="11">'C9'!$A$2:$I$32</definedName>
    <definedName name="Print_Area" localSheetId="97">'C90'!$A$1:$E$38</definedName>
    <definedName name="Print_Area" localSheetId="98">'C91'!$A$1:$E$31</definedName>
    <definedName name="Print_Area" localSheetId="99">'C92'!$A$1:$E$35</definedName>
    <definedName name="Print_Area" localSheetId="100">'C93'!$A$1:$E$32</definedName>
    <definedName name="Print_Area" localSheetId="1">'G1'!$A$1:$G$31</definedName>
    <definedName name="Print_Area" localSheetId="5">'G3'!$A$1:$G$29</definedName>
    <definedName name="Print_Area" localSheetId="14">'G4'!$A$1:$L$30</definedName>
    <definedName name="Print_Area" localSheetId="15">'G5'!$A$1:$L$30</definedName>
    <definedName name="Print_Area" localSheetId="16">'G6'!$A$1:$L$30</definedName>
    <definedName name="Print_Area" localSheetId="17">'G7'!$A$1:$L$31</definedName>
    <definedName name="Print_AreaC12">'C12'!$A$3:$E$42</definedName>
    <definedName name="Print_Titles" localSheetId="19">'C12'!$3:$7</definedName>
    <definedName name="Print_Titles" localSheetId="20">'C13'!$3:$7</definedName>
    <definedName name="Print_Titles" localSheetId="21">'C14'!$3:$7</definedName>
    <definedName name="Print_Titles" localSheetId="22">'C15'!$3:$7</definedName>
    <definedName name="Print_Titles" localSheetId="23">'C16'!$3:$7</definedName>
    <definedName name="Print_Titles" localSheetId="24">'C17'!$3:$7</definedName>
    <definedName name="Print_Titles" localSheetId="25">'C18'!$3:$7</definedName>
    <definedName name="Print_Titles" localSheetId="26">'C19'!$3:$7</definedName>
    <definedName name="Print_Titles" localSheetId="27">'C20'!$3:$7</definedName>
    <definedName name="Print_Titles" localSheetId="28">'C21'!$3:$7</definedName>
    <definedName name="Print_Titles" localSheetId="29">'C22'!$3:$7</definedName>
    <definedName name="Print_Titles" localSheetId="30">'C23'!$3:$7</definedName>
    <definedName name="Print_Titles" localSheetId="31">'C24'!$3:$7</definedName>
    <definedName name="Print_Titles" localSheetId="32">'C25'!$3:$7</definedName>
    <definedName name="Print_Titles" localSheetId="33">'C26'!$3:$7</definedName>
    <definedName name="Print_Titles" localSheetId="34">'C27'!$3:$7</definedName>
    <definedName name="Print_Titles" localSheetId="35">'C28'!$3:$7</definedName>
    <definedName name="Print_Titles" localSheetId="36">'C29'!$3:$7</definedName>
    <definedName name="Print_Titles" localSheetId="37">'C30'!$3:$7</definedName>
    <definedName name="Print_Titles" localSheetId="38">'C31'!$3:$7</definedName>
    <definedName name="Print_Titles" localSheetId="39">'C32'!$3:$7</definedName>
    <definedName name="Print_Titles" localSheetId="40">'C33'!$3:$7</definedName>
    <definedName name="Print_Titles" localSheetId="41">'C34'!$3:$7</definedName>
    <definedName name="Print_Titles" localSheetId="42">'C35'!$3:$7</definedName>
    <definedName name="Print_Titles" localSheetId="43">'C36'!$3:$7</definedName>
    <definedName name="Print_Titles" localSheetId="44">'C37'!$3:$7</definedName>
    <definedName name="Print_Titles" localSheetId="45">'C38'!$3:$7</definedName>
    <definedName name="Print_Titles" localSheetId="46">'C39'!$3:$7</definedName>
    <definedName name="Print_Titles" localSheetId="6">'C4'!$2:$8</definedName>
    <definedName name="Print_Titles" localSheetId="47">'C40'!$3:$7</definedName>
    <definedName name="Print_Titles" localSheetId="48">'C41'!$3:$7</definedName>
    <definedName name="Print_Titles" localSheetId="49">'C42'!$3:$7</definedName>
    <definedName name="Print_Titles" localSheetId="50">'C43'!$3:$7</definedName>
    <definedName name="Print_Titles" localSheetId="51">'C44'!$3:$7</definedName>
    <definedName name="Print_Titles" localSheetId="52">'C45'!$3:$7</definedName>
    <definedName name="Print_Titles" localSheetId="53">'C46'!$3:$7</definedName>
    <definedName name="Print_Titles" localSheetId="54">'C47'!$3:$7</definedName>
    <definedName name="Print_Titles" localSheetId="55">'C48'!$3:$7</definedName>
    <definedName name="Print_Titles" localSheetId="56">'C49'!$3:$7</definedName>
    <definedName name="Print_Titles" localSheetId="7">'C5'!$2:$8</definedName>
    <definedName name="Print_Titles" localSheetId="57">'C50'!$3:$7</definedName>
    <definedName name="Print_Titles" localSheetId="58">'C51'!$3:$7</definedName>
    <definedName name="Print_Titles" localSheetId="59">'C52'!$3:$7</definedName>
    <definedName name="Print_Titles" localSheetId="60">'C53'!$3:$7</definedName>
    <definedName name="Print_Titles" localSheetId="61">'C54'!$3:$7</definedName>
    <definedName name="Print_Titles" localSheetId="62">'C55'!$3:$7</definedName>
    <definedName name="Print_Titles" localSheetId="63">'C56'!$3:$7</definedName>
    <definedName name="Print_Titles" localSheetId="64">'C57'!$3:$7</definedName>
    <definedName name="Print_Titles" localSheetId="65">'C58'!$3:$7</definedName>
    <definedName name="Print_Titles" localSheetId="66">'C59'!$3:$7</definedName>
    <definedName name="Print_Titles" localSheetId="8">'C6'!$2:$7</definedName>
    <definedName name="Print_Titles" localSheetId="67">'C60'!$3:$7</definedName>
    <definedName name="Print_Titles" localSheetId="68">'C61'!$3:$7</definedName>
    <definedName name="Print_Titles" localSheetId="69">'C62'!$3:$7</definedName>
    <definedName name="Print_Titles" localSheetId="70">'C63'!$3:$7</definedName>
    <definedName name="Print_Titles" localSheetId="71">'C64'!$3:$7</definedName>
    <definedName name="Print_Titles" localSheetId="72">'C65'!$3:$7</definedName>
    <definedName name="Print_Titles" localSheetId="73">'C66'!$3:$7</definedName>
    <definedName name="Print_Titles" localSheetId="74">'C67'!$3:$7</definedName>
    <definedName name="Print_Titles" localSheetId="75">'C68'!$3:$7</definedName>
    <definedName name="Print_Titles" localSheetId="76">'C69'!$3:$7</definedName>
    <definedName name="Print_Titles" localSheetId="9">'C7'!$2:$8</definedName>
    <definedName name="Print_Titles" localSheetId="77">'C70'!$3:$7</definedName>
    <definedName name="Print_Titles" localSheetId="78">'C71'!$3:$7</definedName>
    <definedName name="Print_Titles" localSheetId="79">'C72'!$3:$7</definedName>
    <definedName name="Print_Titles" localSheetId="80">'C73'!$3:$7</definedName>
    <definedName name="Print_Titles" localSheetId="81">'C74'!$3:$7</definedName>
    <definedName name="Print_Titles" localSheetId="82">'C75'!$3:$7</definedName>
    <definedName name="Print_Titles" localSheetId="83">'C76'!$3:$7</definedName>
    <definedName name="Print_Titles" localSheetId="84">'C77'!$3:$7</definedName>
    <definedName name="Print_Titles" localSheetId="85">'C78'!$3:$7</definedName>
    <definedName name="Print_Titles" localSheetId="86">'C79'!$3:$7</definedName>
    <definedName name="Print_Titles" localSheetId="87">'C80'!$3:$7</definedName>
    <definedName name="Print_Titles" localSheetId="88">'C81'!$3:$7</definedName>
    <definedName name="Print_Titles" localSheetId="89">'C82'!$3:$7</definedName>
    <definedName name="Print_Titles" localSheetId="90">'C83'!$3:$7</definedName>
    <definedName name="Print_Titles" localSheetId="91">'C84'!$3:$7</definedName>
    <definedName name="Print_Titles" localSheetId="92">'C85'!$3:$7</definedName>
    <definedName name="Print_Titles" localSheetId="93">'C86'!$3:$7</definedName>
    <definedName name="Print_Titles" localSheetId="94">'C87'!$3:$7</definedName>
    <definedName name="Print_Titles" localSheetId="95">'C88'!$3:$7</definedName>
    <definedName name="Print_Titles" localSheetId="96">'C89'!$3:$7</definedName>
    <definedName name="Print_Titles" localSheetId="97">'C90'!$3:$7</definedName>
    <definedName name="Print_Titles" localSheetId="98">'C91'!$3:$7</definedName>
    <definedName name="Print_Titles" localSheetId="99">'C92'!$3:$7</definedName>
    <definedName name="Print_Titles" localSheetId="100">'C93'!$3:$7</definedName>
    <definedName name="Q" localSheetId="34">'C27'!$A$1:$E$23</definedName>
    <definedName name="QQ" localSheetId="12">'C10'!$A$2:$I$32</definedName>
    <definedName name="QQ" localSheetId="43">'C36'!$A$1:$E$28</definedName>
    <definedName name="QQQ" localSheetId="14">'G4'!$A$1:$L$30</definedName>
    <definedName name="QQQQ" localSheetId="15">'G5'!$A$1:$L$31</definedName>
    <definedName name="QQQQQ" localSheetId="16">'G6'!$A$1:$L$30</definedName>
    <definedName name="QQQQQQ" localSheetId="17">'G7'!$A$1:$L$31</definedName>
    <definedName name="RE" localSheetId="82">'C75'!$A$1:$E$24</definedName>
    <definedName name="RR" localSheetId="46">'C39'!$A$1:$E$29</definedName>
    <definedName name="RT" localSheetId="84">'C77'!$A$1:$E$31</definedName>
    <definedName name="S" localSheetId="20">'C13'!$A$3:$E$32</definedName>
    <definedName name="SD" localSheetId="91">'C84'!$A$1:$E$24</definedName>
    <definedName name="SS" localSheetId="53">'C46'!$A$1:$E$27</definedName>
    <definedName name="SS" localSheetId="54">'C47'!$A$1:$B$22</definedName>
    <definedName name="T" localSheetId="37">'C30'!$A$1:$E$30</definedName>
    <definedName name="_xlnm.Print_Titles" localSheetId="6">'C4'!$2:$8</definedName>
    <definedName name="_xlnm.Print_Titles" localSheetId="7">'C5'!$2:$8</definedName>
    <definedName name="_xlnm.Print_Titles" localSheetId="8">'C6'!$2:$7</definedName>
    <definedName name="_xlnm.Print_Titles" localSheetId="9">'C7'!$2:$8</definedName>
    <definedName name="TT" localSheetId="6">'C4'!$A$2:$E$100</definedName>
    <definedName name="Turrialba">"Forma libre 16"</definedName>
    <definedName name="U" localSheetId="39">'C32'!$A$1:$E$34</definedName>
    <definedName name="UI" localSheetId="87">'C80'!$A$1:$E$24</definedName>
    <definedName name="UU" localSheetId="48">'C41'!$A$1:$E$29</definedName>
    <definedName name="UY" localSheetId="86">'C79'!$A$1:$E$26</definedName>
    <definedName name="V" localSheetId="30">'C23'!$A$1:$E$20</definedName>
    <definedName name="VC" localSheetId="16">'G6'!$A$1:$L$31</definedName>
    <definedName name="VV" localSheetId="73">'C66'!$A$1:$E$34</definedName>
    <definedName name="VVV" localSheetId="74">'C67'!$A$1:$E$36</definedName>
    <definedName name="VVVV" localSheetId="75">'C68'!$A$1:$E$35</definedName>
    <definedName name="VVVVV" localSheetId="76">'C69'!$A$1:$E$27</definedName>
    <definedName name="W" localSheetId="35">'C28'!$A$1:$E$21</definedName>
    <definedName name="WQ" localSheetId="81">'C74'!$A$1:$E$29</definedName>
    <definedName name="WW" localSheetId="44">'C37'!$A$1:$E$29</definedName>
    <definedName name="X" localSheetId="29">'C22'!$A$1:$E$28</definedName>
    <definedName name="XC" localSheetId="100">'C93'!$A$3:$E$30</definedName>
    <definedName name="XX" localSheetId="65">'C58'!$A$1:$E$27</definedName>
    <definedName name="XXX" localSheetId="66">'C59'!$A$1:$E$29</definedName>
    <definedName name="XXXX" localSheetId="67">'C60'!$A$1:$E$26</definedName>
    <definedName name="XXXXX" localSheetId="8">'C6'!$A$2:$E$187</definedName>
    <definedName name="XXXXXX" localSheetId="68">'C61'!$A$1:$E$26</definedName>
    <definedName name="Y" localSheetId="38">'C31'!$A$1:$E$21</definedName>
    <definedName name="YT" localSheetId="85">'C78'!$A$1:$E$29</definedName>
    <definedName name="YY" localSheetId="47">'C40'!$A$1:$E$27</definedName>
    <definedName name="Z" localSheetId="28">'C21'!$A$1:$E$31</definedName>
    <definedName name="ZX" localSheetId="99">'C92'!$A$3:$E$33</definedName>
    <definedName name="ZZ" localSheetId="62">'C55'!$A$1:$E$31</definedName>
    <definedName name="ZZZ" localSheetId="63">'C56'!$A$1:$E$32</definedName>
    <definedName name="ZZZZ" localSheetId="64">'C57'!$A$1:$E$31</definedName>
  </definedNames>
  <calcPr calcId="162913"/>
</workbook>
</file>

<file path=xl/calcChain.xml><?xml version="1.0" encoding="utf-8"?>
<calcChain xmlns="http://schemas.openxmlformats.org/spreadsheetml/2006/main">
  <c r="A53" i="569" l="1"/>
  <c r="J23" i="562" l="1"/>
  <c r="K23" i="562"/>
  <c r="J20" i="562"/>
  <c r="K20" i="562"/>
  <c r="J15" i="562"/>
  <c r="K15" i="562"/>
  <c r="J12" i="562"/>
  <c r="K12" i="562"/>
  <c r="J9" i="562"/>
  <c r="K9" i="562"/>
  <c r="F11" i="472" l="1"/>
  <c r="F11" i="471"/>
  <c r="F11" i="550"/>
  <c r="F11" i="70"/>
  <c r="F11" i="66"/>
  <c r="N17" i="564"/>
  <c r="N23" i="564"/>
  <c r="N24" i="564"/>
  <c r="N25" i="564"/>
  <c r="N29" i="564"/>
  <c r="N31" i="564"/>
  <c r="N34" i="564"/>
  <c r="N38" i="564"/>
  <c r="N39" i="564"/>
  <c r="N41" i="564"/>
  <c r="N11" i="564"/>
  <c r="N14" i="564"/>
  <c r="N10" i="564"/>
  <c r="N21" i="564"/>
  <c r="E39" i="564"/>
  <c r="K39" i="564"/>
  <c r="B41" i="564"/>
  <c r="E41" i="564"/>
  <c r="H41" i="564"/>
  <c r="K41" i="564"/>
  <c r="K27" i="563"/>
  <c r="K26" i="563"/>
  <c r="K25" i="563"/>
  <c r="K24" i="563"/>
  <c r="K23" i="563"/>
  <c r="K22" i="563"/>
  <c r="K21" i="563"/>
  <c r="K20" i="563"/>
  <c r="K19" i="563"/>
  <c r="K18" i="563"/>
  <c r="K10" i="563"/>
  <c r="K11" i="563"/>
  <c r="K12" i="563"/>
  <c r="K13" i="563"/>
  <c r="K14" i="563"/>
  <c r="K15" i="563"/>
  <c r="K16" i="563"/>
  <c r="K9" i="563"/>
  <c r="F21" i="561"/>
  <c r="F18" i="561"/>
  <c r="F13" i="561"/>
  <c r="F10" i="561"/>
  <c r="F7" i="561"/>
  <c r="N16" i="564" l="1"/>
  <c r="N12" i="564"/>
  <c r="N28" i="564"/>
  <c r="N26" i="564"/>
  <c r="N19" i="564"/>
  <c r="N37" i="564"/>
  <c r="N36" i="564"/>
  <c r="N22" i="564"/>
  <c r="N35" i="564"/>
  <c r="N32" i="564"/>
  <c r="N30" i="564"/>
  <c r="N18" i="564"/>
  <c r="N40" i="564"/>
  <c r="N33" i="564"/>
  <c r="N27" i="564"/>
  <c r="N20" i="564"/>
  <c r="N15" i="564"/>
  <c r="N13" i="564"/>
  <c r="F9" i="558"/>
  <c r="F17" i="558"/>
  <c r="F18" i="558"/>
  <c r="F19" i="558"/>
  <c r="F20" i="558"/>
  <c r="F21" i="558"/>
  <c r="F22" i="558"/>
  <c r="F23" i="558"/>
  <c r="F24" i="558"/>
  <c r="F25" i="558"/>
  <c r="F26" i="558"/>
  <c r="F27" i="558"/>
  <c r="F28" i="558"/>
  <c r="F29" i="558"/>
  <c r="F30" i="558"/>
  <c r="F31" i="558"/>
  <c r="F32" i="558"/>
  <c r="F33" i="558"/>
  <c r="F34" i="558"/>
  <c r="F35" i="558"/>
  <c r="F36" i="558"/>
  <c r="F37" i="558"/>
  <c r="F38" i="558"/>
  <c r="F39" i="558"/>
  <c r="F40" i="558"/>
  <c r="F41" i="558"/>
  <c r="F42" i="558"/>
  <c r="F43" i="558"/>
  <c r="F44" i="558"/>
  <c r="F45" i="558"/>
  <c r="F46" i="558"/>
  <c r="F47" i="558"/>
  <c r="F48" i="558"/>
  <c r="F49" i="558"/>
  <c r="F50" i="558"/>
  <c r="F51" i="558"/>
  <c r="F52" i="558"/>
  <c r="F53" i="558"/>
  <c r="F54" i="558"/>
  <c r="F55" i="558"/>
  <c r="F56" i="558"/>
  <c r="F57" i="558"/>
  <c r="F58" i="558"/>
  <c r="F59" i="558"/>
  <c r="F60" i="558"/>
  <c r="F61" i="558"/>
  <c r="F62" i="558"/>
  <c r="F63" i="558"/>
  <c r="F64" i="558"/>
  <c r="F65" i="558"/>
  <c r="F66" i="558"/>
  <c r="F67" i="558"/>
  <c r="F68" i="558"/>
  <c r="F69" i="558"/>
  <c r="F70" i="558"/>
  <c r="F71" i="558"/>
  <c r="F72" i="558"/>
  <c r="F73" i="558"/>
  <c r="F74" i="558"/>
  <c r="F75" i="558"/>
  <c r="F76" i="558"/>
  <c r="F77" i="558"/>
  <c r="F78" i="558"/>
  <c r="F79" i="558"/>
  <c r="F80" i="558"/>
  <c r="F81" i="558"/>
  <c r="F82" i="558"/>
  <c r="F83" i="558"/>
  <c r="F84" i="558"/>
  <c r="F85" i="558"/>
  <c r="F86" i="558"/>
  <c r="F87" i="558"/>
  <c r="F88" i="558"/>
  <c r="F89" i="558"/>
  <c r="F90" i="558"/>
  <c r="F91" i="558"/>
  <c r="F92" i="558"/>
  <c r="F93" i="558"/>
  <c r="F94" i="558"/>
  <c r="F95" i="558"/>
  <c r="F96" i="558"/>
  <c r="F97" i="558"/>
  <c r="F98" i="558"/>
  <c r="F99" i="558"/>
  <c r="F100" i="558"/>
  <c r="F101" i="558"/>
  <c r="F102" i="558"/>
  <c r="F103" i="558"/>
  <c r="F104" i="558"/>
  <c r="F105" i="558"/>
  <c r="F106" i="558"/>
  <c r="F107" i="558"/>
  <c r="F108" i="558"/>
  <c r="F109" i="558"/>
  <c r="F110" i="558"/>
  <c r="F111" i="558"/>
  <c r="F112" i="558"/>
  <c r="F113" i="558"/>
  <c r="F114" i="558"/>
  <c r="F115" i="558"/>
  <c r="F116" i="558"/>
  <c r="F117" i="558"/>
  <c r="F118" i="558"/>
  <c r="F119" i="558"/>
  <c r="F120" i="558"/>
  <c r="F121" i="558"/>
  <c r="F122" i="558"/>
  <c r="F123" i="558"/>
  <c r="F124" i="558"/>
  <c r="F125" i="558"/>
  <c r="F126" i="558"/>
  <c r="F127" i="558"/>
  <c r="F128" i="558"/>
  <c r="F129" i="558"/>
  <c r="F130" i="558"/>
  <c r="F131" i="558"/>
  <c r="F132" i="558"/>
  <c r="F133" i="558"/>
  <c r="F134" i="558"/>
  <c r="F135" i="558"/>
  <c r="F136" i="558"/>
  <c r="F137" i="558"/>
  <c r="F138" i="558"/>
  <c r="F139" i="558"/>
  <c r="F140" i="558"/>
  <c r="F141" i="558"/>
  <c r="F142" i="558"/>
  <c r="F143" i="558"/>
  <c r="F144" i="558"/>
  <c r="F145" i="558"/>
  <c r="F146" i="558"/>
  <c r="F147" i="558"/>
  <c r="F148" i="558"/>
  <c r="F149" i="558"/>
  <c r="F150" i="558"/>
  <c r="F151" i="558"/>
  <c r="F152" i="558"/>
  <c r="F153" i="558"/>
  <c r="F154" i="558"/>
  <c r="F155" i="558"/>
  <c r="F156" i="558"/>
  <c r="F157" i="558"/>
  <c r="F158" i="558"/>
  <c r="F159" i="558"/>
  <c r="F160" i="558"/>
  <c r="F161" i="558"/>
  <c r="F162" i="558"/>
  <c r="F163" i="558"/>
  <c r="F164" i="558"/>
  <c r="F165" i="558"/>
  <c r="F166" i="558"/>
  <c r="F167" i="558"/>
  <c r="F168" i="558"/>
  <c r="F169" i="558"/>
  <c r="F170" i="558"/>
  <c r="F171" i="558"/>
  <c r="F172" i="558"/>
  <c r="F173" i="558"/>
  <c r="F174" i="558"/>
  <c r="F175" i="558"/>
  <c r="F176" i="558"/>
  <c r="F177" i="558"/>
  <c r="F16" i="558"/>
  <c r="F12" i="558"/>
  <c r="F13" i="558"/>
  <c r="F14" i="558"/>
  <c r="F15" i="558"/>
  <c r="A177" i="558"/>
  <c r="A169" i="558"/>
  <c r="A170" i="558"/>
  <c r="A171" i="558"/>
  <c r="A172" i="558"/>
  <c r="A173" i="558"/>
  <c r="A174" i="558"/>
  <c r="A175" i="558"/>
  <c r="A164" i="558"/>
  <c r="A167" i="558"/>
  <c r="A168" i="558"/>
  <c r="A156" i="558"/>
  <c r="A160" i="558"/>
  <c r="A161" i="558"/>
  <c r="A153" i="558"/>
  <c r="A154" i="558"/>
  <c r="A155" i="558"/>
  <c r="A145" i="558"/>
  <c r="A146" i="558"/>
  <c r="A147" i="558"/>
  <c r="A148" i="558"/>
  <c r="A149" i="558"/>
  <c r="A138" i="558"/>
  <c r="A139" i="558"/>
  <c r="A140" i="558"/>
  <c r="A141" i="558"/>
  <c r="A132" i="558"/>
  <c r="A133" i="558"/>
  <c r="A135" i="558"/>
  <c r="A136" i="558"/>
  <c r="A137" i="558"/>
  <c r="A17" i="558"/>
  <c r="A18" i="558"/>
  <c r="A20" i="558"/>
  <c r="A21" i="558"/>
  <c r="A22" i="558"/>
  <c r="A23" i="558"/>
  <c r="A24" i="558"/>
  <c r="A25" i="558"/>
  <c r="A26" i="558"/>
  <c r="A27" i="558"/>
  <c r="A29" i="558"/>
  <c r="A30" i="558"/>
  <c r="A32" i="558"/>
  <c r="A33" i="558"/>
  <c r="A34" i="558"/>
  <c r="A35" i="558"/>
  <c r="A38" i="558"/>
  <c r="A39" i="558"/>
  <c r="A40" i="558"/>
  <c r="A41" i="558"/>
  <c r="A42" i="558"/>
  <c r="A44" i="558"/>
  <c r="A47" i="558"/>
  <c r="A49" i="558"/>
  <c r="A50" i="558"/>
  <c r="A51" i="558"/>
  <c r="A52" i="558"/>
  <c r="A53" i="558"/>
  <c r="A56" i="558"/>
  <c r="A57" i="558"/>
  <c r="A58" i="558"/>
  <c r="A59" i="558"/>
  <c r="A60" i="558"/>
  <c r="A61" i="558"/>
  <c r="A62" i="558"/>
  <c r="A63" i="558"/>
  <c r="A64" i="558"/>
  <c r="A65" i="558"/>
  <c r="A70" i="558"/>
  <c r="A71" i="558"/>
  <c r="A72" i="558"/>
  <c r="A73" i="558"/>
  <c r="A74" i="558"/>
  <c r="A75" i="558"/>
  <c r="A78" i="558"/>
  <c r="A79" i="558"/>
  <c r="A80" i="558"/>
  <c r="A81" i="558"/>
  <c r="A82" i="558"/>
  <c r="A83" i="558"/>
  <c r="A84" i="558"/>
  <c r="A86" i="558"/>
  <c r="A87" i="558"/>
  <c r="A88" i="558"/>
  <c r="A90" i="558"/>
  <c r="A91" i="558"/>
  <c r="A92" i="558"/>
  <c r="A93" i="558"/>
  <c r="A94" i="558"/>
  <c r="A96" i="558"/>
  <c r="A97" i="558"/>
  <c r="A98" i="558"/>
  <c r="A102" i="558"/>
  <c r="A105" i="558"/>
  <c r="A107" i="558"/>
  <c r="A108" i="558"/>
  <c r="A109" i="558"/>
  <c r="A110" i="558"/>
  <c r="A111" i="558"/>
  <c r="A112" i="558"/>
  <c r="A113" i="558"/>
  <c r="A114" i="558"/>
  <c r="A117" i="558"/>
  <c r="A118" i="558"/>
  <c r="A120" i="558"/>
  <c r="A121" i="558"/>
  <c r="A122" i="558"/>
  <c r="A125" i="558"/>
  <c r="A126" i="558"/>
  <c r="A127" i="558"/>
  <c r="A128" i="558"/>
  <c r="A130" i="558"/>
  <c r="A131" i="558"/>
  <c r="A12" i="558"/>
  <c r="A13" i="558"/>
  <c r="A14" i="558"/>
  <c r="A15" i="558"/>
  <c r="A11" i="558"/>
  <c r="F11" i="558"/>
  <c r="O9" i="564" l="1"/>
  <c r="P9" i="564"/>
  <c r="A157" i="558"/>
  <c r="A176" i="558"/>
  <c r="A166" i="558"/>
  <c r="A165" i="558"/>
  <c r="A163" i="558"/>
  <c r="A162" i="558"/>
  <c r="A159" i="558"/>
  <c r="A158" i="558"/>
  <c r="A151" i="558"/>
  <c r="A152" i="558"/>
  <c r="A150" i="558"/>
  <c r="A143" i="558"/>
  <c r="A144" i="558"/>
  <c r="A142" i="558"/>
  <c r="A134" i="558"/>
  <c r="A124" i="558"/>
  <c r="A129" i="558"/>
  <c r="A123" i="558"/>
  <c r="A119" i="558"/>
  <c r="A116" i="558"/>
  <c r="A115" i="558"/>
  <c r="A106" i="558"/>
  <c r="A104" i="558"/>
  <c r="A103" i="558"/>
  <c r="A100" i="558"/>
  <c r="A101" i="558"/>
  <c r="A99" i="558"/>
  <c r="A95" i="558"/>
  <c r="A89" i="558"/>
  <c r="A85" i="558"/>
  <c r="A77" i="558"/>
  <c r="A76" i="558"/>
  <c r="A67" i="558"/>
  <c r="A68" i="558"/>
  <c r="A69" i="558"/>
  <c r="A66" i="558"/>
  <c r="A48" i="558"/>
  <c r="A55" i="558"/>
  <c r="A54" i="558"/>
  <c r="A46" i="558"/>
  <c r="A45" i="558"/>
  <c r="A43" i="558"/>
  <c r="A37" i="558"/>
  <c r="A36" i="558"/>
  <c r="A31" i="558"/>
  <c r="A28" i="558"/>
  <c r="A19" i="558"/>
  <c r="A16" i="558"/>
  <c r="F11" i="560"/>
  <c r="F12" i="560"/>
  <c r="F13" i="560"/>
  <c r="F14" i="560"/>
  <c r="F15" i="560"/>
  <c r="F16" i="560"/>
  <c r="F17" i="560"/>
  <c r="F18" i="560"/>
  <c r="F19" i="560"/>
  <c r="F20" i="560"/>
  <c r="F21" i="560"/>
  <c r="F22" i="560"/>
  <c r="F23" i="560"/>
  <c r="F24" i="560"/>
  <c r="F25" i="560"/>
  <c r="F26" i="560"/>
  <c r="F27" i="560"/>
  <c r="F28" i="560"/>
  <c r="F29" i="560"/>
  <c r="F30" i="560"/>
  <c r="F31" i="560"/>
  <c r="F32" i="560"/>
  <c r="F33" i="560"/>
  <c r="F34" i="560"/>
  <c r="F35" i="560"/>
  <c r="F36" i="560"/>
  <c r="F37" i="560"/>
  <c r="F38" i="560"/>
  <c r="F39" i="560"/>
  <c r="F40" i="560"/>
  <c r="F41" i="560"/>
  <c r="F42" i="560"/>
  <c r="F43" i="560"/>
  <c r="F44" i="560"/>
  <c r="F45" i="560"/>
  <c r="F46" i="560"/>
  <c r="F47" i="560"/>
  <c r="F48" i="560"/>
  <c r="F49" i="560"/>
  <c r="F50" i="560"/>
  <c r="F51" i="560"/>
  <c r="F52" i="560"/>
  <c r="F53" i="560"/>
  <c r="F54" i="560"/>
  <c r="F55" i="560"/>
  <c r="F56" i="560"/>
  <c r="F57" i="560"/>
  <c r="F58" i="560"/>
  <c r="F59" i="560"/>
  <c r="F60" i="560"/>
  <c r="F61" i="560"/>
  <c r="F62" i="560"/>
  <c r="F63" i="560"/>
  <c r="F64" i="560"/>
  <c r="F65" i="560"/>
  <c r="F66" i="560"/>
  <c r="F67" i="560"/>
  <c r="F68" i="560"/>
  <c r="F69" i="560"/>
  <c r="F70" i="560"/>
  <c r="F71" i="560"/>
  <c r="F72" i="560"/>
  <c r="F73" i="560"/>
  <c r="F74" i="560"/>
  <c r="F75" i="560"/>
  <c r="F76" i="560"/>
  <c r="F77" i="560"/>
  <c r="F78" i="560"/>
  <c r="F79" i="560"/>
  <c r="F80" i="560"/>
  <c r="F81" i="560"/>
  <c r="F82" i="560"/>
  <c r="F83" i="560"/>
  <c r="F84" i="560"/>
  <c r="F85" i="560"/>
  <c r="F86" i="560"/>
  <c r="F87" i="560"/>
  <c r="F88" i="560"/>
  <c r="F89" i="560"/>
  <c r="F90" i="560"/>
  <c r="F91" i="560"/>
  <c r="N9" i="564" l="1"/>
  <c r="F8" i="557"/>
  <c r="E19" i="551"/>
  <c r="F19" i="551"/>
  <c r="F9" i="555" s="1"/>
  <c r="F18" i="551"/>
  <c r="F17" i="551"/>
  <c r="B8" i="569" l="1"/>
  <c r="F10" i="560" l="1"/>
  <c r="E16" i="551" l="1"/>
  <c r="B8" i="568" l="1"/>
  <c r="B8" i="567"/>
  <c r="B8" i="566"/>
  <c r="A9" i="566"/>
  <c r="A10" i="566"/>
  <c r="A11" i="566"/>
  <c r="A12" i="566"/>
  <c r="A13" i="566"/>
  <c r="A14" i="566"/>
  <c r="B6" i="565"/>
  <c r="C9" i="564"/>
  <c r="D9" i="564"/>
  <c r="F9" i="564"/>
  <c r="G9" i="564"/>
  <c r="I9" i="564"/>
  <c r="J9" i="564"/>
  <c r="L9" i="564"/>
  <c r="M9" i="564"/>
  <c r="B10" i="564"/>
  <c r="E10" i="564"/>
  <c r="H10" i="564"/>
  <c r="K10" i="564"/>
  <c r="E11" i="564"/>
  <c r="K11" i="564"/>
  <c r="B12" i="564"/>
  <c r="E12" i="564"/>
  <c r="H12" i="564"/>
  <c r="K12" i="564"/>
  <c r="K14" i="564"/>
  <c r="K16" i="564"/>
  <c r="B17" i="564"/>
  <c r="K17" i="564"/>
  <c r="K19" i="564"/>
  <c r="B21" i="564"/>
  <c r="E21" i="564"/>
  <c r="H21" i="564"/>
  <c r="K21" i="564"/>
  <c r="K23" i="564"/>
  <c r="B24" i="564"/>
  <c r="K24" i="564"/>
  <c r="B25" i="564"/>
  <c r="K25" i="564"/>
  <c r="B26" i="564"/>
  <c r="E26" i="564"/>
  <c r="H26" i="564"/>
  <c r="K26" i="564"/>
  <c r="B29" i="564"/>
  <c r="E29" i="564"/>
  <c r="H29" i="564"/>
  <c r="K29" i="564"/>
  <c r="K30" i="564"/>
  <c r="E31" i="564"/>
  <c r="K31" i="564"/>
  <c r="B34" i="564"/>
  <c r="E34" i="564"/>
  <c r="H34" i="564"/>
  <c r="K34" i="564"/>
  <c r="K35" i="564"/>
  <c r="B37" i="564"/>
  <c r="E37" i="564"/>
  <c r="H37" i="564"/>
  <c r="K37" i="564"/>
  <c r="E38" i="564"/>
  <c r="K38" i="564"/>
  <c r="B10" i="563"/>
  <c r="C10" i="563"/>
  <c r="D10" i="563"/>
  <c r="E10" i="563"/>
  <c r="G10" i="563"/>
  <c r="F10" i="563" s="1"/>
  <c r="I10" i="563"/>
  <c r="H10" i="563" s="1"/>
  <c r="B11" i="563"/>
  <c r="C11" i="563"/>
  <c r="D11" i="563"/>
  <c r="E11" i="563"/>
  <c r="G11" i="563"/>
  <c r="F11" i="563" s="1"/>
  <c r="I11" i="563"/>
  <c r="H11" i="563" s="1"/>
  <c r="C13" i="563"/>
  <c r="B13" i="563" s="1"/>
  <c r="E13" i="563"/>
  <c r="D13" i="563" s="1"/>
  <c r="G13" i="563"/>
  <c r="F13" i="563" s="1"/>
  <c r="I13" i="563"/>
  <c r="H13" i="563" s="1"/>
  <c r="C14" i="563"/>
  <c r="B14" i="563" s="1"/>
  <c r="E14" i="563"/>
  <c r="D14" i="563" s="1"/>
  <c r="G14" i="563"/>
  <c r="F14" i="563" s="1"/>
  <c r="I14" i="563"/>
  <c r="H14" i="563" s="1"/>
  <c r="C16" i="563"/>
  <c r="B16" i="563" s="1"/>
  <c r="E16" i="563"/>
  <c r="D16" i="563" s="1"/>
  <c r="G16" i="563"/>
  <c r="F16" i="563" s="1"/>
  <c r="I16" i="563"/>
  <c r="H16" i="563" s="1"/>
  <c r="E17" i="563"/>
  <c r="D17" i="563" s="1"/>
  <c r="G18" i="563"/>
  <c r="F18" i="563" s="1"/>
  <c r="I18" i="563"/>
  <c r="H18" i="563" s="1"/>
  <c r="G19" i="563"/>
  <c r="F19" i="563" s="1"/>
  <c r="I19" i="563"/>
  <c r="H19" i="563" s="1"/>
  <c r="C21" i="563"/>
  <c r="B21" i="563" s="1"/>
  <c r="E21" i="563"/>
  <c r="D21" i="563" s="1"/>
  <c r="G21" i="563"/>
  <c r="F21" i="563" s="1"/>
  <c r="I21" i="563"/>
  <c r="H21" i="563" s="1"/>
  <c r="C22" i="563"/>
  <c r="B22" i="563" s="1"/>
  <c r="E22" i="563"/>
  <c r="D22" i="563" s="1"/>
  <c r="G22" i="563"/>
  <c r="F22" i="563" s="1"/>
  <c r="I22" i="563"/>
  <c r="H22" i="563" s="1"/>
  <c r="C24" i="563"/>
  <c r="B24" i="563" s="1"/>
  <c r="E24" i="563"/>
  <c r="D24" i="563" s="1"/>
  <c r="G24" i="563"/>
  <c r="F24" i="563" s="1"/>
  <c r="I24" i="563"/>
  <c r="H24" i="563" s="1"/>
  <c r="C25" i="563"/>
  <c r="B25" i="563" s="1"/>
  <c r="E25" i="563"/>
  <c r="D25" i="563" s="1"/>
  <c r="G25" i="563"/>
  <c r="F25" i="563" s="1"/>
  <c r="I25" i="563"/>
  <c r="H25" i="563" s="1"/>
  <c r="C26" i="563"/>
  <c r="B26" i="563" s="1"/>
  <c r="E26" i="563"/>
  <c r="D26" i="563" s="1"/>
  <c r="G26" i="563"/>
  <c r="F26" i="563" s="1"/>
  <c r="I26" i="563"/>
  <c r="H26" i="563" s="1"/>
  <c r="G27" i="563"/>
  <c r="F27" i="563" s="1"/>
  <c r="I27" i="563"/>
  <c r="H27" i="563" s="1"/>
  <c r="B9" i="562"/>
  <c r="C9" i="562"/>
  <c r="D9" i="562"/>
  <c r="E9" i="562"/>
  <c r="F9" i="562"/>
  <c r="G9" i="562"/>
  <c r="H9" i="562"/>
  <c r="I9" i="562"/>
  <c r="C12" i="562"/>
  <c r="E12" i="562"/>
  <c r="G12" i="562"/>
  <c r="H12" i="562"/>
  <c r="I12" i="562"/>
  <c r="B13" i="562"/>
  <c r="D13" i="562"/>
  <c r="F13" i="562"/>
  <c r="B14" i="562"/>
  <c r="D14" i="562"/>
  <c r="F14" i="562"/>
  <c r="C15" i="562"/>
  <c r="E15" i="562"/>
  <c r="G15" i="562"/>
  <c r="H15" i="562"/>
  <c r="I15" i="562"/>
  <c r="B16" i="562"/>
  <c r="D16" i="562"/>
  <c r="F16" i="562"/>
  <c r="D17" i="562"/>
  <c r="F18" i="562"/>
  <c r="F19" i="562"/>
  <c r="C20" i="562"/>
  <c r="E20" i="562"/>
  <c r="G20" i="562"/>
  <c r="H20" i="562"/>
  <c r="I20" i="562"/>
  <c r="B21" i="562"/>
  <c r="D21" i="562"/>
  <c r="F21" i="562"/>
  <c r="B22" i="562"/>
  <c r="D22" i="562"/>
  <c r="F22" i="562"/>
  <c r="C23" i="562"/>
  <c r="E23" i="562"/>
  <c r="G23" i="562"/>
  <c r="H23" i="562"/>
  <c r="I23" i="562"/>
  <c r="B24" i="562"/>
  <c r="D24" i="562"/>
  <c r="F24" i="562"/>
  <c r="B25" i="562"/>
  <c r="D25" i="562"/>
  <c r="F25" i="562"/>
  <c r="B26" i="562"/>
  <c r="D26" i="562"/>
  <c r="F26" i="562"/>
  <c r="F27" i="562"/>
  <c r="B7" i="561"/>
  <c r="C7" i="561"/>
  <c r="D7" i="561"/>
  <c r="E7" i="561"/>
  <c r="B10" i="561"/>
  <c r="B12" i="562" s="1"/>
  <c r="C10" i="561"/>
  <c r="D12" i="562" s="1"/>
  <c r="D12" i="563" s="1"/>
  <c r="D10" i="561"/>
  <c r="F12" i="562" s="1"/>
  <c r="E10" i="561"/>
  <c r="C13" i="561"/>
  <c r="D13" i="561"/>
  <c r="F15" i="562" s="1"/>
  <c r="E13" i="561"/>
  <c r="B15" i="561"/>
  <c r="B13" i="561" s="1"/>
  <c r="B15" i="562" s="1"/>
  <c r="B18" i="561"/>
  <c r="B20" i="562" s="1"/>
  <c r="C18" i="561"/>
  <c r="D18" i="561"/>
  <c r="E18" i="561"/>
  <c r="B21" i="561"/>
  <c r="B23" i="562" s="1"/>
  <c r="C21" i="561"/>
  <c r="D23" i="562" s="1"/>
  <c r="D21" i="561"/>
  <c r="F23" i="562" s="1"/>
  <c r="E21" i="561"/>
  <c r="B8" i="557"/>
  <c r="C8" i="557"/>
  <c r="D8" i="557"/>
  <c r="E8" i="557"/>
  <c r="B8" i="553"/>
  <c r="C8" i="553"/>
  <c r="D8" i="553"/>
  <c r="B9" i="553"/>
  <c r="C9" i="553"/>
  <c r="D9" i="553"/>
  <c r="B10" i="553"/>
  <c r="C10" i="553"/>
  <c r="D10" i="553"/>
  <c r="B11" i="553"/>
  <c r="C11" i="553"/>
  <c r="D11" i="553"/>
  <c r="B12" i="553"/>
  <c r="C12" i="553"/>
  <c r="D12" i="553"/>
  <c r="B13" i="553"/>
  <c r="C13" i="553"/>
  <c r="D13" i="553"/>
  <c r="B14" i="553"/>
  <c r="C14" i="553"/>
  <c r="D14" i="553"/>
  <c r="B15" i="553"/>
  <c r="C15" i="553"/>
  <c r="D15" i="553"/>
  <c r="B11" i="551"/>
  <c r="B12" i="551" s="1"/>
  <c r="C11" i="551"/>
  <c r="C12" i="551" s="1"/>
  <c r="D11" i="551"/>
  <c r="D12" i="551" s="1"/>
  <c r="B17" i="551"/>
  <c r="C17" i="551"/>
  <c r="D17" i="551"/>
  <c r="E17" i="551"/>
  <c r="B18" i="551"/>
  <c r="C18" i="551"/>
  <c r="D18" i="551"/>
  <c r="E18" i="551"/>
  <c r="B19" i="551"/>
  <c r="C19" i="551"/>
  <c r="D19" i="551"/>
  <c r="B22" i="558" l="1"/>
  <c r="B30" i="558"/>
  <c r="B38" i="558"/>
  <c r="B46" i="558"/>
  <c r="B54" i="558"/>
  <c r="B62" i="558"/>
  <c r="B70" i="558"/>
  <c r="B78" i="558"/>
  <c r="B86" i="558"/>
  <c r="B94" i="558"/>
  <c r="B102" i="558"/>
  <c r="B110" i="558"/>
  <c r="B118" i="558"/>
  <c r="B126" i="558"/>
  <c r="B134" i="558"/>
  <c r="B142" i="558"/>
  <c r="B150" i="558"/>
  <c r="B158" i="558"/>
  <c r="B166" i="558"/>
  <c r="B174" i="558"/>
  <c r="B15" i="558"/>
  <c r="B19" i="558"/>
  <c r="B27" i="558"/>
  <c r="B35" i="558"/>
  <c r="B43" i="558"/>
  <c r="B51" i="558"/>
  <c r="B59" i="558"/>
  <c r="B67" i="558"/>
  <c r="B75" i="558"/>
  <c r="B83" i="558"/>
  <c r="B91" i="558"/>
  <c r="B99" i="558"/>
  <c r="B107" i="558"/>
  <c r="B115" i="558"/>
  <c r="B123" i="558"/>
  <c r="B131" i="558"/>
  <c r="B139" i="558"/>
  <c r="B147" i="558"/>
  <c r="B155" i="558"/>
  <c r="B163" i="558"/>
  <c r="B171" i="558"/>
  <c r="B12" i="558"/>
  <c r="B24" i="558"/>
  <c r="B32" i="558"/>
  <c r="B40" i="558"/>
  <c r="B48" i="558"/>
  <c r="B56" i="558"/>
  <c r="B64" i="558"/>
  <c r="B72" i="558"/>
  <c r="B80" i="558"/>
  <c r="B88" i="558"/>
  <c r="B96" i="558"/>
  <c r="B104" i="558"/>
  <c r="B112" i="558"/>
  <c r="B120" i="558"/>
  <c r="B128" i="558"/>
  <c r="B136" i="558"/>
  <c r="B144" i="558"/>
  <c r="B152" i="558"/>
  <c r="B160" i="558"/>
  <c r="B168" i="558"/>
  <c r="B176" i="558"/>
  <c r="B21" i="558"/>
  <c r="B29" i="558"/>
  <c r="B37" i="558"/>
  <c r="B45" i="558"/>
  <c r="B53" i="558"/>
  <c r="B61" i="558"/>
  <c r="B69" i="558"/>
  <c r="B77" i="558"/>
  <c r="B85" i="558"/>
  <c r="B93" i="558"/>
  <c r="B101" i="558"/>
  <c r="B109" i="558"/>
  <c r="B117" i="558"/>
  <c r="B125" i="558"/>
  <c r="B133" i="558"/>
  <c r="B141" i="558"/>
  <c r="B149" i="558"/>
  <c r="B157" i="558"/>
  <c r="B165" i="558"/>
  <c r="B173" i="558"/>
  <c r="B14" i="558"/>
  <c r="B20" i="558"/>
  <c r="B18" i="558"/>
  <c r="B26" i="558"/>
  <c r="B34" i="558"/>
  <c r="B42" i="558"/>
  <c r="B50" i="558"/>
  <c r="B58" i="558"/>
  <c r="B66" i="558"/>
  <c r="B74" i="558"/>
  <c r="B82" i="558"/>
  <c r="B90" i="558"/>
  <c r="B98" i="558"/>
  <c r="B106" i="558"/>
  <c r="B114" i="558"/>
  <c r="B122" i="558"/>
  <c r="B130" i="558"/>
  <c r="B138" i="558"/>
  <c r="B146" i="558"/>
  <c r="B154" i="558"/>
  <c r="B162" i="558"/>
  <c r="B170" i="558"/>
  <c r="B16" i="558"/>
  <c r="B23" i="558"/>
  <c r="B31" i="558"/>
  <c r="B39" i="558"/>
  <c r="B47" i="558"/>
  <c r="B55" i="558"/>
  <c r="B63" i="558"/>
  <c r="B71" i="558"/>
  <c r="B79" i="558"/>
  <c r="B87" i="558"/>
  <c r="B95" i="558"/>
  <c r="B103" i="558"/>
  <c r="B111" i="558"/>
  <c r="B119" i="558"/>
  <c r="B127" i="558"/>
  <c r="B135" i="558"/>
  <c r="B143" i="558"/>
  <c r="B151" i="558"/>
  <c r="B159" i="558"/>
  <c r="B167" i="558"/>
  <c r="B175" i="558"/>
  <c r="B49" i="558"/>
  <c r="B73" i="558"/>
  <c r="B113" i="558"/>
  <c r="B137" i="558"/>
  <c r="B161" i="558"/>
  <c r="B25" i="558"/>
  <c r="B81" i="558"/>
  <c r="B17" i="558"/>
  <c r="B57" i="558"/>
  <c r="B105" i="558"/>
  <c r="B153" i="558"/>
  <c r="B177" i="558"/>
  <c r="B36" i="558"/>
  <c r="B44" i="558"/>
  <c r="B52" i="558"/>
  <c r="B60" i="558"/>
  <c r="B68" i="558"/>
  <c r="B76" i="558"/>
  <c r="B84" i="558"/>
  <c r="B92" i="558"/>
  <c r="B100" i="558"/>
  <c r="B108" i="558"/>
  <c r="B116" i="558"/>
  <c r="B124" i="558"/>
  <c r="B132" i="558"/>
  <c r="B140" i="558"/>
  <c r="B148" i="558"/>
  <c r="B156" i="558"/>
  <c r="B164" i="558"/>
  <c r="B172" i="558"/>
  <c r="B13" i="558"/>
  <c r="B41" i="558"/>
  <c r="B89" i="558"/>
  <c r="B121" i="558"/>
  <c r="B145" i="558"/>
  <c r="B28" i="558"/>
  <c r="B33" i="558"/>
  <c r="B65" i="558"/>
  <c r="B97" i="558"/>
  <c r="B129" i="558"/>
  <c r="B169" i="558"/>
  <c r="E23" i="558"/>
  <c r="E31" i="558"/>
  <c r="E39" i="558"/>
  <c r="E47" i="558"/>
  <c r="E55" i="558"/>
  <c r="E63" i="558"/>
  <c r="E71" i="558"/>
  <c r="E79" i="558"/>
  <c r="E87" i="558"/>
  <c r="E95" i="558"/>
  <c r="E103" i="558"/>
  <c r="E111" i="558"/>
  <c r="E119" i="558"/>
  <c r="E127" i="558"/>
  <c r="E135" i="558"/>
  <c r="E143" i="558"/>
  <c r="E151" i="558"/>
  <c r="E159" i="558"/>
  <c r="E167" i="558"/>
  <c r="E175" i="558"/>
  <c r="E20" i="558"/>
  <c r="E28" i="558"/>
  <c r="E36" i="558"/>
  <c r="E44" i="558"/>
  <c r="E52" i="558"/>
  <c r="E60" i="558"/>
  <c r="E68" i="558"/>
  <c r="E76" i="558"/>
  <c r="E84" i="558"/>
  <c r="E92" i="558"/>
  <c r="E100" i="558"/>
  <c r="E108" i="558"/>
  <c r="E116" i="558"/>
  <c r="E124" i="558"/>
  <c r="E132" i="558"/>
  <c r="E140" i="558"/>
  <c r="E148" i="558"/>
  <c r="E156" i="558"/>
  <c r="E164" i="558"/>
  <c r="E172" i="558"/>
  <c r="E13" i="558"/>
  <c r="E17" i="558"/>
  <c r="E25" i="558"/>
  <c r="E33" i="558"/>
  <c r="E41" i="558"/>
  <c r="E49" i="558"/>
  <c r="E57" i="558"/>
  <c r="E65" i="558"/>
  <c r="E73" i="558"/>
  <c r="E81" i="558"/>
  <c r="E89" i="558"/>
  <c r="E97" i="558"/>
  <c r="E105" i="558"/>
  <c r="E113" i="558"/>
  <c r="E121" i="558"/>
  <c r="E129" i="558"/>
  <c r="E137" i="558"/>
  <c r="E145" i="558"/>
  <c r="E153" i="558"/>
  <c r="E161" i="558"/>
  <c r="E169" i="558"/>
  <c r="E177" i="558"/>
  <c r="E21" i="558"/>
  <c r="E22" i="558"/>
  <c r="E30" i="558"/>
  <c r="E38" i="558"/>
  <c r="E46" i="558"/>
  <c r="E54" i="558"/>
  <c r="E62" i="558"/>
  <c r="E70" i="558"/>
  <c r="E78" i="558"/>
  <c r="E86" i="558"/>
  <c r="E94" i="558"/>
  <c r="E102" i="558"/>
  <c r="E110" i="558"/>
  <c r="E118" i="558"/>
  <c r="E126" i="558"/>
  <c r="E134" i="558"/>
  <c r="E142" i="558"/>
  <c r="E150" i="558"/>
  <c r="E158" i="558"/>
  <c r="E166" i="558"/>
  <c r="E174" i="558"/>
  <c r="E15" i="558"/>
  <c r="E19" i="558"/>
  <c r="E27" i="558"/>
  <c r="E35" i="558"/>
  <c r="E43" i="558"/>
  <c r="E51" i="558"/>
  <c r="E59" i="558"/>
  <c r="E67" i="558"/>
  <c r="E75" i="558"/>
  <c r="E83" i="558"/>
  <c r="E91" i="558"/>
  <c r="E99" i="558"/>
  <c r="E107" i="558"/>
  <c r="E115" i="558"/>
  <c r="E123" i="558"/>
  <c r="E131" i="558"/>
  <c r="E139" i="558"/>
  <c r="E147" i="558"/>
  <c r="E155" i="558"/>
  <c r="E163" i="558"/>
  <c r="E171" i="558"/>
  <c r="E12" i="558"/>
  <c r="E24" i="558"/>
  <c r="E32" i="558"/>
  <c r="E40" i="558"/>
  <c r="E48" i="558"/>
  <c r="E56" i="558"/>
  <c r="E64" i="558"/>
  <c r="E72" i="558"/>
  <c r="E80" i="558"/>
  <c r="E88" i="558"/>
  <c r="E96" i="558"/>
  <c r="E104" i="558"/>
  <c r="E112" i="558"/>
  <c r="E120" i="558"/>
  <c r="E128" i="558"/>
  <c r="E136" i="558"/>
  <c r="E144" i="558"/>
  <c r="E152" i="558"/>
  <c r="E160" i="558"/>
  <c r="E168" i="558"/>
  <c r="E176" i="558"/>
  <c r="E29" i="558"/>
  <c r="E34" i="558"/>
  <c r="E42" i="558"/>
  <c r="E50" i="558"/>
  <c r="E58" i="558"/>
  <c r="E66" i="558"/>
  <c r="E74" i="558"/>
  <c r="E82" i="558"/>
  <c r="E90" i="558"/>
  <c r="E98" i="558"/>
  <c r="E106" i="558"/>
  <c r="E114" i="558"/>
  <c r="E122" i="558"/>
  <c r="E130" i="558"/>
  <c r="E138" i="558"/>
  <c r="E146" i="558"/>
  <c r="E154" i="558"/>
  <c r="E162" i="558"/>
  <c r="E170" i="558"/>
  <c r="E16" i="558"/>
  <c r="E93" i="558"/>
  <c r="E125" i="558"/>
  <c r="E165" i="558"/>
  <c r="E26" i="558"/>
  <c r="E53" i="558"/>
  <c r="E61" i="558"/>
  <c r="E85" i="558"/>
  <c r="E109" i="558"/>
  <c r="E133" i="558"/>
  <c r="E157" i="558"/>
  <c r="E14" i="558"/>
  <c r="E37" i="558"/>
  <c r="E69" i="558"/>
  <c r="E117" i="558"/>
  <c r="E141" i="558"/>
  <c r="E18" i="558"/>
  <c r="E45" i="558"/>
  <c r="E77" i="558"/>
  <c r="E101" i="558"/>
  <c r="E149" i="558"/>
  <c r="E173" i="558"/>
  <c r="D20" i="558"/>
  <c r="D28" i="558"/>
  <c r="D36" i="558"/>
  <c r="D44" i="558"/>
  <c r="D52" i="558"/>
  <c r="D60" i="558"/>
  <c r="D68" i="558"/>
  <c r="D76" i="558"/>
  <c r="D84" i="558"/>
  <c r="D92" i="558"/>
  <c r="D100" i="558"/>
  <c r="D108" i="558"/>
  <c r="D116" i="558"/>
  <c r="D124" i="558"/>
  <c r="D132" i="558"/>
  <c r="D140" i="558"/>
  <c r="D148" i="558"/>
  <c r="D156" i="558"/>
  <c r="D164" i="558"/>
  <c r="D172" i="558"/>
  <c r="D13" i="558"/>
  <c r="D18" i="558"/>
  <c r="D17" i="558"/>
  <c r="D25" i="558"/>
  <c r="D33" i="558"/>
  <c r="D41" i="558"/>
  <c r="D49" i="558"/>
  <c r="D57" i="558"/>
  <c r="D65" i="558"/>
  <c r="D73" i="558"/>
  <c r="D81" i="558"/>
  <c r="D89" i="558"/>
  <c r="D97" i="558"/>
  <c r="D105" i="558"/>
  <c r="D113" i="558"/>
  <c r="D121" i="558"/>
  <c r="D129" i="558"/>
  <c r="D137" i="558"/>
  <c r="D145" i="558"/>
  <c r="D153" i="558"/>
  <c r="D161" i="558"/>
  <c r="D169" i="558"/>
  <c r="D177" i="558"/>
  <c r="D22" i="558"/>
  <c r="D30" i="558"/>
  <c r="D38" i="558"/>
  <c r="D46" i="558"/>
  <c r="D54" i="558"/>
  <c r="D62" i="558"/>
  <c r="D70" i="558"/>
  <c r="D78" i="558"/>
  <c r="D86" i="558"/>
  <c r="D94" i="558"/>
  <c r="D102" i="558"/>
  <c r="D110" i="558"/>
  <c r="D118" i="558"/>
  <c r="D126" i="558"/>
  <c r="D134" i="558"/>
  <c r="D142" i="558"/>
  <c r="D150" i="558"/>
  <c r="D158" i="558"/>
  <c r="D166" i="558"/>
  <c r="D174" i="558"/>
  <c r="D15" i="558"/>
  <c r="D19" i="558"/>
  <c r="D27" i="558"/>
  <c r="D35" i="558"/>
  <c r="D43" i="558"/>
  <c r="D51" i="558"/>
  <c r="D59" i="558"/>
  <c r="D67" i="558"/>
  <c r="D75" i="558"/>
  <c r="D83" i="558"/>
  <c r="D91" i="558"/>
  <c r="D99" i="558"/>
  <c r="D107" i="558"/>
  <c r="D115" i="558"/>
  <c r="D123" i="558"/>
  <c r="D131" i="558"/>
  <c r="D139" i="558"/>
  <c r="D147" i="558"/>
  <c r="D155" i="558"/>
  <c r="D163" i="558"/>
  <c r="D171" i="558"/>
  <c r="D12" i="558"/>
  <c r="D24" i="558"/>
  <c r="D32" i="558"/>
  <c r="D40" i="558"/>
  <c r="D48" i="558"/>
  <c r="D56" i="558"/>
  <c r="D64" i="558"/>
  <c r="D72" i="558"/>
  <c r="D80" i="558"/>
  <c r="D88" i="558"/>
  <c r="D96" i="558"/>
  <c r="D104" i="558"/>
  <c r="D112" i="558"/>
  <c r="D120" i="558"/>
  <c r="D128" i="558"/>
  <c r="D136" i="558"/>
  <c r="D144" i="558"/>
  <c r="D152" i="558"/>
  <c r="D160" i="558"/>
  <c r="D168" i="558"/>
  <c r="D176" i="558"/>
  <c r="D21" i="558"/>
  <c r="D29" i="558"/>
  <c r="D37" i="558"/>
  <c r="D45" i="558"/>
  <c r="D53" i="558"/>
  <c r="D61" i="558"/>
  <c r="D69" i="558"/>
  <c r="D77" i="558"/>
  <c r="D85" i="558"/>
  <c r="D93" i="558"/>
  <c r="D101" i="558"/>
  <c r="D109" i="558"/>
  <c r="D117" i="558"/>
  <c r="D125" i="558"/>
  <c r="D133" i="558"/>
  <c r="D141" i="558"/>
  <c r="D149" i="558"/>
  <c r="D157" i="558"/>
  <c r="D165" i="558"/>
  <c r="D173" i="558"/>
  <c r="D14" i="558"/>
  <c r="D34" i="558"/>
  <c r="D42" i="558"/>
  <c r="D50" i="558"/>
  <c r="D58" i="558"/>
  <c r="D66" i="558"/>
  <c r="D26" i="558"/>
  <c r="D130" i="558"/>
  <c r="D154" i="558"/>
  <c r="D16" i="558"/>
  <c r="D31" i="558"/>
  <c r="D39" i="558"/>
  <c r="D47" i="558"/>
  <c r="D55" i="558"/>
  <c r="D63" i="558"/>
  <c r="D71" i="558"/>
  <c r="D79" i="558"/>
  <c r="D87" i="558"/>
  <c r="D95" i="558"/>
  <c r="D103" i="558"/>
  <c r="D111" i="558"/>
  <c r="D119" i="558"/>
  <c r="D127" i="558"/>
  <c r="D135" i="558"/>
  <c r="D143" i="558"/>
  <c r="D151" i="558"/>
  <c r="D159" i="558"/>
  <c r="D167" i="558"/>
  <c r="D175" i="558"/>
  <c r="D74" i="558"/>
  <c r="D106" i="558"/>
  <c r="D146" i="558"/>
  <c r="D170" i="558"/>
  <c r="D23" i="558"/>
  <c r="D82" i="558"/>
  <c r="D98" i="558"/>
  <c r="D122" i="558"/>
  <c r="D90" i="558"/>
  <c r="D114" i="558"/>
  <c r="D138" i="558"/>
  <c r="D162" i="558"/>
  <c r="C17" i="558"/>
  <c r="C25" i="558"/>
  <c r="C33" i="558"/>
  <c r="C41" i="558"/>
  <c r="C49" i="558"/>
  <c r="C57" i="558"/>
  <c r="C65" i="558"/>
  <c r="C73" i="558"/>
  <c r="C81" i="558"/>
  <c r="C89" i="558"/>
  <c r="C97" i="558"/>
  <c r="C105" i="558"/>
  <c r="C113" i="558"/>
  <c r="C121" i="558"/>
  <c r="C129" i="558"/>
  <c r="C137" i="558"/>
  <c r="C145" i="558"/>
  <c r="C153" i="558"/>
  <c r="C161" i="558"/>
  <c r="C169" i="558"/>
  <c r="C177" i="558"/>
  <c r="C22" i="558"/>
  <c r="C30" i="558"/>
  <c r="C38" i="558"/>
  <c r="C46" i="558"/>
  <c r="C54" i="558"/>
  <c r="C62" i="558"/>
  <c r="C70" i="558"/>
  <c r="C78" i="558"/>
  <c r="C86" i="558"/>
  <c r="C94" i="558"/>
  <c r="C102" i="558"/>
  <c r="C110" i="558"/>
  <c r="C118" i="558"/>
  <c r="C126" i="558"/>
  <c r="C134" i="558"/>
  <c r="C142" i="558"/>
  <c r="C150" i="558"/>
  <c r="C158" i="558"/>
  <c r="C166" i="558"/>
  <c r="C174" i="558"/>
  <c r="C15" i="558"/>
  <c r="C23" i="558"/>
  <c r="C19" i="558"/>
  <c r="C27" i="558"/>
  <c r="C35" i="558"/>
  <c r="C43" i="558"/>
  <c r="C51" i="558"/>
  <c r="C59" i="558"/>
  <c r="C67" i="558"/>
  <c r="C75" i="558"/>
  <c r="C83" i="558"/>
  <c r="C91" i="558"/>
  <c r="C99" i="558"/>
  <c r="C107" i="558"/>
  <c r="C115" i="558"/>
  <c r="C123" i="558"/>
  <c r="C131" i="558"/>
  <c r="C139" i="558"/>
  <c r="C147" i="558"/>
  <c r="C155" i="558"/>
  <c r="C163" i="558"/>
  <c r="C171" i="558"/>
  <c r="C12" i="558"/>
  <c r="C24" i="558"/>
  <c r="C32" i="558"/>
  <c r="C40" i="558"/>
  <c r="C48" i="558"/>
  <c r="C56" i="558"/>
  <c r="C64" i="558"/>
  <c r="C72" i="558"/>
  <c r="C80" i="558"/>
  <c r="C88" i="558"/>
  <c r="C96" i="558"/>
  <c r="C104" i="558"/>
  <c r="C112" i="558"/>
  <c r="C120" i="558"/>
  <c r="C128" i="558"/>
  <c r="C136" i="558"/>
  <c r="C144" i="558"/>
  <c r="C152" i="558"/>
  <c r="C160" i="558"/>
  <c r="C168" i="558"/>
  <c r="C176" i="558"/>
  <c r="C21" i="558"/>
  <c r="C29" i="558"/>
  <c r="C37" i="558"/>
  <c r="C45" i="558"/>
  <c r="C53" i="558"/>
  <c r="C61" i="558"/>
  <c r="C69" i="558"/>
  <c r="C77" i="558"/>
  <c r="C85" i="558"/>
  <c r="C93" i="558"/>
  <c r="C101" i="558"/>
  <c r="C109" i="558"/>
  <c r="C117" i="558"/>
  <c r="C125" i="558"/>
  <c r="C133" i="558"/>
  <c r="C141" i="558"/>
  <c r="C149" i="558"/>
  <c r="C157" i="558"/>
  <c r="C165" i="558"/>
  <c r="C173" i="558"/>
  <c r="C14" i="558"/>
  <c r="C18" i="558"/>
  <c r="C26" i="558"/>
  <c r="C34" i="558"/>
  <c r="C42" i="558"/>
  <c r="C50" i="558"/>
  <c r="C58" i="558"/>
  <c r="C66" i="558"/>
  <c r="C74" i="558"/>
  <c r="C82" i="558"/>
  <c r="C90" i="558"/>
  <c r="C98" i="558"/>
  <c r="C106" i="558"/>
  <c r="C114" i="558"/>
  <c r="C122" i="558"/>
  <c r="C130" i="558"/>
  <c r="C138" i="558"/>
  <c r="C146" i="558"/>
  <c r="C154" i="558"/>
  <c r="C162" i="558"/>
  <c r="C170" i="558"/>
  <c r="C16" i="558"/>
  <c r="C20" i="558"/>
  <c r="C28" i="558"/>
  <c r="C31" i="558"/>
  <c r="C39" i="558"/>
  <c r="C47" i="558"/>
  <c r="C55" i="558"/>
  <c r="C63" i="558"/>
  <c r="C71" i="558"/>
  <c r="C79" i="558"/>
  <c r="C87" i="558"/>
  <c r="C95" i="558"/>
  <c r="C103" i="558"/>
  <c r="C111" i="558"/>
  <c r="C119" i="558"/>
  <c r="C127" i="558"/>
  <c r="C135" i="558"/>
  <c r="C143" i="558"/>
  <c r="C151" i="558"/>
  <c r="C159" i="558"/>
  <c r="C167" i="558"/>
  <c r="C175" i="558"/>
  <c r="C36" i="558"/>
  <c r="C44" i="558"/>
  <c r="C52" i="558"/>
  <c r="C60" i="558"/>
  <c r="C68" i="558"/>
  <c r="C76" i="558"/>
  <c r="C84" i="558"/>
  <c r="C92" i="558"/>
  <c r="C100" i="558"/>
  <c r="C108" i="558"/>
  <c r="C116" i="558"/>
  <c r="C124" i="558"/>
  <c r="C132" i="558"/>
  <c r="C140" i="558"/>
  <c r="C148" i="558"/>
  <c r="C156" i="558"/>
  <c r="C164" i="558"/>
  <c r="C172" i="558"/>
  <c r="C13" i="558"/>
  <c r="I20" i="563"/>
  <c r="H20" i="563" s="1"/>
  <c r="C23" i="563"/>
  <c r="B23" i="563" s="1"/>
  <c r="E20" i="563"/>
  <c r="D20" i="563" s="1"/>
  <c r="I15" i="563"/>
  <c r="H15" i="563" s="1"/>
  <c r="I9" i="563"/>
  <c r="H9" i="563" s="1"/>
  <c r="F20" i="562"/>
  <c r="I23" i="563"/>
  <c r="H23" i="563" s="1"/>
  <c r="G9" i="563"/>
  <c r="F9" i="563" s="1"/>
  <c r="K9" i="564"/>
  <c r="G15" i="563"/>
  <c r="F15" i="563" s="1"/>
  <c r="G23" i="563"/>
  <c r="F23" i="563" s="1"/>
  <c r="D15" i="562"/>
  <c r="I12" i="563"/>
  <c r="H12" i="563" s="1"/>
  <c r="E9" i="563"/>
  <c r="G12" i="563"/>
  <c r="F12" i="563" s="1"/>
  <c r="H9" i="564"/>
  <c r="D9" i="563"/>
  <c r="E12" i="563"/>
  <c r="C9" i="563"/>
  <c r="E9" i="564"/>
  <c r="G20" i="563"/>
  <c r="F20" i="563" s="1"/>
  <c r="C12" i="563"/>
  <c r="B12" i="563" s="1"/>
  <c r="B9" i="563"/>
  <c r="B9" i="564"/>
  <c r="D20" i="562"/>
  <c r="C20" i="563"/>
  <c r="B20" i="563" s="1"/>
  <c r="B11" i="558"/>
  <c r="C15" i="563"/>
  <c r="B15" i="563" s="1"/>
  <c r="E11" i="558"/>
  <c r="D11" i="558"/>
  <c r="C11" i="558"/>
  <c r="E15" i="563"/>
  <c r="D15" i="563" s="1"/>
  <c r="B17" i="562"/>
  <c r="C17" i="563"/>
  <c r="B17" i="563" s="1"/>
  <c r="E23" i="563"/>
  <c r="D23" i="563" s="1"/>
  <c r="C9" i="558" l="1"/>
  <c r="E9" i="558"/>
  <c r="D9" i="558"/>
  <c r="B9" i="558"/>
</calcChain>
</file>

<file path=xl/sharedStrings.xml><?xml version="1.0" encoding="utf-8"?>
<sst xmlns="http://schemas.openxmlformats.org/spreadsheetml/2006/main" count="2744" uniqueCount="438">
  <si>
    <t>TERRITORIO</t>
  </si>
  <si>
    <t>POBLACIÓN</t>
  </si>
  <si>
    <t>ALAJUELA</t>
  </si>
  <si>
    <t>CARTAGO</t>
  </si>
  <si>
    <t>HEREDIA</t>
  </si>
  <si>
    <t>GUANACASTE</t>
  </si>
  <si>
    <t>PUNTARENAS</t>
  </si>
  <si>
    <t>UNIDAD SOCIAL CRISTIANA</t>
  </si>
  <si>
    <t>MOVIMIENTO LIBERTARIO</t>
  </si>
  <si>
    <t>INTEGRACIÓN NACIONAL</t>
  </si>
  <si>
    <t>RESCATE NACIONAL</t>
  </si>
  <si>
    <t>INDEPENDIENTE OBRERO</t>
  </si>
  <si>
    <t>COSTA RICA</t>
  </si>
  <si>
    <t>PROVINCIA</t>
  </si>
  <si>
    <t>ACCIÓN CIUDADANA</t>
  </si>
  <si>
    <t>FUERZA DEMOCRÁTICA</t>
  </si>
  <si>
    <t>UNIÓN GENERAL</t>
  </si>
  <si>
    <t>LIBERACIÓN NACIONAL</t>
  </si>
  <si>
    <t>AÑO ELECTORAL</t>
  </si>
  <si>
    <t>SAN JOSÉ</t>
  </si>
  <si>
    <t>UNIÓN NACIONAL</t>
  </si>
  <si>
    <t xml:space="preserve"> LIMÓN</t>
  </si>
  <si>
    <t>TOTAL DE VOTOS VÁLIDOS</t>
  </si>
  <si>
    <t>VOTOS RECIBIDOS</t>
  </si>
  <si>
    <t>VOTOS VÁLIDOS</t>
  </si>
  <si>
    <t>VOTOS NULOS</t>
  </si>
  <si>
    <t>VOTOS BLANCOS</t>
  </si>
  <si>
    <t>ABSTENCIONISMO</t>
  </si>
  <si>
    <t>RELATIVO</t>
  </si>
  <si>
    <t>ABSOLUTO</t>
  </si>
  <si>
    <t>INDICADORES</t>
  </si>
  <si>
    <t>JUNTAS</t>
  </si>
  <si>
    <t>LIMÓN</t>
  </si>
  <si>
    <t>ELECTORADO</t>
  </si>
  <si>
    <t>ALIANZA DEMOCRÁTICA NACIONALISTA</t>
  </si>
  <si>
    <t>PATRIA PRIMERO</t>
  </si>
  <si>
    <t>UNIÓN PARA EL CAMBIO</t>
  </si>
  <si>
    <t>ALIANZA PATRIÓTICA</t>
  </si>
  <si>
    <t>FRENTE AMPLIO</t>
  </si>
  <si>
    <t>ACCESIBILIDAD SIN EXCLUSIÓN</t>
  </si>
  <si>
    <t>(CIFRAS ABSOLUTAS Y RELATIVAS)</t>
  </si>
  <si>
    <r>
      <t>ABSTENCIONISMO, DENSIDAD ELECTORAL POR KM</t>
    </r>
    <r>
      <rPr>
        <b/>
        <vertAlign val="superscript"/>
        <sz val="9"/>
        <rFont val="Tahoma"/>
        <family val="2"/>
      </rPr>
      <t>2</t>
    </r>
    <r>
      <rPr>
        <b/>
        <sz val="9"/>
        <rFont val="Tahoma"/>
        <family val="2"/>
      </rPr>
      <t xml:space="preserve"> Y RELACIÓN CON POBLACIÓN</t>
    </r>
  </si>
  <si>
    <r>
      <t xml:space="preserve">RELACIÓN CON LA POBLACIÓN </t>
    </r>
    <r>
      <rPr>
        <vertAlign val="superscript"/>
        <sz val="9"/>
        <rFont val="Tahoma"/>
        <family val="2"/>
      </rPr>
      <t>2/</t>
    </r>
  </si>
  <si>
    <t>ACCIÓN CANTONAL SIQUIRRES INDEPENDIENTE</t>
  </si>
  <si>
    <t>ACCIÓN LABORISTA AGRÍCOLA</t>
  </si>
  <si>
    <t>ACCIÓN QUEPEÑA</t>
  </si>
  <si>
    <t>ALIANZA PARA AVANZAR</t>
  </si>
  <si>
    <t>ALIANZA POR SAN JOSÉ</t>
  </si>
  <si>
    <t>AUTÉNTICO PARAISEÑO</t>
  </si>
  <si>
    <t>AUTÉNTICO SARAPIQUEÑO</t>
  </si>
  <si>
    <t>CAMBIO YA</t>
  </si>
  <si>
    <t>COALICIÓN CAMBIO 2000</t>
  </si>
  <si>
    <t>CONCIENCIA LIMONENSE</t>
  </si>
  <si>
    <t>CURRIDABAT SIGLO XXI</t>
  </si>
  <si>
    <t>DEL SOL</t>
  </si>
  <si>
    <t>GARABITO ECOLÓGICO</t>
  </si>
  <si>
    <t>GUANACASTE INDEPENDIENTE</t>
  </si>
  <si>
    <t>HUMANISTA DE HEREDIA</t>
  </si>
  <si>
    <t>HUMANISTA DE MONTES DE OCA</t>
  </si>
  <si>
    <t>INDEPENDIENTE BELEMITA</t>
  </si>
  <si>
    <t>MOVIMIENTO CURRIDABAT</t>
  </si>
  <si>
    <t>MOVIMIENTO OPCIÓN CANTONAL AUTÉNTICA</t>
  </si>
  <si>
    <t>NUEVO CORREDORES</t>
  </si>
  <si>
    <t>RENACER SANTACRUCEÑO</t>
  </si>
  <si>
    <t>SAN JOSÉ SOMOS TODOS</t>
  </si>
  <si>
    <t>UNIÓN AGRÍCOLA CARTIGINÉS</t>
  </si>
  <si>
    <t>YUNTA PROGRESISTA ESCAZUCEÑA</t>
  </si>
  <si>
    <t>ALAJUELITA NUEVA</t>
  </si>
  <si>
    <t>AUTÉNTICO SANTANEÑO</t>
  </si>
  <si>
    <t>AUTÉNTICO TURRIALBEÑO CARTAGINÉS</t>
  </si>
  <si>
    <t>AUTÓNOMO OROMONTANO</t>
  </si>
  <si>
    <t>COMUNAL PRO-CURRI</t>
  </si>
  <si>
    <t>DEL PUEBLO Y PARA EL PUEBLO</t>
  </si>
  <si>
    <t>EL PUENTE Y LOS CAMINOS DE MORA</t>
  </si>
  <si>
    <t>FUERZA COMUNAL DESAMPARADEÑA</t>
  </si>
  <si>
    <t>GOICOECHEA EN ACCIÓN</t>
  </si>
  <si>
    <t>INTEGRACIÓN BARBAREÑA</t>
  </si>
  <si>
    <t>INTEGRACIÓN PROVINCIAL TRES</t>
  </si>
  <si>
    <t>MORAVIA PROGRESISTA</t>
  </si>
  <si>
    <t>ORGANIZACIÓN LABORISTA DE AGUIRRE</t>
  </si>
  <si>
    <t>SOLIDARIDAD RAMONENSE</t>
  </si>
  <si>
    <t>UNIÓN PALMAREÑA</t>
  </si>
  <si>
    <t>UNIÓN POASEÑA</t>
  </si>
  <si>
    <t>VANGUARDIA POPULAR</t>
  </si>
  <si>
    <t>VERDE ECOLOGISTA</t>
  </si>
  <si>
    <t>ACCIÓN NARANJEÑA</t>
  </si>
  <si>
    <t>ACUERDO CANTONAL DESAMPARADEÑO</t>
  </si>
  <si>
    <t>CÍVICO DE TIBÁS FUENTEOVEJUNA</t>
  </si>
  <si>
    <t>COALICIÓN BARVA UNIDA</t>
  </si>
  <si>
    <t>COALICIÓN CARTAGO UNIDO</t>
  </si>
  <si>
    <t>COALICIÓN MONTES DE OCA UNIDA</t>
  </si>
  <si>
    <t>COALICIÓN PARTIDO ALIANZA ZARCEREÑA</t>
  </si>
  <si>
    <t>COALICIÓN RAMONENSE</t>
  </si>
  <si>
    <t>COALICIÓN UNIDOS POR SAN CARLOS</t>
  </si>
  <si>
    <t>COALICIÓN UNIÓN LIBERIANA</t>
  </si>
  <si>
    <t>MOVIMIENTO AVANCE SANTO DOMINGO</t>
  </si>
  <si>
    <t>MOVIMIENTO DE TRABAJADORES Y CAMPESINOS</t>
  </si>
  <si>
    <t>ORGANIZACIÓN SOCIAL ACTIVA</t>
  </si>
  <si>
    <t>RENOVEMOS ALAJUELA</t>
  </si>
  <si>
    <t>RESTAURACIÓN HEREDIANA</t>
  </si>
  <si>
    <t>TALAMANCA UNIDA</t>
  </si>
  <si>
    <t>TARRAZÚ PRIMERO</t>
  </si>
  <si>
    <t>TODO POR FLORES</t>
  </si>
  <si>
    <t>TRANSPARENCIA CARTAGINÉS</t>
  </si>
  <si>
    <t>ÚNICO ABANGAREÑO</t>
  </si>
  <si>
    <t>UNIÓN ATENIENSE</t>
  </si>
  <si>
    <t>AUTÉNTICO PILARICO</t>
  </si>
  <si>
    <t xml:space="preserve">PROVINCIA Y CANTÓN </t>
  </si>
  <si>
    <t>%</t>
  </si>
  <si>
    <t>ESCAZÚ</t>
  </si>
  <si>
    <t>DESAMPARADOS</t>
  </si>
  <si>
    <t>PURISCAL</t>
  </si>
  <si>
    <t>TARRAZÚ</t>
  </si>
  <si>
    <t>ASERRÍ</t>
  </si>
  <si>
    <t>MORA</t>
  </si>
  <si>
    <t>GOICOECHEA</t>
  </si>
  <si>
    <t>SANTA ANA</t>
  </si>
  <si>
    <t>ALAJUELITA</t>
  </si>
  <si>
    <t>VÁZQUEZ DE CORONADO</t>
  </si>
  <si>
    <t>ACOSTA</t>
  </si>
  <si>
    <t>TIBÁS</t>
  </si>
  <si>
    <t>MORAVIA</t>
  </si>
  <si>
    <t>MONTES DE OCA</t>
  </si>
  <si>
    <t>TURRUBARES</t>
  </si>
  <si>
    <t>DOTA</t>
  </si>
  <si>
    <t>CURRIDABAT</t>
  </si>
  <si>
    <t>PÉREZ ZELEDÓN</t>
  </si>
  <si>
    <t>SAN RAMÓN</t>
  </si>
  <si>
    <t>GRECIA</t>
  </si>
  <si>
    <t>SAN MATEO</t>
  </si>
  <si>
    <t>ATENAS</t>
  </si>
  <si>
    <t>NARANJO</t>
  </si>
  <si>
    <t>PALMARES</t>
  </si>
  <si>
    <t>POÁS</t>
  </si>
  <si>
    <t>OROTINA</t>
  </si>
  <si>
    <t>SAN CARLOS</t>
  </si>
  <si>
    <t>ZARCERO</t>
  </si>
  <si>
    <t>VALVERDE VEGA</t>
  </si>
  <si>
    <t>UPALA</t>
  </si>
  <si>
    <t>LOS CHILES</t>
  </si>
  <si>
    <t>GUATUSO</t>
  </si>
  <si>
    <t>PARAÍSO</t>
  </si>
  <si>
    <t>LA UNIÓN</t>
  </si>
  <si>
    <t>JIMÉNEZ</t>
  </si>
  <si>
    <t>TURRIALBA</t>
  </si>
  <si>
    <t>ALVARADO</t>
  </si>
  <si>
    <t>OREAMUNO</t>
  </si>
  <si>
    <t>EL GUARCO</t>
  </si>
  <si>
    <t>BARVA</t>
  </si>
  <si>
    <t>SANTO DOMINGO</t>
  </si>
  <si>
    <t>SANTA BÁRBARA</t>
  </si>
  <si>
    <t>SAN RAFAEL</t>
  </si>
  <si>
    <t>SAN ISIDRO</t>
  </si>
  <si>
    <t>BELÉN</t>
  </si>
  <si>
    <t>FLORES</t>
  </si>
  <si>
    <t>SAN PABLO</t>
  </si>
  <si>
    <t>SARAPIQUÍ</t>
  </si>
  <si>
    <t>LIBERIA</t>
  </si>
  <si>
    <t>NICOYA</t>
  </si>
  <si>
    <t>SANTA CRUZ</t>
  </si>
  <si>
    <t>BAGACES</t>
  </si>
  <si>
    <t>CARRILLO</t>
  </si>
  <si>
    <t>CAÑAS</t>
  </si>
  <si>
    <t>ABANGARES</t>
  </si>
  <si>
    <t>TILARÁN</t>
  </si>
  <si>
    <t>NANDAYURE</t>
  </si>
  <si>
    <t>LA CRUZ</t>
  </si>
  <si>
    <t>HOJANCHA</t>
  </si>
  <si>
    <t>ESPARZA</t>
  </si>
  <si>
    <t>BUENOS AIRES</t>
  </si>
  <si>
    <t>MONTES DE ORO</t>
  </si>
  <si>
    <t>OSA</t>
  </si>
  <si>
    <t>GOLFITO</t>
  </si>
  <si>
    <t>COTO BRUS</t>
  </si>
  <si>
    <t>PARRITA</t>
  </si>
  <si>
    <t>CORREDORES</t>
  </si>
  <si>
    <t>GARABITO</t>
  </si>
  <si>
    <t>POCOCÍ</t>
  </si>
  <si>
    <t>SIQUIRRES</t>
  </si>
  <si>
    <t>TALAMANCA</t>
  </si>
  <si>
    <t>MATINA</t>
  </si>
  <si>
    <t>GUÁCIMO</t>
  </si>
  <si>
    <t>PARTIDO POLÍTICO</t>
  </si>
  <si>
    <t>TOTAL</t>
  </si>
  <si>
    <t>RENOVACIÓN COSTARRICENSE</t>
  </si>
  <si>
    <t>FUENTE: Cuadro 1.</t>
  </si>
  <si>
    <t>FUENTE: Cuadro 2.</t>
  </si>
  <si>
    <t>GRÁFICO 1</t>
  </si>
  <si>
    <t>COSTA RICA: ELECTORADO, VOTOS RECIBIDOS Y ABSTENCIONISMO</t>
  </si>
  <si>
    <t>GRÁFICO 2</t>
  </si>
  <si>
    <t>COSTA RICA: PORCENTAJE DE ABSTENCIONISMO</t>
  </si>
  <si>
    <t>GRÁFICO 3</t>
  </si>
  <si>
    <t>PARTCIPACIÓN</t>
  </si>
  <si>
    <t>MUJER</t>
  </si>
  <si>
    <t>HOMBRE</t>
  </si>
  <si>
    <t>RELATIVOS</t>
  </si>
  <si>
    <t>ABSOLUTOS</t>
  </si>
  <si>
    <t>TIPO DE CANDIDATURA Y CARGO</t>
  </si>
  <si>
    <t>NA</t>
  </si>
  <si>
    <t>NA: No Aplica</t>
  </si>
  <si>
    <t>NA: No Aplica.</t>
  </si>
  <si>
    <t>ACUERDO DE ALIANZA DE QUEPOS</t>
  </si>
  <si>
    <t>ALIANZA CRISTIANA SANTANEÑA</t>
  </si>
  <si>
    <t>ALIANZA DEMÓCRATA CRISTIANA</t>
  </si>
  <si>
    <t>ALIANZA POR PALMARES</t>
  </si>
  <si>
    <t>ALIANZA SANCARLEÑA</t>
  </si>
  <si>
    <t>ALIANZA SOCIAL POR LA UNIÓN</t>
  </si>
  <si>
    <t>AUTÉNTICO LABRADOR DE CORONADO</t>
  </si>
  <si>
    <t>AUTÉNTICO LIMONENSE</t>
  </si>
  <si>
    <t>AUTÉNTICO SIQUIRREÑO</t>
  </si>
  <si>
    <t>AVANCE MONTES DE OCA</t>
  </si>
  <si>
    <t>COALICIÓN ALIANZA POR BELEN</t>
  </si>
  <si>
    <t>COALICIÓN GENTE MONTES DE OCA</t>
  </si>
  <si>
    <t>COALICIÓN SOMOS TIBAS</t>
  </si>
  <si>
    <t>COALICIÓN UNIDOS POR GUATUSO</t>
  </si>
  <si>
    <t>DE LOS TRABAJADORES</t>
  </si>
  <si>
    <t>DEMÓCRATA</t>
  </si>
  <si>
    <t>DESAMPARADOS UNIDO</t>
  </si>
  <si>
    <t>ECOLÓGICO COMUNAL COSTARRICENSE</t>
  </si>
  <si>
    <t>FUERZA DEMOCRÁTICA DESAMPARADEÑA</t>
  </si>
  <si>
    <t>FUERZAS UNIDAS PARA EL CAMBIO</t>
  </si>
  <si>
    <t>INDEPENDIENTE ESCAZUCEÑO</t>
  </si>
  <si>
    <t>JUSTICIA GENERALEÑA</t>
  </si>
  <si>
    <t>LIGA RAMONENSE</t>
  </si>
  <si>
    <t>LIMÓN INDEPENDIENTE</t>
  </si>
  <si>
    <t>NUEVA GENERACIÓN</t>
  </si>
  <si>
    <t>NUEVA MAYORÍA GRIEGA</t>
  </si>
  <si>
    <t>PARRITA INDEPENDIENTE</t>
  </si>
  <si>
    <t>PROGRESO COMUNAL DESAMPARADEÑO</t>
  </si>
  <si>
    <t>PUEBLO GARABITO</t>
  </si>
  <si>
    <t>RECUPERANDO VALORES</t>
  </si>
  <si>
    <t>RENOVACIÓN CARTAGO</t>
  </si>
  <si>
    <t>REPUBLICANO SOCIAL CRISTIANO</t>
  </si>
  <si>
    <t>RESCATE CANTONAL LA UNIÓN</t>
  </si>
  <si>
    <t>RESTAURACIÓN NACIONAL</t>
  </si>
  <si>
    <t>RESTAURACIÓN PARRITEÑA</t>
  </si>
  <si>
    <t>SOLIDARIDAD</t>
  </si>
  <si>
    <t>UNIÓN GUARQUEÑO</t>
  </si>
  <si>
    <t>VERDE</t>
  </si>
  <si>
    <t>VIVA PUNTARENAS</t>
  </si>
  <si>
    <t>GRÁFICO 1.2  COSTA RICA: ALCALDÍAS GANADAS POR PARTIDO POLÍTICO,</t>
  </si>
  <si>
    <t>ELECCIONES  MUNICIPALES FEBRERO 2016</t>
  </si>
  <si>
    <t>Fuente: Tribunal Supremo de Elecciones.</t>
  </si>
  <si>
    <t>VOTOS EN BLANCO</t>
  </si>
  <si>
    <t>JUNTAS, ELECTORADO, VOTOS POR PARTIDO, NULOS Y BLANCOS</t>
  </si>
  <si>
    <t>BARVA UNIDA</t>
  </si>
  <si>
    <t>UNIÓN AGRÍCOLA CARTAGINÉS</t>
  </si>
  <si>
    <t>CUADRO 12 CANTÓN SAN JOSÉ: JUNTAS, ELECTORADO, VOTOS POR PARTIDO, NULOS Y BLANCOS</t>
  </si>
  <si>
    <t>CUADRO 13 CANTÓN ESCAZÚ: JUNTAS, ELECTORADO, VOTOS POR PARTIDO, NULOS Y BLANCOS</t>
  </si>
  <si>
    <r>
      <rPr>
        <vertAlign val="superscript"/>
        <sz val="9"/>
        <rFont val="Tahoma"/>
        <family val="2"/>
      </rPr>
      <t>2/</t>
    </r>
    <r>
      <rPr>
        <sz val="9"/>
        <rFont val="Tahoma"/>
        <family val="2"/>
      </rPr>
      <t xml:space="preserve"> Estimaciones y proyecciones de población distritales por sexo y grupos de edades 2000 – 2025,  Instituto Nacional de Estadística y Censos (INEC) Setiembre 2014.</t>
    </r>
  </si>
  <si>
    <r>
      <t>1/</t>
    </r>
    <r>
      <rPr>
        <sz val="9"/>
        <rFont val="Tahoma"/>
        <family val="2"/>
      </rPr>
      <t xml:space="preserve"> El área de Costa Rica es de 51.100 Km</t>
    </r>
    <r>
      <rPr>
        <vertAlign val="superscript"/>
        <sz val="9"/>
        <rFont val="Tahoma"/>
        <family val="2"/>
      </rPr>
      <t>2</t>
    </r>
    <r>
      <rPr>
        <sz val="9"/>
        <rFont val="Tahoma"/>
        <family val="2"/>
      </rPr>
      <t xml:space="preserve"> de acuerdo con información del Instituto Geográfico Nacional.</t>
    </r>
  </si>
  <si>
    <r>
      <t>DENSIDAD ELECTORAL POR KM</t>
    </r>
    <r>
      <rPr>
        <vertAlign val="superscript"/>
        <sz val="9"/>
        <rFont val="Tahoma"/>
        <family val="2"/>
      </rPr>
      <t>2  1/</t>
    </r>
  </si>
  <si>
    <t>CUADRO 2 COSTA RICA: PORCENTAJE DE ABSTENCIONISMO, SEGÚN PROVINCIA</t>
  </si>
  <si>
    <r>
      <rPr>
        <vertAlign val="superscript"/>
        <sz val="9"/>
        <rFont val="Tahoma"/>
        <family val="2"/>
      </rPr>
      <t>1/</t>
    </r>
    <r>
      <rPr>
        <sz val="9"/>
        <rFont val="Tahoma"/>
        <family val="2"/>
      </rPr>
      <t xml:space="preserve"> Estimaciones y proyecciones de población distritales por sexo y grupos de edades 2000 – 2025,  Instituto Nacional de Estadística y Censos (INEC) Setiembre 2014.</t>
    </r>
  </si>
  <si>
    <r>
      <t>RESPECTO A LA POBLACIÓN DEL PAÍS</t>
    </r>
    <r>
      <rPr>
        <b/>
        <vertAlign val="superscript"/>
        <sz val="9"/>
        <rFont val="Tahoma"/>
        <family val="2"/>
      </rPr>
      <t>1/</t>
    </r>
    <r>
      <rPr>
        <b/>
        <sz val="9"/>
        <rFont val="Tahoma"/>
        <family val="2"/>
      </rPr>
      <t>, SEGÚN PROVINCIA</t>
    </r>
  </si>
  <si>
    <t>CUADRO 3 COSTA RICA: PROPORCIÓN DEL ELECTORADO INSCRITO</t>
  </si>
  <si>
    <t>FUENTE: Cuadro 3.</t>
  </si>
  <si>
    <t xml:space="preserve">COSTA RICA: PROPORCIÓN DEL ELECTORADO INSCRITO, RESPECTO A LA </t>
  </si>
  <si>
    <t>ORGANIZACIÓN LABORISTA DE QUEPOS</t>
  </si>
  <si>
    <t>COALICIÓN SOMOS TIBÁS</t>
  </si>
  <si>
    <t>(CIFRAS RELATIVAS)</t>
  </si>
  <si>
    <t>QUEPOS</t>
  </si>
  <si>
    <t>LEÓN CORTÉS CASTRO</t>
  </si>
  <si>
    <t>VICEINTENDECIA</t>
  </si>
  <si>
    <t>INTENDENCIA</t>
  </si>
  <si>
    <t>SUPLENTE</t>
  </si>
  <si>
    <t>CONCEJAL MUNICIPAL DE DISTRITO</t>
  </si>
  <si>
    <t>CONCEJAL DE DISTRITO</t>
  </si>
  <si>
    <t>VICEALCALDÍA SEGUNDA</t>
  </si>
  <si>
    <t>VICEALCALDÍA PRIMERA</t>
  </si>
  <si>
    <t>ALCALDÍAS</t>
  </si>
  <si>
    <t>CUADRO 8 COSTA RICA: PUESTOS ELECTOS, SEGÚN TIPO DE CANDIDATURA Y CARGO</t>
  </si>
  <si>
    <t>CUADRO 15 CANTÓN PURISCAL: JUNTAS, ELECTORADO, VOTOS POR PARTIDO, NULOS Y BLANCOS</t>
  </si>
  <si>
    <t>CUADRO 17 CANTÓN ASERRÍ: JUNTAS, ELECTORADO, VOTOS POR PARTIDO, NULOS Y BLANCOS</t>
  </si>
  <si>
    <t>CUADRO 19 CANTÓN GOICOECHEA: JUNTAS, ELECTORADO, VOTOS POR PARTIDO, NULOS Y BLANCOS</t>
  </si>
  <si>
    <t>CUADRO 21 CANTÓN ALAJUELITA: JUNTAS, ELECTORADO, VOTOS POR PARTIDO, NULOS Y BLANCOS</t>
  </si>
  <si>
    <t>CUADRO 23 CANTÓN ACOSTA: JUNTAS, ELECTORADO, VOTOS POR PARTIDO, NULOS Y BLANCOS</t>
  </si>
  <si>
    <t>CUADRO 25 CANTÓN MORAVIA: JUNTAS, ELECTORADO, VOTOS POR PARTIDO, NULOS Y BLANCOS</t>
  </si>
  <si>
    <t>CUADRO 14 CANTÓN DESAMPARADOS: JUNTAS, ELECTORADO, VOTOS POR PARTIDO, NULOS Y BLANCOS</t>
  </si>
  <si>
    <t>AUTÉNTICO PARAÍSEÑO</t>
  </si>
  <si>
    <t>Fuente: Cuadro 11.</t>
  </si>
  <si>
    <t>CUADRO 4 COSTA RICA: PORCENTAJE DE PARTICIPACIÓN, SEGÚN PROVINCIA Y</t>
  </si>
  <si>
    <t xml:space="preserve">CUADRO 5 COSTA RICA: PORCENTAJE DE ABSTENCIONISMO, SEGÚN PROVINCIA Y </t>
  </si>
  <si>
    <t xml:space="preserve">CUADRO 6 COSTA RICA: VOTOS VÁLIDOS PARA ALCALDÍAS, SEGÚN PARTIDO POLÍTICO </t>
  </si>
  <si>
    <t xml:space="preserve">CUADRO 7 COSTA RICA: VOTOS PARA ALCALDÍAS, SEGÚN PARTIDO POLÍTICO </t>
  </si>
  <si>
    <r>
      <rPr>
        <vertAlign val="superscript"/>
        <sz val="9"/>
        <rFont val="Tahoma"/>
        <family val="2"/>
      </rPr>
      <t>1/</t>
    </r>
    <r>
      <rPr>
        <sz val="9"/>
        <rFont val="Tahoma"/>
        <family val="2"/>
      </rPr>
      <t xml:space="preserve"> Para los años 2002, 2006 y 2010 se eligieron en la elecciones generales.</t>
    </r>
  </si>
  <si>
    <t>ELECCIONES MUNICIPALES 2002 - 2020</t>
  </si>
  <si>
    <t>TOTAL DEL PAÍS, ELECCIONES MUNICIPALES 2002 - 2020</t>
  </si>
  <si>
    <t>RÍO CUARTO</t>
  </si>
  <si>
    <t>N.A.</t>
  </si>
  <si>
    <t>CANTÓN, ELECCIONES MUNICIPALES 2002 - 2020</t>
  </si>
  <si>
    <t>ELECCIONES MUNICIPALES  2002 - 2020</t>
  </si>
  <si>
    <t>CUADRO 9 COSTA RICA: CANDIDATURAS ELECTAS POR SEXO, SEGÚN TIPO DE CANDIDATURA Y CARGO</t>
  </si>
  <si>
    <t>ELECCIONES  MUNICIPALES FEBRERO 2020</t>
  </si>
  <si>
    <t>ALIANZA POR SARCHÍ</t>
  </si>
  <si>
    <t>AUTÉNTICO SANTACRUCEÑO</t>
  </si>
  <si>
    <t>COMUNAL UNIDO</t>
  </si>
  <si>
    <t>LA GRAN NICOYA</t>
  </si>
  <si>
    <t>NANDAYURE PROGRESA</t>
  </si>
  <si>
    <t>PALMARES PRIMERO</t>
  </si>
  <si>
    <t>SOMOS MORAVIA</t>
  </si>
  <si>
    <t>UNIDOS PODEMOS</t>
  </si>
  <si>
    <t>DE CANDIDATURA Y CARGO, ELECCIONES MUNICIPALES 2002 - 2020</t>
  </si>
  <si>
    <t>POBLACIÓN DEL PAÍS, ELECCIONES MUNICIPALES 2002 - 2020</t>
  </si>
  <si>
    <t xml:space="preserve">CANTÓN, ELECCIONES MUNICIPALES 2002 - 2020 </t>
  </si>
  <si>
    <t>PARA ALCALDÍAS, ELECCIONES MUNICIPALES 2002 - 2020</t>
  </si>
  <si>
    <r>
      <t xml:space="preserve">REGIDURÍAS </t>
    </r>
    <r>
      <rPr>
        <vertAlign val="superscript"/>
        <sz val="9"/>
        <rFont val="Tahoma"/>
        <family val="2"/>
      </rPr>
      <t>1/</t>
    </r>
  </si>
  <si>
    <t>PROPIETARIAS</t>
  </si>
  <si>
    <t>SUPLENTES</t>
  </si>
  <si>
    <t>SINDICATURAS</t>
  </si>
  <si>
    <t>Fuente: Cómputo de votos y declaratorias de elección 2002, 2006, 2010, 2016 Y 2020</t>
  </si>
  <si>
    <t>CUADRO 10 COSTA RICA: CANDIDATURAS ELECTAS, POR SEXO, SEGÚN TIPO</t>
  </si>
  <si>
    <t>CUADRO 11 COSTA RICA: ALCALDÍAS ELECTAS, POR SEXO, SEGÚN PARTIDO POLÍTICO</t>
  </si>
  <si>
    <t>Fuente: Cómputo de Votos Elecciones Municipales  2002, 2006, 2010, 2016 y 2020.</t>
  </si>
  <si>
    <t>Fuente: Cómputo de votos y declaratorias de elección 2002, 2006, 2010, 2016 Y 2020.</t>
  </si>
  <si>
    <t>ACTUEMOS YA</t>
  </si>
  <si>
    <t>ANTICORRUPCIÓN COSTARRICENSE</t>
  </si>
  <si>
    <t>AUTÉNTICO NICOYANO</t>
  </si>
  <si>
    <t>AVANCE ISIDREÑO</t>
  </si>
  <si>
    <t>AVANTE POCOCÍ</t>
  </si>
  <si>
    <t>CANTONAL DE CARRILLO</t>
  </si>
  <si>
    <t>COALICIÓN ALIANZA POR NICOYA</t>
  </si>
  <si>
    <t>COALICIÓN ASERRÍ DE TODOS</t>
  </si>
  <si>
    <t>COALICIÓN JUNTOS</t>
  </si>
  <si>
    <t>COALICIÓN UNIDAD POR FLORES</t>
  </si>
  <si>
    <t>COALICIÓN UNIÓN BELEMITA</t>
  </si>
  <si>
    <t>DESARROLLO TALAMANQUEÑO</t>
  </si>
  <si>
    <t>DESPERTAR ALAJUELENSE</t>
  </si>
  <si>
    <t>FUERZA SARCHISEÑA</t>
  </si>
  <si>
    <t>GUANACASTE PRIMERO</t>
  </si>
  <si>
    <t>INNOVACIÓN CANTONAL</t>
  </si>
  <si>
    <t>IZQUIERDA COSTARRICENSE</t>
  </si>
  <si>
    <t>JUSTICIA SOCIAL</t>
  </si>
  <si>
    <t>JUSTICIA SOCIAL COSTARRICENSE</t>
  </si>
  <si>
    <t>LA FUERZA DE LA UNIÓN</t>
  </si>
  <si>
    <t>LIBERAL PROGRESISTA</t>
  </si>
  <si>
    <t>NUESTRO PUEBLO</t>
  </si>
  <si>
    <t>NUEVA REPÚBLICA</t>
  </si>
  <si>
    <t>PROGRESER</t>
  </si>
  <si>
    <t>PURISCAL EN MARCHA</t>
  </si>
  <si>
    <t>SENTIR HEREDIA</t>
  </si>
  <si>
    <t>SOMOS SARCHÍ</t>
  </si>
  <si>
    <t>TERRA ESCAZÚ</t>
  </si>
  <si>
    <t>TODOS POR GOICOECHEA</t>
  </si>
  <si>
    <t>TURRIALBA PRIMERO</t>
  </si>
  <si>
    <t>UNIDOS PARA EL DESARROLLO</t>
  </si>
  <si>
    <t>UNIDOS POR ESCAZÚ</t>
  </si>
  <si>
    <t>UNIÓN DE PUNTARENENSES EMPRENDEDORES</t>
  </si>
  <si>
    <t>UNIÓN DOMINGUEÑA</t>
  </si>
  <si>
    <t>UNIÓN GRIEGA</t>
  </si>
  <si>
    <t>UNIÓN GUANACASTECA</t>
  </si>
  <si>
    <t>YO SOY EL CAMBIO</t>
  </si>
  <si>
    <t>C87</t>
  </si>
  <si>
    <t>C86</t>
  </si>
  <si>
    <t>C69</t>
  </si>
  <si>
    <t>VOTOS POR PARTIDO</t>
  </si>
  <si>
    <t>CUADRO 67 CANTÓN NICOYA: JUNTAS, ELECTORADO, VOTOS POR PARTIDO, NULOS Y BLANCOS</t>
  </si>
  <si>
    <t>ALCALDÍASY VICEALCALDÍAS</t>
  </si>
  <si>
    <t>PROPIEDAD</t>
  </si>
  <si>
    <t>VICEINTENDENCIA</t>
  </si>
  <si>
    <t>CONCEJALÍA MUNICIPAL DE DISTRITO</t>
  </si>
  <si>
    <t>CONCEJALÍA DE DISTRITO</t>
  </si>
  <si>
    <t>PURISCALEÑOS DE CORAZÓN</t>
  </si>
  <si>
    <t>CUADRO 16 CANTÓN TARRAZÚ: JUNTAS, ELECTORADO, VOTOS POR PARTIDO, NULOS Y BLANCOS</t>
  </si>
  <si>
    <t>CUADRO 18 CANTÓN MORA: JUNTAS, ELECTORADO, VOTOS POR PARTIDO, NULOS Y BLANCOS</t>
  </si>
  <si>
    <t>CUADRO 20 CANTÓN SANTA ANA: JUNTAS, ELECTORADO, VOTOS POR PARTIDO, NULOS Y BLANCOS</t>
  </si>
  <si>
    <t>CUADRO 22 CANTÓN VÁZQUEZ DE CORONADO: JUNTAS, ELECTORADO, VOTOS POR PARTIDO, NULOS Y BLANCOS</t>
  </si>
  <si>
    <t>CUADRO 24 CANTÓN TIBÁS: JUNTAS, ELECTORADO, VOTOS POR PARTIDO, NULOS Y BLANCOS</t>
  </si>
  <si>
    <t>CUADRO 26 CANTÓN MONTES DE OCA: JUNTAS, ELECTORADO, VOTOS POR PARTIDO, NULOS Y BLANCOS</t>
  </si>
  <si>
    <t>CUADRO 27 CANTÓN TURRUBARES: JUNTAS, ELECTORADO, VOTOS POR PARTIDO, NULOS Y BLANCOS</t>
  </si>
  <si>
    <t>CUADRO 28 CANTÓN DOTA: JUNTAS, ELECTORADO, VOTOS POR PARTIDO, NULOS Y BLANCOS</t>
  </si>
  <si>
    <t>CUADRO 29 CANTÓN CURRIDABAT: JUNTAS, ELECTORADO, VOTOS POR PARTIDO, NULOS Y BLANCOS</t>
  </si>
  <si>
    <t>CUADRO 30 CANTÓN PÉREZ ZELEDÓN: JUNTAS, ELECTORADO, VOTOS POR PARTIDO, NULOS Y BLANCOS</t>
  </si>
  <si>
    <t>CUADRO 31 CANTÓN LEÓN CORTÉS CASTRO: JUNTAS, ELECTORADO, VOTOS POR PARTIDO, NULOS Y BLANCOS</t>
  </si>
  <si>
    <t>CUADRO 32 CANTÓN ALAJUELA: JUNTAS, ELECTORADO, VOTOS POR PARTIDO, NULOS Y BLANCOS</t>
  </si>
  <si>
    <t>CUADRO 33 CANTÓN SAN RAMÓN: JUNTAS, ELECTORADO, VOTOS POR PARTIDO, NULOS Y BLANCOS</t>
  </si>
  <si>
    <t>CUADRO 34 CANTÓN GRECIA: JUNTAS, ELECTORADO, VOTOS POR PARTIDO, NULOS Y BLANCOS</t>
  </si>
  <si>
    <t>CUADRO 35 CANTÓN SAN MATEO: JUNTAS, ELECTORADO, VOTOS POR PARTIDO, NULOS Y BLANCOS</t>
  </si>
  <si>
    <t>CUADRO 36 CANTÓN ATENAS: JUNTAS, ELECTORADO, VOTOS POR PARTIDO, NULOS Y BLANCOS</t>
  </si>
  <si>
    <t>CUADRO 37 CANTÓN NARANJO: JUNTAS, ELECTORADO, VOTOS POR PARTIDO, NULOS Y BLANCOS</t>
  </si>
  <si>
    <t>CUADRO 38 CANTÓN PALMARES: JUNTAS, ELECTORADO, VOTOS POR PARTIDO, NULOS Y BLANCOS</t>
  </si>
  <si>
    <t>CUADRO 39 CANTÓN POÁS: JUNTAS, ELECTORADO, VOTOS POR PARTIDO, NULOS Y BLANCOS</t>
  </si>
  <si>
    <t>CUADRO 40 CANTÓN OROTINA: JUNTAS, ELECTORADO, VOTOS POR PARTIDO, NULOS Y BLANCOS</t>
  </si>
  <si>
    <t>CUADRO 41 CANTÓN SAN CARLOS: JUNTAS, ELECTORADO, VOTOS POR PARTIDO, NULOS Y BLANCOS</t>
  </si>
  <si>
    <t>CUADRO 42 CANTÓN ZARCERO: JUNTAS, ELECTORADO, VOTOS POR PARTIDO, NULOS Y BLANCOS</t>
  </si>
  <si>
    <t>CUADRO 43 CANTÓN SARCHÍ: JUNTAS, ELECTORADO, VOTOS POR PARTIDO, NULOS Y BLANCOS</t>
  </si>
  <si>
    <t>CUADRO 44 CANTÓN UPALA: JUNTAS, ELECTORADO, VOTOS POR PARTIDO, NULOS Y BLANCOS</t>
  </si>
  <si>
    <t>CUADRO 45 CANTÓN LOS CHILES: JUNTAS, ELECTORADO, VOTOS POR PARTIDO, NULOS Y BLANCOS</t>
  </si>
  <si>
    <t>CUADRO 46 CANTÓN GUATUSO: JUNTAS, ELECTORADO, VOTOS POR PARTIDO, NULOS Y BLANCOS</t>
  </si>
  <si>
    <t>CUADRO 47 CANTÓN RÍO CUARTO: JUNTAS, ELECTORADO, VOTOS POR PARTIDO, NULOS Y BLANCOS, PARA ALCALDÍAS
ELECCIONES MUNICIPALES 2020</t>
  </si>
  <si>
    <t>CUADRO 48 CANTÓN CARTAGO: JUNTAS, ELECTORADO, VOTOS POR PARTIDO, NULOS Y BLANCOS</t>
  </si>
  <si>
    <t>CUADRO 49 CANTÓN PARAÍSO: JUNTAS, ELECTORADO, VOTOS POR PARTIDO, NULOS Y BLANCOS</t>
  </si>
  <si>
    <t>CUADRO 50 CANTÓN LA UNIÓN: JUNTAS, ELECTORADO, VOTOS POR PARTIDO, NULOS Y BLANCOS</t>
  </si>
  <si>
    <t>CUADRO 51 CANTÓN JIMÉNEZ: JUNTAS, ELECTORADO, VOTOS POR PARTIDO, NULOS Y BLANCOS</t>
  </si>
  <si>
    <t>CUADRO 52 CANTÓN TURRIALBA: JUNTAS, ELECTORADO, VOTOS POR PARTIDO, NULOS Y BLANCOS</t>
  </si>
  <si>
    <t>CUADRO 53 CANTÓN ALVARADO: JUNTAS, ELECTORADO, VOTOS POR PARTIDO, NULOS Y BLANCOS</t>
  </si>
  <si>
    <t>CUADRO 54 CANTÓN OREAMUNO: JUNTAS, ELECTORADO, VOTOS POR PARTIDO, NULOS Y BLANCOS</t>
  </si>
  <si>
    <t>CUADRO 55 CANTÓN EL GUARCO: JUNTAS, ELECTORADO, VOTOS POR PARTIDO, NULOS Y BLANCOS</t>
  </si>
  <si>
    <t>CUADRO 56 CANTÓN HEREDIA: JUNTAS, ELECTORADO, VOTOS POR PARTIDO, NULOS Y BLANCOS</t>
  </si>
  <si>
    <t>CUADRO 57 CANTÓN BARVA: JUNTAS, ELECTORADO, VOTOS POR PARTIDO, NULOS Y BLANCOS</t>
  </si>
  <si>
    <t>CUADRO 58 CANTÓN SANTO DOMINGO: JUNTAS, ELECTORADO, VOTOS POR PARTIDO, NULOS Y BLANCOS</t>
  </si>
  <si>
    <t>CUADRO 59 CANTÓN SANTA BÁRBARA: JUNTAS, ELECTORADO, VOTOS POR PARTIDO, NULOS Y BLANCOS</t>
  </si>
  <si>
    <t>CUADRO 60 CANTÓN SAN RAFAEL: JUNTAS, ELECTORADO, VOTOS POR PARTIDO, NULOS Y BLANCOS</t>
  </si>
  <si>
    <t>CUADRO 61 CANTÓN SAN ISIDRO: JUNTAS, ELECTORADO, VOTOS POR PARTIDO, NULOS Y BLANCOS</t>
  </si>
  <si>
    <t>CUADRO 62 CANTÓN BELÉN: JUNTAS, ELECTORADO, VOTOS POR PARTIDO, NULOS Y BLANCOS</t>
  </si>
  <si>
    <t>CUADRO 63 CANTÓN FLORES: JUNTAS, ELECTORADO, VOTOS POR PARTIDO, NULOS Y BLANCOS</t>
  </si>
  <si>
    <t>CUADRO 64 CANTÓN SAN PABLO: JUNTAS, ELECTORADO, VOTOS POR PARTIDO, NULOS Y BLANCOS</t>
  </si>
  <si>
    <t>CUADRO 65 CANTÓN SARAPIQUÍ: JUNTAS, ELECTORADO, VOTOS POR PARTIDO, NULOS Y BLANCOS</t>
  </si>
  <si>
    <t>CUADRO 66 CANTÓN LIBERIA: JUNTAS, ELECTORADO, VOTOS POR PARTIDO, NULOS Y BLANCOS</t>
  </si>
  <si>
    <t>CUADRO 68 CANTÓN SANTA CRUZ: JUNTAS, ELECTORADO, VOTOS POR PARTIDO, NULOS Y BLANCOS</t>
  </si>
  <si>
    <t>CUADRO 69 CANTÓN BAGACES: JUNTAS, ELECTORADO, VOTOS POR PARTIDO, NULOS Y BLANCOS</t>
  </si>
  <si>
    <t>CUADRO 70 CANTÓN CARRILLO: JUNTAS, ELECTORADO, VOTOS POR PARTIDO, NULOS Y BLANCOS</t>
  </si>
  <si>
    <t>CUADRO 71 CANTÓN CAÑAS: JUNTAS, ELECTORADO, VOTOS POR PARTIDO, NULOS Y BLANCOS</t>
  </si>
  <si>
    <t>CUADRO 72 CANTÓN ABANGARES: JUNTAS, ELECTORADO, VOTOS POR PARTIDO, NULOS Y BLANCOS</t>
  </si>
  <si>
    <t>CUADRO 73 CANTÓN TILARÁN: JUNTAS, ELECTORADO, VOTOS POR PARTIDO, NULOS Y BLANCOS</t>
  </si>
  <si>
    <t>CUADRO 74 CANTÓN NANDAYURE: JUNTAS, ELECTORADO, VOTOS POR PARTIDO, NULOS Y BLANCOS</t>
  </si>
  <si>
    <t>CUADRO 75 CANTÓN LA CRUZ: JUNTAS, ELECTORADO, VOTOS POR PARTIDO, NULOS Y BLANCOS</t>
  </si>
  <si>
    <t>CUADRO 76 CANTÓN HOJANCHA: JUNTAS, ELECTORADO, VOTOS POR PARTIDO, NULOS Y BLANCOS</t>
  </si>
  <si>
    <t>CUADRO 77 CANTÓN PUNTARENAS: JUNTAS, ELECTORADO, VOTOS POR PARTIDO, NULOS Y BLANCOS</t>
  </si>
  <si>
    <t>CUADRO 78 CANTÓN ESPARZA: JUNTAS, ELECTORADO, VOTOS POR PARTIDO, NULOS Y BLANCOS</t>
  </si>
  <si>
    <t>CUADRO 79 CANTÓN BUENOS AIRES: JUNTAS, ELECTORADO, VOTOS POR PARTIDO, NULOS Y BLANCOS</t>
  </si>
  <si>
    <t>CUADRO 80 CANTÓN MONTES DE ORO: JUNTAS, ELECTORADO, VOTOS POR PARTIDO, NULOS Y BLANCOS</t>
  </si>
  <si>
    <t>CUADRO 81 CANTÓN OSA: JUNTAS, ELECTORADO, VOTOS POR PARTIDO, NULOS Y BLANCOS</t>
  </si>
  <si>
    <t>CUADRO 82 CANTÓN QUEPOS: JUNTAS, ELECTORADO, VOTOS POR PARTIDO, NULOS Y BLANCOS</t>
  </si>
  <si>
    <t>CUADRO 83 CANTÓN GOLFITO: JUNTAS, ELECTORADO, VOTOS POR PARTIDO, NULOS Y BLANCOS</t>
  </si>
  <si>
    <t>CUADRO 84 CANTÓN COTO BRUS: JUNTAS, ELECTORADO, VOTOS POR PARTIDO, NULOS Y BLANCOS</t>
  </si>
  <si>
    <t>CUADRO 85 CANTÓN PARRITA: JUNTAS, ELECTORADO, VOTOS POR PARTIDO, NULOS Y BLANCOS</t>
  </si>
  <si>
    <t>CUADRO 86 CANTÓN CORREDORES: JUNTAS, ELECTORADO, VOTOS POR PARTIDO, NULOS Y BLANCOS</t>
  </si>
  <si>
    <t>CUADRO 87 CANTÓN GARABITO: JUNTAS, ELECTORADO, VOTOS POR PARTIDO, NULOS Y BLANCOS</t>
  </si>
  <si>
    <t>CUADRO 88 CANTÓN LIMÓN: JUNTAS, ELECTORADO, VOTOS POR PARTIDO, NULOS Y BLANCOS</t>
  </si>
  <si>
    <t>CUADRO 89 CANTÓN POCOCÍ: JUNTAS, ELECTORADO, VOTOS POR PARTIDO, NULOS Y BLANCOS</t>
  </si>
  <si>
    <t>CUADRO 90 CANTÓN SIQUIRRES: JUNTAS, ELECTORADO, VOTOS POR PARTIDO, NULOS Y BLANCOS</t>
  </si>
  <si>
    <t>CUADRO 91 CANTÓN TALAMANCA: JUNTAS, ELECTORADO, VOTOS POR PARTIDO, NULOS Y BLANCOS</t>
  </si>
  <si>
    <t>CUADRO 92 CANTÓN MATINA: JUNTAS, ELECTORADO, VOTOS POR PARTIDO, NULOS Y BLANCOS</t>
  </si>
  <si>
    <t>CUADRO 93 CANTÓN GUÁCIMO: JUNTAS, ELECTORADO, VOTOS POR PARTIDO, NULOS Y BLANCOS</t>
  </si>
  <si>
    <t>Nota: Cantón creado mediante Ley n°9440, publicado en la Gaceta n°69, del 20 de abril de 2018.</t>
  </si>
  <si>
    <t>Fuente: Cómputo de Votos Elecciones Municipales 2020.</t>
  </si>
  <si>
    <t>CUADRO 1 COSTA RICA: JUNTAS, ELECTORADO, VOTOS RECIBIDOS, NULOS, BLANCOS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</si>
</sst>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64" formatCode="_(* #,##0_);_(* \(#,##0\);_(* &quot;-&quot;_);_(@_)"/>
    <numFmt numFmtId="165" formatCode="_(* #,##0.00_);_(* \(#,##0.00\);_(* &quot;-&quot;??_);_(@_)"/>
    <numFmt numFmtId="166" formatCode="_(* #,##0.0_);_(* \(#,##0.0\);_(* &quot;-&quot;??_);_(@_)"/>
    <numFmt numFmtId="167" formatCode="_(* #,##0_);_(* \(#,##0\);_(* &quot;-&quot;??_);_(@_)"/>
    <numFmt numFmtId="168" formatCode="0.0"/>
    <numFmt numFmtId="169" formatCode="_-[$€-2]* #,##0.00_-;\-[$€-2]* #,##0.00_-;_-[$€-2]* &quot;-&quot;??_-"/>
    <numFmt numFmtId="170" formatCode="_(* #,##0.0_);_(* \(#,##0.0\);_(* &quot;-&quot;_);_(@_)"/>
    <numFmt numFmtId="171" formatCode="_(* #,##0\ \ \ _);_(* \(#,##0\);_(* &quot;-&quot;??_);_(@_)"/>
    <numFmt numFmtId="172" formatCode="_(* #,##0.0\ \ _);_(* \(#,##0.0\);_(* &quot;-&quot;??_);_(@_)"/>
    <numFmt numFmtId="173" formatCode="_-* #,##0.00\ [$€]_-;\-* #,##0.00\ [$€]_-;_-* &quot;-&quot;??\ [$€]_-;_-@_-"/>
    <numFmt numFmtId="174" formatCode="_(* #,##0.00_);_(* \(#,##0.00\);_(* &quot;-&quot;_);_(@_)"/>
    <numFmt numFmtId="175" formatCode="_-* #,##0.0_-;\-* #,##0.0_-;_-* &quot;-&quot;_-;_-@_-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vertAlign val="superscript"/>
      <sz val="9"/>
      <name val="Tahoma"/>
      <family val="2"/>
    </font>
    <font>
      <vertAlign val="superscript"/>
      <sz val="9"/>
      <name val="Tahoma"/>
      <family val="2"/>
    </font>
    <font>
      <sz val="10"/>
      <name val="Tahoma"/>
      <family val="2"/>
    </font>
    <font>
      <sz val="9"/>
      <color indexed="8"/>
      <name val="Tahoma"/>
      <family val="2"/>
    </font>
    <font>
      <b/>
      <sz val="9"/>
      <color indexed="8"/>
      <name val="Tahoma"/>
      <family val="2"/>
    </font>
    <font>
      <sz val="9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b/>
      <sz val="1"/>
      <color theme="0"/>
      <name val="Arial"/>
      <family val="2"/>
    </font>
    <font>
      <sz val="11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0"/>
      <name val="Arial"/>
      <family val="2"/>
    </font>
    <font>
      <u/>
      <sz val="12.5"/>
      <color indexed="12"/>
      <name val="Arial"/>
      <family val="2"/>
    </font>
    <font>
      <sz val="10"/>
      <name val="MS Sans Serif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sz val="8"/>
      <name val="Tahoma"/>
      <family val="2"/>
    </font>
    <font>
      <b/>
      <sz val="8"/>
      <name val="Tahoma"/>
      <family val="2"/>
    </font>
    <font>
      <b/>
      <sz val="9"/>
      <color indexed="18"/>
      <name val="Tahoma"/>
      <family val="2"/>
    </font>
    <font>
      <b/>
      <sz val="8"/>
      <color indexed="8"/>
      <name val="Tahoma"/>
      <family val="2"/>
    </font>
    <font>
      <b/>
      <sz val="9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50">
    <xf numFmtId="0" fontId="0" fillId="0" borderId="0"/>
    <xf numFmtId="16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15" fillId="0" borderId="0" applyFont="0" applyFill="0" applyBorder="0" applyAlignment="0" applyProtection="0"/>
    <xf numFmtId="0" fontId="4" fillId="0" borderId="0"/>
    <xf numFmtId="173" fontId="4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" fillId="0" borderId="0"/>
    <xf numFmtId="0" fontId="26" fillId="0" borderId="0"/>
    <xf numFmtId="0" fontId="2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9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1" fontId="2" fillId="0" borderId="0" applyFont="0" applyFill="0" applyBorder="0" applyAlignment="0" applyProtection="0"/>
    <xf numFmtId="0" fontId="1" fillId="0" borderId="0"/>
    <xf numFmtId="41" fontId="15" fillId="0" borderId="0" applyFont="0" applyFill="0" applyBorder="0" applyAlignment="0" applyProtection="0"/>
  </cellStyleXfs>
  <cellXfs count="227">
    <xf numFmtId="0" fontId="0" fillId="0" borderId="0" xfId="0"/>
    <xf numFmtId="0" fontId="7" fillId="2" borderId="0" xfId="0" applyFont="1" applyFill="1" applyAlignment="1">
      <alignment horizontal="centerContinuous" vertical="center"/>
    </xf>
    <xf numFmtId="0" fontId="7" fillId="2" borderId="0" xfId="0" applyFont="1" applyFill="1"/>
    <xf numFmtId="0" fontId="8" fillId="2" borderId="0" xfId="0" applyFont="1" applyFill="1"/>
    <xf numFmtId="0" fontId="7" fillId="2" borderId="0" xfId="0" applyFont="1" applyFill="1" applyAlignment="1">
      <alignment horizontal="left" indent="1"/>
    </xf>
    <xf numFmtId="0" fontId="8" fillId="2" borderId="0" xfId="0" applyFont="1" applyFill="1" applyBorder="1"/>
    <xf numFmtId="0" fontId="6" fillId="2" borderId="0" xfId="0" applyFont="1" applyFill="1" applyAlignment="1">
      <alignment horizontal="centerContinuous" vertical="center"/>
    </xf>
    <xf numFmtId="0" fontId="8" fillId="2" borderId="4" xfId="0" applyFont="1" applyFill="1" applyBorder="1" applyAlignment="1">
      <alignment horizontal="centerContinuous" vertical="center"/>
    </xf>
    <xf numFmtId="0" fontId="7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/>
    </xf>
    <xf numFmtId="0" fontId="7" fillId="2" borderId="1" xfId="0" applyFont="1" applyFill="1" applyBorder="1"/>
    <xf numFmtId="0" fontId="0" fillId="2" borderId="0" xfId="0" applyFill="1"/>
    <xf numFmtId="0" fontId="11" fillId="2" borderId="0" xfId="0" applyFont="1" applyFill="1"/>
    <xf numFmtId="0" fontId="8" fillId="2" borderId="0" xfId="0" applyFont="1" applyFill="1" applyAlignment="1">
      <alignment horizontal="centerContinuous" vertical="center"/>
    </xf>
    <xf numFmtId="0" fontId="7" fillId="2" borderId="0" xfId="0" applyFont="1" applyFill="1" applyAlignment="1">
      <alignment horizontal="left" indent="2"/>
    </xf>
    <xf numFmtId="0" fontId="7" fillId="2" borderId="0" xfId="0" applyFont="1" applyFill="1" applyBorder="1"/>
    <xf numFmtId="168" fontId="8" fillId="2" borderId="0" xfId="0" applyNumberFormat="1" applyFont="1" applyFill="1" applyAlignment="1">
      <alignment horizontal="center" vertical="center"/>
    </xf>
    <xf numFmtId="168" fontId="7" fillId="2" borderId="0" xfId="0" applyNumberFormat="1" applyFont="1" applyFill="1" applyAlignment="1">
      <alignment horizontal="center" vertical="center"/>
    </xf>
    <xf numFmtId="168" fontId="7" fillId="2" borderId="0" xfId="0" applyNumberFormat="1" applyFont="1" applyFill="1" applyAlignment="1">
      <alignment horizontal="center"/>
    </xf>
    <xf numFmtId="168" fontId="7" fillId="2" borderId="0" xfId="0" applyNumberFormat="1" applyFont="1" applyFill="1" applyBorder="1"/>
    <xf numFmtId="0" fontId="7" fillId="2" borderId="0" xfId="0" applyFont="1" applyFill="1" applyAlignment="1">
      <alignment horizontal="centerContinuous"/>
    </xf>
    <xf numFmtId="0" fontId="7" fillId="2" borderId="0" xfId="0" applyFont="1" applyFill="1" applyAlignment="1">
      <alignment horizontal="left"/>
    </xf>
    <xf numFmtId="0" fontId="8" fillId="2" borderId="3" xfId="0" applyFont="1" applyFill="1" applyBorder="1" applyAlignment="1">
      <alignment horizontal="centerContinuous" vertical="center"/>
    </xf>
    <xf numFmtId="0" fontId="4" fillId="2" borderId="0" xfId="7" applyFill="1"/>
    <xf numFmtId="0" fontId="17" fillId="2" borderId="0" xfId="7" applyFont="1" applyFill="1" applyAlignment="1">
      <alignment horizontal="center" vertical="center" readingOrder="1"/>
    </xf>
    <xf numFmtId="0" fontId="18" fillId="2" borderId="0" xfId="7" applyFont="1" applyFill="1" applyAlignment="1"/>
    <xf numFmtId="0" fontId="19" fillId="2" borderId="0" xfId="7" applyFont="1" applyFill="1" applyBorder="1" applyAlignment="1"/>
    <xf numFmtId="0" fontId="20" fillId="2" borderId="0" xfId="7" applyFont="1" applyFill="1" applyBorder="1"/>
    <xf numFmtId="0" fontId="21" fillId="2" borderId="0" xfId="7" applyFont="1" applyFill="1" applyBorder="1" applyAlignment="1">
      <alignment vertical="center"/>
    </xf>
    <xf numFmtId="0" fontId="21" fillId="2" borderId="0" xfId="7" applyFont="1" applyFill="1" applyBorder="1" applyAlignment="1">
      <alignment wrapText="1"/>
    </xf>
    <xf numFmtId="0" fontId="22" fillId="2" borderId="0" xfId="7" applyFont="1" applyFill="1" applyBorder="1" applyAlignment="1">
      <alignment vertical="center"/>
    </xf>
    <xf numFmtId="0" fontId="21" fillId="2" borderId="0" xfId="7" applyFont="1" applyFill="1" applyBorder="1" applyAlignment="1">
      <alignment horizontal="left" vertical="center" textRotation="90" wrapText="1"/>
    </xf>
    <xf numFmtId="0" fontId="22" fillId="2" borderId="0" xfId="7" applyFont="1" applyFill="1" applyBorder="1"/>
    <xf numFmtId="0" fontId="23" fillId="2" borderId="0" xfId="7" applyFont="1" applyFill="1"/>
    <xf numFmtId="0" fontId="22" fillId="2" borderId="0" xfId="7" applyFont="1" applyFill="1" applyBorder="1" applyAlignment="1">
      <alignment horizontal="left" vertical="center" wrapText="1"/>
    </xf>
    <xf numFmtId="164" fontId="24" fillId="2" borderId="0" xfId="7" applyNumberFormat="1" applyFont="1" applyFill="1" applyBorder="1" applyAlignment="1">
      <alignment horizontal="right" vertical="center" wrapText="1"/>
    </xf>
    <xf numFmtId="0" fontId="23" fillId="2" borderId="0" xfId="7" applyFont="1" applyFill="1" applyBorder="1" applyAlignment="1">
      <alignment vertical="center"/>
    </xf>
    <xf numFmtId="0" fontId="23" fillId="2" borderId="0" xfId="7" applyFont="1" applyFill="1" applyAlignment="1">
      <alignment vertical="center"/>
    </xf>
    <xf numFmtId="0" fontId="21" fillId="2" borderId="0" xfId="7" applyFont="1" applyFill="1" applyBorder="1" applyAlignment="1">
      <alignment horizontal="left" vertical="center" wrapText="1"/>
    </xf>
    <xf numFmtId="164" fontId="21" fillId="2" borderId="0" xfId="7" applyNumberFormat="1" applyFont="1" applyFill="1" applyBorder="1" applyAlignment="1">
      <alignment horizontal="right" vertical="center"/>
    </xf>
    <xf numFmtId="0" fontId="20" fillId="2" borderId="0" xfId="7" applyFont="1" applyFill="1" applyBorder="1" applyAlignment="1">
      <alignment vertical="center"/>
    </xf>
    <xf numFmtId="0" fontId="4" fillId="2" borderId="0" xfId="7" applyFill="1" applyBorder="1" applyAlignment="1">
      <alignment vertical="center"/>
    </xf>
    <xf numFmtId="0" fontId="4" fillId="2" borderId="0" xfId="7" applyFill="1" applyAlignment="1">
      <alignment vertical="center"/>
    </xf>
    <xf numFmtId="0" fontId="21" fillId="2" borderId="0" xfId="7" applyFont="1" applyFill="1" applyBorder="1" applyAlignment="1">
      <alignment horizontal="left" vertical="center"/>
    </xf>
    <xf numFmtId="0" fontId="4" fillId="2" borderId="0" xfId="7" applyFill="1" applyBorder="1"/>
    <xf numFmtId="0" fontId="16" fillId="2" borderId="0" xfId="7" applyFont="1" applyFill="1" applyBorder="1" applyAlignment="1">
      <alignment horizontal="left" vertical="center" wrapText="1"/>
    </xf>
    <xf numFmtId="164" fontId="16" fillId="2" borderId="0" xfId="7" applyNumberFormat="1" applyFont="1" applyFill="1" applyBorder="1" applyAlignment="1">
      <alignment horizontal="right" vertical="center"/>
    </xf>
    <xf numFmtId="0" fontId="27" fillId="2" borderId="0" xfId="7" applyFont="1" applyFill="1" applyBorder="1"/>
    <xf numFmtId="0" fontId="28" fillId="2" borderId="0" xfId="7" applyFont="1" applyFill="1" applyBorder="1" applyAlignment="1">
      <alignment vertical="center"/>
    </xf>
    <xf numFmtId="0" fontId="28" fillId="2" borderId="0" xfId="7" applyFont="1" applyFill="1" applyBorder="1"/>
    <xf numFmtId="0" fontId="27" fillId="2" borderId="0" xfId="7" applyFont="1" applyFill="1" applyBorder="1" applyAlignment="1">
      <alignment vertical="center"/>
    </xf>
    <xf numFmtId="0" fontId="20" fillId="2" borderId="0" xfId="7" applyFont="1" applyFill="1" applyAlignment="1">
      <alignment vertical="center"/>
    </xf>
    <xf numFmtId="0" fontId="29" fillId="2" borderId="0" xfId="7" applyFont="1" applyFill="1" applyBorder="1" applyAlignment="1"/>
    <xf numFmtId="0" fontId="30" fillId="2" borderId="0" xfId="7" applyFont="1" applyFill="1" applyBorder="1" applyAlignment="1">
      <alignment vertical="center"/>
    </xf>
    <xf numFmtId="0" fontId="31" fillId="2" borderId="0" xfId="7" applyFont="1" applyFill="1" applyBorder="1" applyAlignment="1">
      <alignment vertical="center"/>
    </xf>
    <xf numFmtId="0" fontId="19" fillId="2" borderId="0" xfId="7" applyFont="1" applyFill="1" applyAlignment="1"/>
    <xf numFmtId="0" fontId="22" fillId="2" borderId="0" xfId="7" applyFont="1" applyFill="1" applyAlignment="1">
      <alignment vertical="center"/>
    </xf>
    <xf numFmtId="0" fontId="8" fillId="2" borderId="0" xfId="0" applyFont="1" applyFill="1" applyAlignment="1">
      <alignment horizontal="centerContinuous"/>
    </xf>
    <xf numFmtId="0" fontId="8" fillId="2" borderId="3" xfId="0" applyFont="1" applyFill="1" applyBorder="1" applyAlignment="1">
      <alignment horizontal="left" indent="4"/>
    </xf>
    <xf numFmtId="0" fontId="7" fillId="2" borderId="0" xfId="0" applyFont="1" applyFill="1" applyBorder="1" applyAlignment="1">
      <alignment horizontal="left" indent="4"/>
    </xf>
    <xf numFmtId="166" fontId="8" fillId="2" borderId="0" xfId="2" applyNumberFormat="1" applyFont="1" applyFill="1" applyAlignment="1">
      <alignment horizontal="center" vertical="center"/>
    </xf>
    <xf numFmtId="167" fontId="7" fillId="2" borderId="0" xfId="2" applyNumberFormat="1" applyFont="1" applyFill="1" applyAlignment="1">
      <alignment vertical="center"/>
    </xf>
    <xf numFmtId="166" fontId="7" fillId="2" borderId="0" xfId="2" applyNumberFormat="1" applyFont="1" applyFill="1" applyBorder="1" applyAlignment="1">
      <alignment horizontal="center" vertical="center"/>
    </xf>
    <xf numFmtId="168" fontId="7" fillId="2" borderId="0" xfId="0" applyNumberFormat="1" applyFont="1" applyFill="1" applyBorder="1" applyAlignment="1">
      <alignment horizontal="left" vertical="center"/>
    </xf>
    <xf numFmtId="168" fontId="7" fillId="2" borderId="0" xfId="0" applyNumberFormat="1" applyFont="1" applyFill="1" applyBorder="1" applyAlignment="1">
      <alignment horizontal="left"/>
    </xf>
    <xf numFmtId="0" fontId="8" fillId="2" borderId="0" xfId="0" applyFont="1" applyFill="1" applyAlignment="1"/>
    <xf numFmtId="164" fontId="7" fillId="2" borderId="0" xfId="2" applyNumberFormat="1" applyFont="1" applyFill="1"/>
    <xf numFmtId="0" fontId="8" fillId="2" borderId="2" xfId="0" applyFont="1" applyFill="1" applyBorder="1" applyAlignment="1">
      <alignment horizontal="right" indent="1"/>
    </xf>
    <xf numFmtId="0" fontId="8" fillId="2" borderId="3" xfId="0" applyFont="1" applyFill="1" applyBorder="1" applyAlignment="1">
      <alignment horizontal="right" indent="1"/>
    </xf>
    <xf numFmtId="167" fontId="7" fillId="2" borderId="0" xfId="2" applyNumberFormat="1" applyFont="1" applyFill="1"/>
    <xf numFmtId="167" fontId="7" fillId="2" borderId="0" xfId="0" applyNumberFormat="1" applyFont="1" applyFill="1" applyAlignment="1">
      <alignment horizontal="left" vertical="center" indent="1"/>
    </xf>
    <xf numFmtId="167" fontId="7" fillId="2" borderId="0" xfId="0" applyNumberFormat="1" applyFont="1" applyFill="1"/>
    <xf numFmtId="167" fontId="7" fillId="2" borderId="0" xfId="0" applyNumberFormat="1" applyFont="1" applyFill="1" applyAlignment="1">
      <alignment horizontal="left" indent="1"/>
    </xf>
    <xf numFmtId="166" fontId="7" fillId="2" borderId="0" xfId="2" applyNumberFormat="1" applyFont="1" applyFill="1"/>
    <xf numFmtId="0" fontId="7" fillId="2" borderId="0" xfId="0" applyFont="1" applyFill="1" applyBorder="1" applyAlignment="1">
      <alignment vertical="center" wrapText="1"/>
    </xf>
    <xf numFmtId="166" fontId="7" fillId="2" borderId="0" xfId="0" applyNumberFormat="1" applyFont="1" applyFill="1" applyBorder="1" applyAlignment="1">
      <alignment vertical="center"/>
    </xf>
    <xf numFmtId="0" fontId="7" fillId="2" borderId="1" xfId="0" applyFont="1" applyFill="1" applyBorder="1" applyAlignment="1">
      <alignment wrapText="1"/>
    </xf>
    <xf numFmtId="166" fontId="7" fillId="2" borderId="1" xfId="0" applyNumberFormat="1" applyFont="1" applyFill="1" applyBorder="1" applyAlignment="1">
      <alignment vertical="center"/>
    </xf>
    <xf numFmtId="0" fontId="7" fillId="2" borderId="0" xfId="0" applyFont="1" applyFill="1" applyAlignment="1">
      <alignment wrapText="1"/>
    </xf>
    <xf numFmtId="3" fontId="7" fillId="2" borderId="0" xfId="0" applyNumberFormat="1" applyFont="1" applyFill="1"/>
    <xf numFmtId="0" fontId="7" fillId="2" borderId="0" xfId="0" applyFont="1" applyFill="1" applyBorder="1" applyAlignment="1">
      <alignment horizontal="right" indent="1"/>
    </xf>
    <xf numFmtId="168" fontId="7" fillId="2" borderId="0" xfId="0" applyNumberFormat="1" applyFont="1" applyFill="1" applyBorder="1" applyAlignment="1">
      <alignment horizontal="right" indent="1"/>
    </xf>
    <xf numFmtId="168" fontId="7" fillId="2" borderId="0" xfId="0" applyNumberFormat="1" applyFont="1" applyFill="1" applyAlignment="1">
      <alignment horizontal="right" indent="1"/>
    </xf>
    <xf numFmtId="164" fontId="7" fillId="2" borderId="0" xfId="0" applyNumberFormat="1" applyFont="1" applyFill="1"/>
    <xf numFmtId="0" fontId="8" fillId="2" borderId="5" xfId="0" applyFont="1" applyFill="1" applyBorder="1" applyAlignment="1">
      <alignment horizontal="right" vertical="center" indent="1"/>
    </xf>
    <xf numFmtId="0" fontId="8" fillId="2" borderId="2" xfId="0" applyFont="1" applyFill="1" applyBorder="1" applyAlignment="1">
      <alignment horizontal="right" vertical="center" indent="1"/>
    </xf>
    <xf numFmtId="0" fontId="8" fillId="2" borderId="3" xfId="0" applyFont="1" applyFill="1" applyBorder="1" applyAlignment="1">
      <alignment horizontal="right" vertical="center" indent="1"/>
    </xf>
    <xf numFmtId="168" fontId="8" fillId="2" borderId="0" xfId="0" applyNumberFormat="1" applyFont="1" applyFill="1" applyBorder="1" applyAlignment="1">
      <alignment horizontal="center" vertical="center"/>
    </xf>
    <xf numFmtId="168" fontId="8" fillId="2" borderId="0" xfId="0" applyNumberFormat="1" applyFont="1" applyFill="1" applyBorder="1"/>
    <xf numFmtId="164" fontId="8" fillId="2" borderId="0" xfId="0" applyNumberFormat="1" applyFont="1" applyFill="1"/>
    <xf numFmtId="9" fontId="7" fillId="2" borderId="0" xfId="6" applyFont="1" applyFill="1"/>
    <xf numFmtId="164" fontId="7" fillId="2" borderId="0" xfId="0" applyNumberFormat="1" applyFont="1" applyFill="1" applyAlignment="1">
      <alignment vertical="center"/>
    </xf>
    <xf numFmtId="164" fontId="7" fillId="2" borderId="0" xfId="0" applyNumberFormat="1" applyFont="1" applyFill="1" applyBorder="1"/>
    <xf numFmtId="3" fontId="7" fillId="2" borderId="1" xfId="0" applyNumberFormat="1" applyFont="1" applyFill="1" applyBorder="1"/>
    <xf numFmtId="168" fontId="10" fillId="2" borderId="0" xfId="0" applyNumberFormat="1" applyFont="1" applyFill="1" applyBorder="1"/>
    <xf numFmtId="174" fontId="8" fillId="2" borderId="0" xfId="0" applyNumberFormat="1" applyFont="1" applyFill="1"/>
    <xf numFmtId="174" fontId="7" fillId="2" borderId="0" xfId="0" applyNumberFormat="1" applyFont="1" applyFill="1"/>
    <xf numFmtId="41" fontId="7" fillId="2" borderId="0" xfId="247" applyFont="1" applyFill="1"/>
    <xf numFmtId="0" fontId="32" fillId="2" borderId="0" xfId="0" applyFont="1" applyFill="1"/>
    <xf numFmtId="41" fontId="7" fillId="2" borderId="1" xfId="247" applyFont="1" applyFill="1" applyBorder="1"/>
    <xf numFmtId="41" fontId="7" fillId="2" borderId="0" xfId="0" applyNumberFormat="1" applyFont="1" applyFill="1"/>
    <xf numFmtId="41" fontId="7" fillId="2" borderId="0" xfId="247" applyFont="1" applyFill="1" applyAlignment="1">
      <alignment horizontal="left" indent="2"/>
    </xf>
    <xf numFmtId="0" fontId="8" fillId="2" borderId="14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8" fillId="2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170" fontId="12" fillId="2" borderId="0" xfId="7" applyNumberFormat="1" applyFont="1" applyFill="1" applyBorder="1" applyAlignment="1">
      <alignment horizontal="center" vertical="center" wrapText="1"/>
    </xf>
    <xf numFmtId="170" fontId="12" fillId="2" borderId="8" xfId="7" applyNumberFormat="1" applyFont="1" applyFill="1" applyBorder="1" applyAlignment="1">
      <alignment horizontal="center" vertical="center" wrapText="1"/>
    </xf>
    <xf numFmtId="0" fontId="12" fillId="2" borderId="0" xfId="7" applyFont="1" applyFill="1" applyBorder="1" applyAlignment="1">
      <alignment horizontal="left" vertical="center" wrapText="1" indent="1"/>
    </xf>
    <xf numFmtId="0" fontId="16" fillId="2" borderId="8" xfId="7" applyFont="1" applyFill="1" applyBorder="1" applyAlignment="1">
      <alignment horizontal="left" vertical="center" wrapText="1" indent="1"/>
    </xf>
    <xf numFmtId="170" fontId="13" fillId="2" borderId="0" xfId="7" applyNumberFormat="1" applyFont="1" applyFill="1" applyBorder="1" applyAlignment="1">
      <alignment horizontal="center" vertical="center" wrapText="1"/>
    </xf>
    <xf numFmtId="170" fontId="13" fillId="2" borderId="8" xfId="7" applyNumberFormat="1" applyFont="1" applyFill="1" applyBorder="1" applyAlignment="1">
      <alignment horizontal="center" vertical="center" wrapText="1"/>
    </xf>
    <xf numFmtId="164" fontId="12" fillId="2" borderId="0" xfId="7" applyNumberFormat="1" applyFont="1" applyFill="1" applyBorder="1" applyAlignment="1">
      <alignment horizontal="right" vertical="center"/>
    </xf>
    <xf numFmtId="164" fontId="12" fillId="2" borderId="8" xfId="7" applyNumberFormat="1" applyFont="1" applyFill="1" applyBorder="1" applyAlignment="1">
      <alignment horizontal="right" vertical="center"/>
    </xf>
    <xf numFmtId="164" fontId="12" fillId="2" borderId="9" xfId="7" applyNumberFormat="1" applyFont="1" applyFill="1" applyBorder="1" applyAlignment="1">
      <alignment horizontal="right" vertical="center"/>
    </xf>
    <xf numFmtId="164" fontId="13" fillId="2" borderId="0" xfId="7" applyNumberFormat="1" applyFont="1" applyFill="1" applyBorder="1" applyAlignment="1">
      <alignment horizontal="center" vertical="center" wrapText="1"/>
    </xf>
    <xf numFmtId="164" fontId="13" fillId="2" borderId="8" xfId="7" applyNumberFormat="1" applyFont="1" applyFill="1" applyBorder="1" applyAlignment="1">
      <alignment horizontal="center" vertical="center" wrapText="1"/>
    </xf>
    <xf numFmtId="164" fontId="13" fillId="2" borderId="9" xfId="7" applyNumberFormat="1" applyFont="1" applyFill="1" applyBorder="1" applyAlignment="1">
      <alignment horizontal="center" vertical="center" wrapText="1"/>
    </xf>
    <xf numFmtId="0" fontId="12" fillId="2" borderId="0" xfId="7" applyFont="1" applyFill="1" applyBorder="1" applyAlignment="1">
      <alignment horizontal="center" wrapText="1"/>
    </xf>
    <xf numFmtId="0" fontId="12" fillId="2" borderId="7" xfId="7" applyFont="1" applyFill="1" applyBorder="1" applyAlignment="1">
      <alignment horizontal="center" wrapText="1"/>
    </xf>
    <xf numFmtId="0" fontId="12" fillId="2" borderId="4" xfId="7" applyFont="1" applyFill="1" applyBorder="1" applyAlignment="1">
      <alignment horizontal="center" wrapText="1"/>
    </xf>
    <xf numFmtId="0" fontId="12" fillId="2" borderId="6" xfId="7" applyFont="1" applyFill="1" applyBorder="1" applyAlignment="1">
      <alignment horizontal="center" wrapText="1"/>
    </xf>
    <xf numFmtId="0" fontId="12" fillId="2" borderId="4" xfId="7" applyFont="1" applyFill="1" applyBorder="1" applyAlignment="1">
      <alignment vertical="center"/>
    </xf>
    <xf numFmtId="0" fontId="12" fillId="2" borderId="0" xfId="7" applyFont="1" applyFill="1" applyBorder="1" applyAlignment="1">
      <alignment vertical="center"/>
    </xf>
    <xf numFmtId="0" fontId="34" fillId="2" borderId="0" xfId="0" applyFont="1" applyFill="1" applyAlignment="1"/>
    <xf numFmtId="0" fontId="8" fillId="2" borderId="5" xfId="0" applyFont="1" applyFill="1" applyBorder="1" applyAlignment="1">
      <alignment horizontal="center" vertical="center"/>
    </xf>
    <xf numFmtId="171" fontId="7" fillId="2" borderId="0" xfId="2" applyNumberFormat="1" applyFont="1" applyFill="1"/>
    <xf numFmtId="0" fontId="7" fillId="2" borderId="0" xfId="0" applyFont="1" applyFill="1" applyAlignment="1">
      <alignment horizontal="left" wrapText="1" indent="2"/>
    </xf>
    <xf numFmtId="167" fontId="7" fillId="2" borderId="0" xfId="2" applyNumberFormat="1" applyFont="1" applyFill="1" applyAlignment="1">
      <alignment horizontal="right" indent="1"/>
    </xf>
    <xf numFmtId="0" fontId="8" fillId="2" borderId="5" xfId="0" applyFont="1" applyFill="1" applyBorder="1" applyAlignment="1">
      <alignment horizontal="centerContinuous" vertical="center"/>
    </xf>
    <xf numFmtId="167" fontId="7" fillId="2" borderId="0" xfId="2" applyNumberFormat="1" applyFont="1" applyFill="1" applyAlignment="1">
      <alignment horizontal="left" indent="1"/>
    </xf>
    <xf numFmtId="172" fontId="7" fillId="2" borderId="0" xfId="2" applyNumberFormat="1" applyFont="1" applyFill="1" applyAlignment="1">
      <alignment horizontal="right"/>
    </xf>
    <xf numFmtId="0" fontId="14" fillId="2" borderId="0" xfId="0" applyFont="1" applyFill="1"/>
    <xf numFmtId="164" fontId="14" fillId="2" borderId="0" xfId="0" applyNumberFormat="1" applyFont="1" applyFill="1"/>
    <xf numFmtId="167" fontId="7" fillId="2" borderId="0" xfId="2" applyNumberFormat="1" applyFont="1" applyFill="1" applyAlignment="1">
      <alignment horizontal="right"/>
    </xf>
    <xf numFmtId="0" fontId="14" fillId="0" borderId="0" xfId="0" applyFont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172" fontId="7" fillId="2" borderId="0" xfId="2" applyNumberFormat="1" applyFont="1" applyFill="1"/>
    <xf numFmtId="172" fontId="7" fillId="2" borderId="0" xfId="0" applyNumberFormat="1" applyFont="1" applyFill="1" applyAlignment="1">
      <alignment wrapText="1"/>
    </xf>
    <xf numFmtId="172" fontId="7" fillId="2" borderId="0" xfId="2" applyNumberFormat="1" applyFont="1" applyFill="1" applyAlignment="1">
      <alignment horizontal="right" indent="1"/>
    </xf>
    <xf numFmtId="0" fontId="7" fillId="2" borderId="0" xfId="7" applyFont="1" applyFill="1"/>
    <xf numFmtId="0" fontId="8" fillId="2" borderId="0" xfId="7" applyFont="1" applyFill="1"/>
    <xf numFmtId="0" fontId="13" fillId="2" borderId="0" xfId="7" applyFont="1" applyFill="1" applyBorder="1" applyAlignment="1">
      <alignment horizontal="left" vertical="center" wrapText="1"/>
    </xf>
    <xf numFmtId="0" fontId="8" fillId="2" borderId="0" xfId="7" applyFont="1" applyFill="1" applyAlignment="1">
      <alignment vertical="center"/>
    </xf>
    <xf numFmtId="0" fontId="7" fillId="2" borderId="0" xfId="7" applyFont="1" applyFill="1" applyAlignment="1">
      <alignment vertical="center"/>
    </xf>
    <xf numFmtId="0" fontId="7" fillId="2" borderId="0" xfId="7" applyFont="1" applyFill="1" applyBorder="1"/>
    <xf numFmtId="0" fontId="7" fillId="2" borderId="9" xfId="7" applyFont="1" applyFill="1" applyBorder="1"/>
    <xf numFmtId="0" fontId="7" fillId="2" borderId="8" xfId="7" applyFont="1" applyFill="1" applyBorder="1"/>
    <xf numFmtId="170" fontId="7" fillId="2" borderId="9" xfId="7" applyNumberFormat="1" applyFont="1" applyFill="1" applyBorder="1"/>
    <xf numFmtId="170" fontId="7" fillId="2" borderId="0" xfId="7" applyNumberFormat="1" applyFont="1" applyFill="1"/>
    <xf numFmtId="170" fontId="7" fillId="2" borderId="0" xfId="7" applyNumberFormat="1" applyFont="1" applyFill="1" applyAlignment="1">
      <alignment vertical="center"/>
    </xf>
    <xf numFmtId="0" fontId="7" fillId="2" borderId="1" xfId="7" applyFont="1" applyFill="1" applyBorder="1"/>
    <xf numFmtId="0" fontId="7" fillId="2" borderId="11" xfId="7" applyFont="1" applyFill="1" applyBorder="1"/>
    <xf numFmtId="0" fontId="7" fillId="2" borderId="10" xfId="7" applyFont="1" applyFill="1" applyBorder="1"/>
    <xf numFmtId="0" fontId="8" fillId="2" borderId="5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left" vertical="center" wrapText="1"/>
    </xf>
    <xf numFmtId="0" fontId="33" fillId="2" borderId="14" xfId="0" applyFont="1" applyFill="1" applyBorder="1" applyAlignment="1">
      <alignment horizontal="left" vertical="center" wrapText="1"/>
    </xf>
    <xf numFmtId="0" fontId="35" fillId="2" borderId="5" xfId="7" applyFont="1" applyFill="1" applyBorder="1" applyAlignment="1">
      <alignment horizontal="center" vertical="center" wrapText="1"/>
    </xf>
    <xf numFmtId="0" fontId="35" fillId="2" borderId="3" xfId="7" applyFont="1" applyFill="1" applyBorder="1" applyAlignment="1">
      <alignment horizontal="center" vertical="center" wrapText="1"/>
    </xf>
    <xf numFmtId="0" fontId="16" fillId="2" borderId="0" xfId="7" applyFont="1" applyFill="1" applyBorder="1" applyAlignment="1">
      <alignment horizontal="left" vertical="center" indent="1"/>
    </xf>
    <xf numFmtId="0" fontId="16" fillId="2" borderId="0" xfId="7" applyFont="1" applyFill="1" applyBorder="1" applyAlignment="1">
      <alignment horizontal="left" vertical="center" indent="2"/>
    </xf>
    <xf numFmtId="0" fontId="8" fillId="2" borderId="0" xfId="0" applyFont="1" applyFill="1" applyAlignment="1">
      <alignment horizontal="center"/>
    </xf>
    <xf numFmtId="0" fontId="8" fillId="2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8" fillId="2" borderId="3" xfId="249" applyNumberFormat="1" applyFont="1" applyFill="1" applyBorder="1" applyAlignment="1">
      <alignment horizontal="left" indent="4"/>
    </xf>
    <xf numFmtId="0" fontId="8" fillId="2" borderId="3" xfId="0" applyFont="1" applyFill="1" applyBorder="1" applyAlignment="1">
      <alignment horizontal="center" vertical="center" wrapText="1"/>
    </xf>
    <xf numFmtId="0" fontId="17" fillId="2" borderId="0" xfId="101" applyFont="1" applyFill="1" applyAlignment="1">
      <alignment horizontal="center" vertical="center" readingOrder="1"/>
    </xf>
    <xf numFmtId="0" fontId="29" fillId="2" borderId="0" xfId="7" applyFont="1" applyFill="1" applyAlignment="1"/>
    <xf numFmtId="0" fontId="27" fillId="2" borderId="0" xfId="7" applyFont="1" applyFill="1"/>
    <xf numFmtId="0" fontId="28" fillId="2" borderId="0" xfId="7" applyFont="1" applyFill="1"/>
    <xf numFmtId="0" fontId="20" fillId="2" borderId="0" xfId="7" applyFont="1" applyFill="1"/>
    <xf numFmtId="0" fontId="14" fillId="2" borderId="0" xfId="7" applyFont="1" applyFill="1" applyBorder="1" applyAlignment="1">
      <alignment horizontal="left" vertical="center"/>
    </xf>
    <xf numFmtId="0" fontId="36" fillId="2" borderId="0" xfId="7" applyFont="1" applyFill="1" applyBorder="1" applyAlignment="1">
      <alignment horizontal="left" vertical="top"/>
    </xf>
    <xf numFmtId="0" fontId="7" fillId="2" borderId="0" xfId="0" applyNumberFormat="1" applyFont="1" applyFill="1"/>
    <xf numFmtId="0" fontId="8" fillId="2" borderId="3" xfId="0" applyFont="1" applyFill="1" applyBorder="1" applyAlignment="1">
      <alignment horizontal="center" vertical="center" wrapText="1"/>
    </xf>
    <xf numFmtId="0" fontId="16" fillId="2" borderId="0" xfId="7" applyFont="1" applyFill="1" applyBorder="1" applyAlignment="1">
      <alignment horizontal="left" vertical="center" wrapText="1" indent="1"/>
    </xf>
    <xf numFmtId="170" fontId="7" fillId="2" borderId="9" xfId="7" applyNumberFormat="1" applyFont="1" applyFill="1" applyBorder="1" applyAlignment="1">
      <alignment vertical="center"/>
    </xf>
    <xf numFmtId="170" fontId="8" fillId="2" borderId="9" xfId="7" applyNumberFormat="1" applyFont="1" applyFill="1" applyBorder="1" applyAlignment="1">
      <alignment vertical="center"/>
    </xf>
    <xf numFmtId="170" fontId="8" fillId="2" borderId="0" xfId="7" applyNumberFormat="1" applyFont="1" applyFill="1" applyAlignment="1">
      <alignment vertical="center"/>
    </xf>
    <xf numFmtId="0" fontId="8" fillId="2" borderId="14" xfId="0" applyFont="1" applyFill="1" applyBorder="1" applyAlignment="1">
      <alignment vertical="center" wrapText="1"/>
    </xf>
    <xf numFmtId="0" fontId="8" fillId="2" borderId="0" xfId="0" applyFont="1" applyFill="1" applyBorder="1" applyAlignment="1" applyProtection="1">
      <alignment vertical="center" wrapText="1"/>
    </xf>
    <xf numFmtId="0" fontId="8" fillId="2" borderId="3" xfId="0" applyFont="1" applyFill="1" applyBorder="1" applyAlignment="1">
      <alignment horizontal="center" vertical="center" wrapText="1"/>
    </xf>
    <xf numFmtId="175" fontId="7" fillId="2" borderId="0" xfId="249" applyNumberFormat="1" applyFont="1" applyFill="1"/>
    <xf numFmtId="175" fontId="7" fillId="2" borderId="0" xfId="0" applyNumberFormat="1" applyFont="1" applyFill="1"/>
    <xf numFmtId="0" fontId="8" fillId="2" borderId="0" xfId="0" applyFont="1" applyFill="1" applyBorder="1" applyAlignment="1">
      <alignment vertical="center"/>
    </xf>
    <xf numFmtId="168" fontId="8" fillId="2" borderId="0" xfId="0" applyNumberFormat="1" applyFont="1" applyFill="1" applyAlignment="1">
      <alignment horizontal="right" vertical="center" indent="1"/>
    </xf>
    <xf numFmtId="0" fontId="33" fillId="2" borderId="5" xfId="0" applyFont="1" applyFill="1" applyBorder="1" applyAlignment="1">
      <alignment horizontal="center" vertical="center"/>
    </xf>
    <xf numFmtId="0" fontId="33" fillId="2" borderId="3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7" fillId="2" borderId="0" xfId="0" applyFont="1" applyFill="1" applyAlignment="1">
      <alignment horizontal="left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left" vertical="center" wrapText="1"/>
    </xf>
    <xf numFmtId="0" fontId="7" fillId="2" borderId="0" xfId="0" applyFont="1" applyFill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2" borderId="0" xfId="0" applyFont="1" applyFill="1" applyAlignment="1">
      <alignment horizontal="left" wrapText="1"/>
    </xf>
    <xf numFmtId="0" fontId="8" fillId="2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wrapText="1"/>
    </xf>
    <xf numFmtId="0" fontId="6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14" fillId="2" borderId="8" xfId="0" applyFont="1" applyFill="1" applyBorder="1" applyAlignment="1">
      <alignment horizontal="center" vertical="center" wrapText="1"/>
    </xf>
    <xf numFmtId="0" fontId="14" fillId="2" borderId="10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14" fillId="2" borderId="13" xfId="0" applyFont="1" applyFill="1" applyBorder="1" applyAlignment="1">
      <alignment horizontal="center" vertical="center" wrapText="1"/>
    </xf>
    <xf numFmtId="0" fontId="14" fillId="2" borderId="11" xfId="0" applyFont="1" applyFill="1" applyBorder="1" applyAlignment="1">
      <alignment horizontal="center" vertical="center" wrapText="1"/>
    </xf>
    <xf numFmtId="168" fontId="8" fillId="2" borderId="7" xfId="0" applyNumberFormat="1" applyFont="1" applyFill="1" applyBorder="1" applyAlignment="1">
      <alignment horizontal="center" vertical="center"/>
    </xf>
    <xf numFmtId="168" fontId="8" fillId="2" borderId="10" xfId="0" applyNumberFormat="1" applyFont="1" applyFill="1" applyBorder="1" applyAlignment="1">
      <alignment horizontal="center" vertical="center"/>
    </xf>
    <xf numFmtId="0" fontId="14" fillId="0" borderId="14" xfId="0" applyFont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0" xfId="7" applyFont="1" applyFill="1" applyAlignment="1">
      <alignment horizontal="center"/>
    </xf>
    <xf numFmtId="0" fontId="13" fillId="2" borderId="3" xfId="7" applyFont="1" applyFill="1" applyBorder="1" applyAlignment="1">
      <alignment horizontal="center" vertical="center" wrapText="1"/>
    </xf>
    <xf numFmtId="0" fontId="13" fillId="2" borderId="2" xfId="7" applyFont="1" applyFill="1" applyBorder="1" applyAlignment="1">
      <alignment horizontal="center" vertical="center" wrapText="1"/>
    </xf>
    <xf numFmtId="0" fontId="13" fillId="2" borderId="14" xfId="7" applyFont="1" applyFill="1" applyBorder="1" applyAlignment="1">
      <alignment horizontal="center" vertical="center"/>
    </xf>
    <xf numFmtId="0" fontId="13" fillId="2" borderId="5" xfId="7" applyFont="1" applyFill="1" applyBorder="1" applyAlignment="1">
      <alignment horizontal="center" vertical="center" wrapText="1"/>
    </xf>
    <xf numFmtId="0" fontId="8" fillId="2" borderId="0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horizontal="center" vertical="center" wrapText="1"/>
    </xf>
  </cellXfs>
  <cellStyles count="250">
    <cellStyle name="Euro" xfId="1"/>
    <cellStyle name="Euro 2" xfId="8"/>
    <cellStyle name="Hyperlink_CUADRO 02" xfId="9"/>
    <cellStyle name="Millares" xfId="2" builtinId="3"/>
    <cellStyle name="Millares [0]" xfId="249" builtinId="6"/>
    <cellStyle name="Millares [0] 2" xfId="247"/>
    <cellStyle name="Millares 2" xfId="10"/>
    <cellStyle name="Millares 2 2" xfId="11"/>
    <cellStyle name="Millares 3" xfId="12"/>
    <cellStyle name="Millares 4" xfId="13"/>
    <cellStyle name="Millares 5" xfId="14"/>
    <cellStyle name="Normal" xfId="0" builtinId="0"/>
    <cellStyle name="Normal 10" xfId="15"/>
    <cellStyle name="Normal 100" xfId="16"/>
    <cellStyle name="Normal 101" xfId="17"/>
    <cellStyle name="Normal 102" xfId="18"/>
    <cellStyle name="Normal 103" xfId="19"/>
    <cellStyle name="Normal 104" xfId="20"/>
    <cellStyle name="Normal 105" xfId="21"/>
    <cellStyle name="Normal 106" xfId="22"/>
    <cellStyle name="Normal 107" xfId="23"/>
    <cellStyle name="Normal 108" xfId="24"/>
    <cellStyle name="Normal 109" xfId="25"/>
    <cellStyle name="Normal 11" xfId="26"/>
    <cellStyle name="Normal 110" xfId="27"/>
    <cellStyle name="Normal 111" xfId="28"/>
    <cellStyle name="Normal 112" xfId="29"/>
    <cellStyle name="Normal 113" xfId="30"/>
    <cellStyle name="Normal 114" xfId="31"/>
    <cellStyle name="Normal 115" xfId="32"/>
    <cellStyle name="Normal 116" xfId="33"/>
    <cellStyle name="Normal 117" xfId="34"/>
    <cellStyle name="Normal 118" xfId="35"/>
    <cellStyle name="Normal 119" xfId="36"/>
    <cellStyle name="Normal 12" xfId="37"/>
    <cellStyle name="Normal 120" xfId="38"/>
    <cellStyle name="Normal 121" xfId="39"/>
    <cellStyle name="Normal 122" xfId="40"/>
    <cellStyle name="Normal 123" xfId="41"/>
    <cellStyle name="Normal 124" xfId="42"/>
    <cellStyle name="Normal 125" xfId="43"/>
    <cellStyle name="Normal 126" xfId="44"/>
    <cellStyle name="Normal 127" xfId="45"/>
    <cellStyle name="Normal 128" xfId="46"/>
    <cellStyle name="Normal 129" xfId="47"/>
    <cellStyle name="Normal 13" xfId="48"/>
    <cellStyle name="Normal 130" xfId="49"/>
    <cellStyle name="Normal 131" xfId="50"/>
    <cellStyle name="Normal 132" xfId="51"/>
    <cellStyle name="Normal 133" xfId="52"/>
    <cellStyle name="Normal 134" xfId="53"/>
    <cellStyle name="Normal 135" xfId="54"/>
    <cellStyle name="Normal 136" xfId="55"/>
    <cellStyle name="Normal 137" xfId="56"/>
    <cellStyle name="Normal 138" xfId="57"/>
    <cellStyle name="Normal 139" xfId="58"/>
    <cellStyle name="Normal 14" xfId="59"/>
    <cellStyle name="Normal 140" xfId="60"/>
    <cellStyle name="Normal 141" xfId="61"/>
    <cellStyle name="Normal 142" xfId="62"/>
    <cellStyle name="Normal 143" xfId="63"/>
    <cellStyle name="Normal 144" xfId="64"/>
    <cellStyle name="Normal 145" xfId="65"/>
    <cellStyle name="Normal 146" xfId="66"/>
    <cellStyle name="Normal 147" xfId="67"/>
    <cellStyle name="Normal 148" xfId="68"/>
    <cellStyle name="Normal 149" xfId="69"/>
    <cellStyle name="Normal 15" xfId="70"/>
    <cellStyle name="Normal 150" xfId="71"/>
    <cellStyle name="Normal 151" xfId="72"/>
    <cellStyle name="Normal 152" xfId="73"/>
    <cellStyle name="Normal 153" xfId="74"/>
    <cellStyle name="Normal 154" xfId="75"/>
    <cellStyle name="Normal 155" xfId="76"/>
    <cellStyle name="Normal 156" xfId="77"/>
    <cellStyle name="Normal 157" xfId="78"/>
    <cellStyle name="Normal 158" xfId="79"/>
    <cellStyle name="Normal 159" xfId="80"/>
    <cellStyle name="Normal 16" xfId="81"/>
    <cellStyle name="Normal 160" xfId="82"/>
    <cellStyle name="Normal 161" xfId="83"/>
    <cellStyle name="Normal 162" xfId="84"/>
    <cellStyle name="Normal 163" xfId="85"/>
    <cellStyle name="Normal 164" xfId="86"/>
    <cellStyle name="Normal 165" xfId="87"/>
    <cellStyle name="Normal 166" xfId="88"/>
    <cellStyle name="Normal 167" xfId="89"/>
    <cellStyle name="Normal 168" xfId="90"/>
    <cellStyle name="Normal 169" xfId="91"/>
    <cellStyle name="Normal 17" xfId="92"/>
    <cellStyle name="Normal 170" xfId="93"/>
    <cellStyle name="Normal 171" xfId="94"/>
    <cellStyle name="Normal 172" xfId="95"/>
    <cellStyle name="Normal 173" xfId="96"/>
    <cellStyle name="Normal 174" xfId="97"/>
    <cellStyle name="Normal 175" xfId="98"/>
    <cellStyle name="Normal 176" xfId="99"/>
    <cellStyle name="Normal 177" xfId="100"/>
    <cellStyle name="Normal 178" xfId="101"/>
    <cellStyle name="Normal 179" xfId="248"/>
    <cellStyle name="Normal 18" xfId="102"/>
    <cellStyle name="Normal 19" xfId="103"/>
    <cellStyle name="Normal 2" xfId="3"/>
    <cellStyle name="Normal 2 2" xfId="104"/>
    <cellStyle name="Normal 2 2 2" xfId="105"/>
    <cellStyle name="Normal 2 3" xfId="106"/>
    <cellStyle name="Normal 2 4" xfId="107"/>
    <cellStyle name="Normal 2 5" xfId="108"/>
    <cellStyle name="Normal 2 5 2" xfId="109"/>
    <cellStyle name="Normal 20" xfId="110"/>
    <cellStyle name="Normal 21" xfId="111"/>
    <cellStyle name="Normal 22" xfId="112"/>
    <cellStyle name="Normal 23" xfId="113"/>
    <cellStyle name="Normal 24" xfId="114"/>
    <cellStyle name="Normal 25" xfId="115"/>
    <cellStyle name="Normal 26" xfId="116"/>
    <cellStyle name="Normal 27" xfId="117"/>
    <cellStyle name="Normal 28" xfId="118"/>
    <cellStyle name="Normal 29" xfId="119"/>
    <cellStyle name="Normal 3" xfId="4"/>
    <cellStyle name="Normal 30" xfId="120"/>
    <cellStyle name="Normal 31" xfId="121"/>
    <cellStyle name="Normal 32" xfId="122"/>
    <cellStyle name="Normal 33" xfId="123"/>
    <cellStyle name="Normal 34" xfId="124"/>
    <cellStyle name="Normal 35" xfId="125"/>
    <cellStyle name="Normal 36" xfId="126"/>
    <cellStyle name="Normal 37" xfId="127"/>
    <cellStyle name="Normal 38" xfId="128"/>
    <cellStyle name="Normal 39" xfId="129"/>
    <cellStyle name="Normal 4" xfId="130"/>
    <cellStyle name="Normal 40" xfId="131"/>
    <cellStyle name="Normal 41" xfId="132"/>
    <cellStyle name="Normal 42" xfId="133"/>
    <cellStyle name="Normal 43" xfId="134"/>
    <cellStyle name="Normal 44" xfId="135"/>
    <cellStyle name="Normal 45" xfId="136"/>
    <cellStyle name="Normal 46" xfId="137"/>
    <cellStyle name="Normal 47" xfId="138"/>
    <cellStyle name="Normal 48" xfId="139"/>
    <cellStyle name="Normal 49" xfId="140"/>
    <cellStyle name="Normal 5" xfId="141"/>
    <cellStyle name="Normal 5 2" xfId="142"/>
    <cellStyle name="Normal 50" xfId="143"/>
    <cellStyle name="Normal 51" xfId="144"/>
    <cellStyle name="Normal 52" xfId="145"/>
    <cellStyle name="Normal 53" xfId="146"/>
    <cellStyle name="Normal 54" xfId="147"/>
    <cellStyle name="Normal 55" xfId="148"/>
    <cellStyle name="Normal 56" xfId="149"/>
    <cellStyle name="Normal 57" xfId="150"/>
    <cellStyle name="Normal 58" xfId="151"/>
    <cellStyle name="Normal 59" xfId="152"/>
    <cellStyle name="Normal 6" xfId="153"/>
    <cellStyle name="Normal 60" xfId="154"/>
    <cellStyle name="Normal 61" xfId="155"/>
    <cellStyle name="Normal 62" xfId="156"/>
    <cellStyle name="Normal 63" xfId="157"/>
    <cellStyle name="Normal 64" xfId="158"/>
    <cellStyle name="Normal 65" xfId="159"/>
    <cellStyle name="Normal 66" xfId="160"/>
    <cellStyle name="Normal 67" xfId="161"/>
    <cellStyle name="Normal 68" xfId="162"/>
    <cellStyle name="Normal 69" xfId="163"/>
    <cellStyle name="Normal 7" xfId="164"/>
    <cellStyle name="Normal 70" xfId="165"/>
    <cellStyle name="Normal 71" xfId="166"/>
    <cellStyle name="Normal 72" xfId="167"/>
    <cellStyle name="Normal 73" xfId="168"/>
    <cellStyle name="Normal 74" xfId="169"/>
    <cellStyle name="Normal 75" xfId="170"/>
    <cellStyle name="Normal 76" xfId="171"/>
    <cellStyle name="Normal 77" xfId="172"/>
    <cellStyle name="Normal 78" xfId="173"/>
    <cellStyle name="Normal 79" xfId="174"/>
    <cellStyle name="Normal 8" xfId="175"/>
    <cellStyle name="Normal 80" xfId="176"/>
    <cellStyle name="Normal 81" xfId="177"/>
    <cellStyle name="Normal 82" xfId="178"/>
    <cellStyle name="Normal 83" xfId="179"/>
    <cellStyle name="Normal 84" xfId="180"/>
    <cellStyle name="Normal 85" xfId="181"/>
    <cellStyle name="Normal 86" xfId="182"/>
    <cellStyle name="Normal 87" xfId="183"/>
    <cellStyle name="Normal 88" xfId="184"/>
    <cellStyle name="Normal 89" xfId="185"/>
    <cellStyle name="Normal 9" xfId="5"/>
    <cellStyle name="Normal 9 2" xfId="7"/>
    <cellStyle name="Normal 90" xfId="186"/>
    <cellStyle name="Normal 91" xfId="187"/>
    <cellStyle name="Normal 92" xfId="188"/>
    <cellStyle name="Normal 93" xfId="189"/>
    <cellStyle name="Normal 94" xfId="190"/>
    <cellStyle name="Normal 95" xfId="191"/>
    <cellStyle name="Normal 96" xfId="192"/>
    <cellStyle name="Normal 97" xfId="193"/>
    <cellStyle name="Normal 98" xfId="194"/>
    <cellStyle name="Normal 99" xfId="195"/>
    <cellStyle name="Porcentaje" xfId="6" builtinId="5"/>
    <cellStyle name="Porcentual 2" xfId="196"/>
    <cellStyle name="style1463255769284" xfId="197"/>
    <cellStyle name="style1463255769284 2" xfId="198"/>
    <cellStyle name="style1463255769459" xfId="199"/>
    <cellStyle name="style1463255769459 2" xfId="200"/>
    <cellStyle name="style1463257059988" xfId="201"/>
    <cellStyle name="style1463257060129" xfId="202"/>
    <cellStyle name="style1463257060238" xfId="203"/>
    <cellStyle name="style1463257060379" xfId="204"/>
    <cellStyle name="style1463257060488" xfId="205"/>
    <cellStyle name="style1463257060598" xfId="206"/>
    <cellStyle name="style1463257060691" xfId="207"/>
    <cellStyle name="style1463257060816" xfId="208"/>
    <cellStyle name="style1463257060941" xfId="209"/>
    <cellStyle name="style1463257061082" xfId="210"/>
    <cellStyle name="style1463257061209" xfId="211"/>
    <cellStyle name="style1463257061350" xfId="212"/>
    <cellStyle name="style1463257061475" xfId="213"/>
    <cellStyle name="style1463257061584" xfId="214"/>
    <cellStyle name="style1463257061709" xfId="215"/>
    <cellStyle name="style1463257061818" xfId="216"/>
    <cellStyle name="style1463257061928" xfId="217"/>
    <cellStyle name="style1463257062053" xfId="218"/>
    <cellStyle name="style1463257062178" xfId="219"/>
    <cellStyle name="style1463257062287" xfId="220"/>
    <cellStyle name="style1463257062381" xfId="221"/>
    <cellStyle name="style1463257062475" xfId="222"/>
    <cellStyle name="style1463257062553" xfId="223"/>
    <cellStyle name="style1463257062646" xfId="224"/>
    <cellStyle name="style1463257062740" xfId="225"/>
    <cellStyle name="style1463257062818" xfId="226"/>
    <cellStyle name="style1463257062928" xfId="227"/>
    <cellStyle name="style1463257063021" xfId="228"/>
    <cellStyle name="style1463257063115" xfId="229"/>
    <cellStyle name="style1463257063225" xfId="230"/>
    <cellStyle name="style1463257063350" xfId="231"/>
    <cellStyle name="style1463257063475" xfId="232"/>
    <cellStyle name="style1463257063623" xfId="233"/>
    <cellStyle name="style1463257063764" xfId="234"/>
    <cellStyle name="style1463257063906" xfId="235"/>
    <cellStyle name="style1463257064022" xfId="236"/>
    <cellStyle name="style1463257064186" xfId="237"/>
    <cellStyle name="style1463257064323" xfId="238"/>
    <cellStyle name="style1463257064466" xfId="239"/>
    <cellStyle name="style1463257065008" xfId="240"/>
    <cellStyle name="style1463257065195" xfId="241"/>
    <cellStyle name="style1464646602322" xfId="242"/>
    <cellStyle name="style1464646602416" xfId="243"/>
    <cellStyle name="style1464646602525" xfId="244"/>
    <cellStyle name="style1464646602666" xfId="245"/>
    <cellStyle name="style1464646602791" xfId="24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gif"/><Relationship Id="rId4" Type="http://schemas.openxmlformats.org/officeDocument/2006/relationships/image" Target="../media/image4.jpg"/><Relationship Id="rId9" Type="http://schemas.openxmlformats.org/officeDocument/2006/relationships/image" Target="../media/image9.jpg"/></Relationships>
</file>

<file path=xl/charts/_rels/char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12.gif"/><Relationship Id="rId7" Type="http://schemas.openxmlformats.org/officeDocument/2006/relationships/image" Target="../media/image6.jpg"/><Relationship Id="rId2" Type="http://schemas.openxmlformats.org/officeDocument/2006/relationships/image" Target="../media/image11.gif"/><Relationship Id="rId1" Type="http://schemas.openxmlformats.org/officeDocument/2006/relationships/image" Target="../media/image10.gif"/><Relationship Id="rId6" Type="http://schemas.openxmlformats.org/officeDocument/2006/relationships/image" Target="../media/image14.jpg"/><Relationship Id="rId5" Type="http://schemas.openxmlformats.org/officeDocument/2006/relationships/image" Target="../media/image4.jpg"/><Relationship Id="rId4" Type="http://schemas.openxmlformats.org/officeDocument/2006/relationships/image" Target="../media/image13.gif"/><Relationship Id="rId9" Type="http://schemas.openxmlformats.org/officeDocument/2006/relationships/image" Target="../media/image7.jpg"/></Relationships>
</file>

<file path=xl/charts/_rels/char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g"/><Relationship Id="rId3" Type="http://schemas.openxmlformats.org/officeDocument/2006/relationships/image" Target="../media/image4.jpg"/><Relationship Id="rId7" Type="http://schemas.openxmlformats.org/officeDocument/2006/relationships/image" Target="../media/image8.jpg"/><Relationship Id="rId2" Type="http://schemas.openxmlformats.org/officeDocument/2006/relationships/image" Target="../media/image16.jpg"/><Relationship Id="rId1" Type="http://schemas.openxmlformats.org/officeDocument/2006/relationships/image" Target="../media/image15.jpg"/><Relationship Id="rId6" Type="http://schemas.openxmlformats.org/officeDocument/2006/relationships/image" Target="../media/image6.jpg"/><Relationship Id="rId5" Type="http://schemas.openxmlformats.org/officeDocument/2006/relationships/image" Target="../media/image17.gif"/><Relationship Id="rId4" Type="http://schemas.openxmlformats.org/officeDocument/2006/relationships/image" Target="../media/image13.gif"/><Relationship Id="rId9" Type="http://schemas.openxmlformats.org/officeDocument/2006/relationships/image" Target="../media/image9.jpg"/></Relationships>
</file>

<file path=xl/charts/_rels/char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9.jpg"/><Relationship Id="rId7" Type="http://schemas.openxmlformats.org/officeDocument/2006/relationships/image" Target="../media/image22.jpg"/><Relationship Id="rId12" Type="http://schemas.openxmlformats.org/officeDocument/2006/relationships/image" Target="../media/image7.jpg"/><Relationship Id="rId2" Type="http://schemas.openxmlformats.org/officeDocument/2006/relationships/image" Target="../media/image18.jpg"/><Relationship Id="rId1" Type="http://schemas.openxmlformats.org/officeDocument/2006/relationships/image" Target="../media/image15.jpg"/><Relationship Id="rId6" Type="http://schemas.openxmlformats.org/officeDocument/2006/relationships/image" Target="../media/image21.jpg"/><Relationship Id="rId11" Type="http://schemas.openxmlformats.org/officeDocument/2006/relationships/image" Target="../media/image8.jpg"/><Relationship Id="rId5" Type="http://schemas.openxmlformats.org/officeDocument/2006/relationships/image" Target="../media/image20.jpg"/><Relationship Id="rId10" Type="http://schemas.openxmlformats.org/officeDocument/2006/relationships/image" Target="../media/image6.jpg"/><Relationship Id="rId4" Type="http://schemas.openxmlformats.org/officeDocument/2006/relationships/image" Target="../media/image4.jpg"/><Relationship Id="rId9" Type="http://schemas.openxmlformats.org/officeDocument/2006/relationships/image" Target="../media/image9.jpg"/></Relationships>
</file>

<file path=xl/charts/_rels/char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jpg"/><Relationship Id="rId13" Type="http://schemas.openxmlformats.org/officeDocument/2006/relationships/image" Target="../media/image34.jpg"/><Relationship Id="rId18" Type="http://schemas.openxmlformats.org/officeDocument/2006/relationships/image" Target="../media/image8.jpg"/><Relationship Id="rId3" Type="http://schemas.openxmlformats.org/officeDocument/2006/relationships/image" Target="../media/image25.jpg"/><Relationship Id="rId7" Type="http://schemas.openxmlformats.org/officeDocument/2006/relationships/image" Target="../media/image4.jpg"/><Relationship Id="rId12" Type="http://schemas.openxmlformats.org/officeDocument/2006/relationships/image" Target="../media/image33.jpg"/><Relationship Id="rId17" Type="http://schemas.openxmlformats.org/officeDocument/2006/relationships/image" Target="../media/image37.jpg"/><Relationship Id="rId2" Type="http://schemas.openxmlformats.org/officeDocument/2006/relationships/image" Target="../media/image24.jpg"/><Relationship Id="rId16" Type="http://schemas.openxmlformats.org/officeDocument/2006/relationships/image" Target="../media/image36.jpg"/><Relationship Id="rId1" Type="http://schemas.openxmlformats.org/officeDocument/2006/relationships/image" Target="../media/image23.jpg"/><Relationship Id="rId6" Type="http://schemas.openxmlformats.org/officeDocument/2006/relationships/image" Target="../media/image28.jpg"/><Relationship Id="rId11" Type="http://schemas.openxmlformats.org/officeDocument/2006/relationships/image" Target="../media/image32.jpg"/><Relationship Id="rId5" Type="http://schemas.openxmlformats.org/officeDocument/2006/relationships/image" Target="../media/image27.jpg"/><Relationship Id="rId15" Type="http://schemas.openxmlformats.org/officeDocument/2006/relationships/image" Target="../media/image18.jpg"/><Relationship Id="rId10" Type="http://schemas.openxmlformats.org/officeDocument/2006/relationships/image" Target="../media/image31.jpg"/><Relationship Id="rId19" Type="http://schemas.openxmlformats.org/officeDocument/2006/relationships/image" Target="../media/image7.jpg"/><Relationship Id="rId4" Type="http://schemas.openxmlformats.org/officeDocument/2006/relationships/image" Target="../media/image26.jpg"/><Relationship Id="rId9" Type="http://schemas.openxmlformats.org/officeDocument/2006/relationships/image" Target="../media/image30.jpg"/><Relationship Id="rId14" Type="http://schemas.openxmlformats.org/officeDocument/2006/relationships/image" Target="../media/image35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95872033023761"/>
          <c:y val="5.8389667754945411E-2"/>
          <c:w val="0.80754902799957584"/>
          <c:h val="0.74735580308559191"/>
        </c:manualLayout>
      </c:layout>
      <c:lineChart>
        <c:grouping val="standard"/>
        <c:varyColors val="0"/>
        <c:ser>
          <c:idx val="0"/>
          <c:order val="0"/>
          <c:tx>
            <c:strRef>
              <c:f>'C1'!$A$10</c:f>
              <c:strCache>
                <c:ptCount val="1"/>
                <c:pt idx="0">
                  <c:v>ELECTORADO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'C1'!$B$7:$F$7</c:f>
              <c:numCache>
                <c:formatCode>General</c:formatCode>
                <c:ptCount val="5"/>
                <c:pt idx="0">
                  <c:v>2002</c:v>
                </c:pt>
                <c:pt idx="1">
                  <c:v>2006</c:v>
                </c:pt>
                <c:pt idx="2">
                  <c:v>2010</c:v>
                </c:pt>
                <c:pt idx="3">
                  <c:v>2016</c:v>
                </c:pt>
                <c:pt idx="4">
                  <c:v>2020</c:v>
                </c:pt>
              </c:numCache>
            </c:numRef>
          </c:cat>
          <c:val>
            <c:numRef>
              <c:f>'C1'!$B$10:$F$10</c:f>
              <c:numCache>
                <c:formatCode>_(* #,##0_);_(* \(#,##0\);_(* "-"??_);_(@_)</c:formatCode>
                <c:ptCount val="5"/>
                <c:pt idx="0">
                  <c:v>2331459</c:v>
                </c:pt>
                <c:pt idx="1">
                  <c:v>2603770</c:v>
                </c:pt>
                <c:pt idx="2">
                  <c:v>2865509</c:v>
                </c:pt>
                <c:pt idx="3">
                  <c:v>3178364</c:v>
                </c:pt>
                <c:pt idx="4">
                  <c:v>3398338.0000000037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C-4619-8929-917A10B0456A}"/>
            </c:ext>
          </c:extLst>
        </c:ser>
        <c:ser>
          <c:idx val="1"/>
          <c:order val="1"/>
          <c:tx>
            <c:strRef>
              <c:f>'C1'!$A$11</c:f>
              <c:strCache>
                <c:ptCount val="1"/>
                <c:pt idx="0">
                  <c:v>VOTOS RECIBIDOS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'C1'!$B$7:$F$7</c:f>
              <c:numCache>
                <c:formatCode>General</c:formatCode>
                <c:ptCount val="5"/>
                <c:pt idx="0">
                  <c:v>2002</c:v>
                </c:pt>
                <c:pt idx="1">
                  <c:v>2006</c:v>
                </c:pt>
                <c:pt idx="2">
                  <c:v>2010</c:v>
                </c:pt>
                <c:pt idx="3">
                  <c:v>2016</c:v>
                </c:pt>
                <c:pt idx="4">
                  <c:v>2020</c:v>
                </c:pt>
              </c:numCache>
            </c:numRef>
          </c:cat>
          <c:val>
            <c:numRef>
              <c:f>'C1'!$B$11:$F$11</c:f>
              <c:numCache>
                <c:formatCode>_(* #,##0_);_(* \(#,##0\);_(* "-"??_);_(@_)</c:formatCode>
                <c:ptCount val="5"/>
                <c:pt idx="0">
                  <c:v>531659</c:v>
                </c:pt>
                <c:pt idx="1">
                  <c:v>620614</c:v>
                </c:pt>
                <c:pt idx="2">
                  <c:v>799171</c:v>
                </c:pt>
                <c:pt idx="3">
                  <c:v>1125556</c:v>
                </c:pt>
                <c:pt idx="4">
                  <c:v>1232164.0000000005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C-4619-8929-917A10B0456A}"/>
            </c:ext>
          </c:extLst>
        </c:ser>
        <c:ser>
          <c:idx val="2"/>
          <c:order val="2"/>
          <c:tx>
            <c:v>ABSTENCIONISMO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'C1'!$B$7:$F$7</c:f>
              <c:numCache>
                <c:formatCode>General</c:formatCode>
                <c:ptCount val="5"/>
                <c:pt idx="0">
                  <c:v>2002</c:v>
                </c:pt>
                <c:pt idx="1">
                  <c:v>2006</c:v>
                </c:pt>
                <c:pt idx="2">
                  <c:v>2010</c:v>
                </c:pt>
                <c:pt idx="3">
                  <c:v>2016</c:v>
                </c:pt>
                <c:pt idx="4">
                  <c:v>2020</c:v>
                </c:pt>
              </c:numCache>
            </c:numRef>
          </c:cat>
          <c:val>
            <c:numRef>
              <c:f>'C1'!$B$16:$F$16</c:f>
              <c:numCache>
                <c:formatCode>_(* #,##0_);_(* \(#,##0\);_(* "-"??_);_(@_)</c:formatCode>
                <c:ptCount val="5"/>
                <c:pt idx="0">
                  <c:v>1799800</c:v>
                </c:pt>
                <c:pt idx="1">
                  <c:v>1983156</c:v>
                </c:pt>
                <c:pt idx="2">
                  <c:v>2066338</c:v>
                </c:pt>
                <c:pt idx="3">
                  <c:v>2052808</c:v>
                </c:pt>
                <c:pt idx="4">
                  <c:v>2166173.9999999958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1C-4619-8929-917A10B04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535872"/>
        <c:axId val="206004224"/>
      </c:lineChart>
      <c:catAx>
        <c:axId val="20353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s-CR"/>
          </a:p>
        </c:txPr>
        <c:crossAx val="206004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004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s-CR"/>
          </a:p>
        </c:txPr>
        <c:crossAx val="203535872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08536059858191"/>
          <c:y val="0.92536361308494952"/>
          <c:w val="0.7088988130215087"/>
          <c:h val="5.051949299020558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s-C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s-CR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79013626290725E-2"/>
          <c:y val="0.12097900262467191"/>
          <c:w val="0.85821679475694135"/>
          <c:h val="0.69612532808398964"/>
        </c:manualLayout>
      </c:layout>
      <c:lineChart>
        <c:grouping val="standard"/>
        <c:varyColors val="0"/>
        <c:ser>
          <c:idx val="1"/>
          <c:order val="0"/>
          <c:tx>
            <c:strRef>
              <c:f>'C2'!$A$8</c:f>
              <c:strCache>
                <c:ptCount val="1"/>
                <c:pt idx="0">
                  <c:v>COSTA RICA</c:v>
                </c:pt>
              </c:strCache>
            </c:strRef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'C2'!$B$6:$F$6</c:f>
              <c:numCache>
                <c:formatCode>General</c:formatCode>
                <c:ptCount val="5"/>
                <c:pt idx="0">
                  <c:v>2002</c:v>
                </c:pt>
                <c:pt idx="1">
                  <c:v>2006</c:v>
                </c:pt>
                <c:pt idx="2">
                  <c:v>2010</c:v>
                </c:pt>
                <c:pt idx="3">
                  <c:v>2016</c:v>
                </c:pt>
                <c:pt idx="4">
                  <c:v>2020</c:v>
                </c:pt>
              </c:numCache>
            </c:numRef>
          </c:cat>
          <c:val>
            <c:numRef>
              <c:f>'C2'!$B$8:$F$8</c:f>
              <c:numCache>
                <c:formatCode>0.0</c:formatCode>
                <c:ptCount val="5"/>
                <c:pt idx="0">
                  <c:v>77.196296396376681</c:v>
                </c:pt>
                <c:pt idx="1">
                  <c:v>76.164791821090176</c:v>
                </c:pt>
                <c:pt idx="2">
                  <c:v>72.110679114949562</c:v>
                </c:pt>
                <c:pt idx="3">
                  <c:v>64.586938437510625</c:v>
                </c:pt>
                <c:pt idx="4">
                  <c:v>63.742158666971719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D-4DF3-8239-ACE1D60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219973120"/>
        <c:axId val="206006528"/>
      </c:lineChart>
      <c:catAx>
        <c:axId val="219973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s-CR" sz="800"/>
                  <a:t>AÑO</a:t>
                </a:r>
                <a:r>
                  <a:rPr lang="es-CR" sz="800" baseline="0"/>
                  <a:t> ELECTORAL</a:t>
                </a:r>
                <a:endParaRPr lang="es-CR" sz="8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6006528"/>
        <c:crosses val="autoZero"/>
        <c:auto val="1"/>
        <c:lblAlgn val="ctr"/>
        <c:lblOffset val="100"/>
        <c:noMultiLvlLbl val="0"/>
      </c:catAx>
      <c:valAx>
        <c:axId val="206006528"/>
        <c:scaling>
          <c:orientation val="minMax"/>
          <c:min val="6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219973120"/>
        <c:crosses val="autoZero"/>
        <c:crossBetween val="between"/>
        <c:minorUnit val="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Tahoma" pitchFamily="34" charset="0"/>
          <a:cs typeface="Tahoma" pitchFamily="34" charset="0"/>
        </a:defRPr>
      </a:pPr>
      <a:endParaRPr lang="es-CR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'C3'!$A$9</c:f>
              <c:strCache>
                <c:ptCount val="1"/>
                <c:pt idx="0">
                  <c:v>COSTA RICA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'C3'!$B$7:$F$7</c:f>
              <c:numCache>
                <c:formatCode>General</c:formatCode>
                <c:ptCount val="5"/>
                <c:pt idx="0">
                  <c:v>2002</c:v>
                </c:pt>
                <c:pt idx="1">
                  <c:v>2006</c:v>
                </c:pt>
                <c:pt idx="2">
                  <c:v>2010</c:v>
                </c:pt>
                <c:pt idx="3">
                  <c:v>2016</c:v>
                </c:pt>
                <c:pt idx="4">
                  <c:v>2020</c:v>
                </c:pt>
              </c:numCache>
            </c:numRef>
          </c:cat>
          <c:val>
            <c:numRef>
              <c:f>'C3'!$B$9:$F$9</c:f>
              <c:numCache>
                <c:formatCode>_(* #,##0.0_);_(* \(#,##0.0\);_(* "-"??_);_(@_)</c:formatCode>
                <c:ptCount val="5"/>
                <c:pt idx="0">
                  <c:v>57.961513773031506</c:v>
                </c:pt>
                <c:pt idx="1">
                  <c:v>60.854899894896832</c:v>
                </c:pt>
                <c:pt idx="2">
                  <c:v>63.201940759973652</c:v>
                </c:pt>
                <c:pt idx="3">
                  <c:v>64.992274616327762</c:v>
                </c:pt>
                <c:pt idx="4">
                  <c:v>66.487568297059596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74-4E2A-A9C7-7248A58AE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542464"/>
        <c:axId val="206008256"/>
      </c:lineChart>
      <c:catAx>
        <c:axId val="22054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s-CR"/>
          </a:p>
        </c:txPr>
        <c:crossAx val="206008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6008256"/>
        <c:scaling>
          <c:orientation val="minMax"/>
          <c:min val="55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s-CR"/>
          </a:p>
        </c:txPr>
        <c:crossAx val="22054246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s-C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CR" sz="1200"/>
              <a:t>GRÁFICO 4 COSTA RICA: ALCALDÍAS GANADAS,</a:t>
            </a:r>
            <a:r>
              <a:rPr lang="es-CR" sz="1200" baseline="0"/>
              <a:t> POR PARTIDO POLÍTICO </a:t>
            </a:r>
          </a:p>
          <a:p>
            <a:pPr>
              <a:defRPr sz="1200"/>
            </a:pPr>
            <a:r>
              <a:rPr lang="es-CR" sz="1200" baseline="0"/>
              <a:t>ELECCIONES  MUNICIPALES DICIEMBRE 2002</a:t>
            </a:r>
            <a:endParaRPr lang="es-CR" sz="1200"/>
          </a:p>
        </c:rich>
      </c:tx>
      <c:layout>
        <c:manualLayout>
          <c:xMode val="edge"/>
          <c:yMode val="edge"/>
          <c:x val="0.24946633643737307"/>
          <c:y val="3.0848329048843211E-2"/>
        </c:manualLayout>
      </c:layout>
      <c:overlay val="0"/>
    </c:title>
    <c:autoTitleDeleted val="0"/>
    <c:view3D>
      <c:rotX val="20"/>
      <c:rotY val="40"/>
      <c:depthPercent val="5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1315247657177014"/>
          <c:y val="0.14368674298987888"/>
          <c:w val="0.76279641482244254"/>
          <c:h val="0.79990044798407167"/>
        </c:manualLayout>
      </c:layout>
      <c:bar3DChart>
        <c:barDir val="bar"/>
        <c:grouping val="clustered"/>
        <c:varyColors val="0"/>
        <c:ser>
          <c:idx val="0"/>
          <c:order val="0"/>
          <c:spPr>
            <a:effectLst>
              <a:outerShdw blurRad="1270000" dir="21540000" sx="200000" sy="200000" algn="ctr" rotWithShape="0">
                <a:schemeClr val="bg1">
                  <a:alpha val="0"/>
                </a:scheme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21-443E-8532-35C4A4E2464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21-443E-8532-35C4A4E24647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C21-443E-8532-35C4A4E24647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C21-443E-8532-35C4A4E24647}"/>
              </c:ext>
            </c:extLst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C21-443E-8532-35C4A4E24647}"/>
              </c:ext>
            </c:extLst>
          </c:dPt>
          <c:dPt>
            <c:idx val="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C21-443E-8532-35C4A4E24647}"/>
              </c:ext>
            </c:extLst>
          </c:dPt>
          <c:dPt>
            <c:idx val="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C21-443E-8532-35C4A4E24647}"/>
              </c:ext>
            </c:extLst>
          </c:dPt>
          <c:dPt>
            <c:idx val="7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C21-443E-8532-35C4A4E24647}"/>
              </c:ext>
            </c:extLst>
          </c:dPt>
          <c:dPt>
            <c:idx val="8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C21-443E-8532-35C4A4E24647}"/>
              </c:ext>
            </c:extLst>
          </c:dPt>
          <c:dPt>
            <c:idx val="9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C21-443E-8532-35C4A4E24647}"/>
              </c:ext>
            </c:extLst>
          </c:dPt>
          <c:dPt>
            <c:idx val="10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C21-443E-8532-35C4A4E24647}"/>
              </c:ext>
            </c:extLst>
          </c:dPt>
          <c:dPt>
            <c:idx val="11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C21-443E-8532-35C4A4E24647}"/>
              </c:ext>
            </c:extLst>
          </c:dPt>
          <c:dLbls>
            <c:numFmt formatCode="#,##0_);\(#,##0\)" sourceLinked="0"/>
            <c:spPr>
              <a:solidFill>
                <a:schemeClr val="bg1">
                  <a:lumMod val="65000"/>
                  <a:alpha val="50000"/>
                </a:schemeClr>
              </a:solidFill>
              <a:ln>
                <a:noFill/>
              </a:ln>
            </c:spPr>
            <c:txPr>
              <a:bodyPr rot="0" vert="horz" anchor="b" anchorCtr="1"/>
              <a:lstStyle/>
              <a:p>
                <a:pPr>
                  <a:defRPr sz="1100">
                    <a:latin typeface="Arial Black" pitchFamily="34" charset="0"/>
                  </a:defRPr>
                </a:pPr>
                <a:endParaRPr lang="es-C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'G4'!$A$9:$A$16</c:f>
              <c:strCache>
                <c:ptCount val="8"/>
                <c:pt idx="0">
                  <c:v>RENOVACIÓN COSTARRICENSE</c:v>
                </c:pt>
                <c:pt idx="1">
                  <c:v>INDEPENDIENTE OBRERO</c:v>
                </c:pt>
                <c:pt idx="2">
                  <c:v>GUANACASTE INDEPENDIENTE</c:v>
                </c:pt>
                <c:pt idx="3">
                  <c:v>CURRIDABAT SIGLO XXI</c:v>
                </c:pt>
                <c:pt idx="4">
                  <c:v>AUTÉNTICO PARAISEÑO</c:v>
                </c:pt>
                <c:pt idx="5">
                  <c:v>ACCIÓN CIUDADANA</c:v>
                </c:pt>
                <c:pt idx="6">
                  <c:v>LIBERACIÓN NACIONAL</c:v>
                </c:pt>
                <c:pt idx="7">
                  <c:v>UNIDAD SOCIAL CRISTIANA</c:v>
                </c:pt>
              </c:strCache>
            </c:strRef>
          </c:cat>
          <c:val>
            <c:numRef>
              <c:f>'G4'!$B$9:$B$16</c:f>
              <c:numCache>
                <c:formatCode>_(* #,##0_);_(* \(#,##0\);_(* "-"_);_(@_)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27</c:v>
                </c:pt>
                <c:pt idx="7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C21-443E-8532-35C4A4E246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1"/>
        <c:gapDepth val="0"/>
        <c:shape val="box"/>
        <c:axId val="222018048"/>
        <c:axId val="206010560"/>
        <c:axId val="0"/>
      </c:bar3DChart>
      <c:catAx>
        <c:axId val="222018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s-CR"/>
          </a:p>
        </c:txPr>
        <c:crossAx val="206010560"/>
        <c:crosses val="autoZero"/>
        <c:auto val="1"/>
        <c:lblAlgn val="ctr"/>
        <c:lblOffset val="100"/>
        <c:noMultiLvlLbl val="0"/>
      </c:catAx>
      <c:valAx>
        <c:axId val="206010560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one"/>
        <c:crossAx val="222018048"/>
        <c:crosses val="autoZero"/>
        <c:crossBetween val="between"/>
      </c:valAx>
    </c:plotArea>
    <c:plotVisOnly val="1"/>
    <c:dispBlanksAs val="gap"/>
    <c:showDLblsOverMax val="0"/>
  </c:chart>
  <c:spPr>
    <a:noFill/>
    <a:ln cap="rnd">
      <a:solidFill>
        <a:schemeClr val="tx1"/>
      </a:solidFill>
    </a:ln>
    <a:effectLst>
      <a:outerShdw blurRad="50800" dist="50800" dir="5400000" algn="ctr" rotWithShape="0">
        <a:schemeClr val="bg1"/>
      </a:outerShdw>
    </a:effectLst>
    <a:scene3d>
      <a:camera prst="orthographicFront"/>
      <a:lightRig rig="threePt" dir="t"/>
    </a:scene3d>
    <a:sp3d/>
  </c:spPr>
  <c:printSettings>
    <c:headerFooter/>
    <c:pageMargins b="0.75000000000000344" l="0.70000000000000062" r="0.70000000000000062" t="0.7500000000000034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CR" sz="1200"/>
              <a:t>GRÁFICO 5 COSTA RICA: ALCALDÍAS GANADAS,</a:t>
            </a:r>
            <a:r>
              <a:rPr lang="es-CR" sz="1200" baseline="0"/>
              <a:t> POR PARTIDO POLÍTICO </a:t>
            </a:r>
          </a:p>
          <a:p>
            <a:pPr>
              <a:defRPr sz="1200"/>
            </a:pPr>
            <a:r>
              <a:rPr lang="es-CR" sz="1200" baseline="0"/>
              <a:t>ELECCIONES  MUNICIPALES DICIEMBRE 2006</a:t>
            </a:r>
            <a:endParaRPr lang="es-CR" sz="1200"/>
          </a:p>
        </c:rich>
      </c:tx>
      <c:layout>
        <c:manualLayout>
          <c:xMode val="edge"/>
          <c:yMode val="edge"/>
          <c:x val="0.24946633643737307"/>
          <c:y val="3.0848329048843211E-2"/>
        </c:manualLayout>
      </c:layout>
      <c:overlay val="0"/>
    </c:title>
    <c:autoTitleDeleted val="0"/>
    <c:view3D>
      <c:rotX val="20"/>
      <c:rotY val="40"/>
      <c:depthPercent val="5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1315247657177014"/>
          <c:y val="0.14368674298987888"/>
          <c:w val="0.76279641482244254"/>
          <c:h val="0.79990044798407167"/>
        </c:manualLayout>
      </c:layout>
      <c:bar3DChart>
        <c:barDir val="bar"/>
        <c:grouping val="clustered"/>
        <c:varyColors val="0"/>
        <c:ser>
          <c:idx val="0"/>
          <c:order val="0"/>
          <c:spPr>
            <a:effectLst>
              <a:outerShdw blurRad="1270000" dir="21540000" sx="200000" sy="200000" algn="ctr" rotWithShape="0">
                <a:schemeClr val="bg1">
                  <a:alpha val="0"/>
                </a:scheme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2BF-4DEE-812F-95E85E1314A0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2BF-4DEE-812F-95E85E1314A0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2BF-4DEE-812F-95E85E1314A0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2BF-4DEE-812F-95E85E1314A0}"/>
              </c:ext>
            </c:extLst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2BF-4DEE-812F-95E85E1314A0}"/>
              </c:ext>
            </c:extLst>
          </c:dPt>
          <c:dPt>
            <c:idx val="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2BF-4DEE-812F-95E85E1314A0}"/>
              </c:ext>
            </c:extLst>
          </c:dPt>
          <c:dPt>
            <c:idx val="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2BF-4DEE-812F-95E85E1314A0}"/>
              </c:ext>
            </c:extLst>
          </c:dPt>
          <c:dPt>
            <c:idx val="7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2BF-4DEE-812F-95E85E1314A0}"/>
              </c:ext>
            </c:extLst>
          </c:dPt>
          <c:dPt>
            <c:idx val="8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2BF-4DEE-812F-95E85E1314A0}"/>
              </c:ext>
            </c:extLst>
          </c:dPt>
          <c:dPt>
            <c:idx val="9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2BF-4DEE-812F-95E85E1314A0}"/>
              </c:ext>
            </c:extLst>
          </c:dPt>
          <c:dPt>
            <c:idx val="10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2BF-4DEE-812F-95E85E1314A0}"/>
              </c:ext>
            </c:extLst>
          </c:dPt>
          <c:dPt>
            <c:idx val="11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2BF-4DEE-812F-95E85E1314A0}"/>
              </c:ext>
            </c:extLst>
          </c:dPt>
          <c:dLbls>
            <c:numFmt formatCode="#,##0_);\(#,##0\)" sourceLinked="0"/>
            <c:spPr>
              <a:solidFill>
                <a:schemeClr val="bg1">
                  <a:lumMod val="65000"/>
                  <a:alpha val="50000"/>
                </a:schemeClr>
              </a:solidFill>
              <a:ln>
                <a:noFill/>
              </a:ln>
            </c:spPr>
            <c:txPr>
              <a:bodyPr rot="0" vert="horz" anchor="b" anchorCtr="1"/>
              <a:lstStyle/>
              <a:p>
                <a:pPr>
                  <a:defRPr sz="1100">
                    <a:latin typeface="Arial Black" pitchFamily="34" charset="0"/>
                  </a:defRPr>
                </a:pPr>
                <a:endParaRPr lang="es-C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'G5'!$A$9:$A$17</c:f>
              <c:strCache>
                <c:ptCount val="9"/>
                <c:pt idx="0">
                  <c:v>UNIÓN PARA EL CAMBIO</c:v>
                </c:pt>
                <c:pt idx="1">
                  <c:v>UNIÓN NACIONAL</c:v>
                </c:pt>
                <c:pt idx="2">
                  <c:v>ORGANIZACIÓN LABORISTA DE QUEPOS</c:v>
                </c:pt>
                <c:pt idx="3">
                  <c:v>MOVIMIENTO LIBERTARIO</c:v>
                </c:pt>
                <c:pt idx="4">
                  <c:v>CURRIDABAT SIGLO XXI</c:v>
                </c:pt>
                <c:pt idx="5">
                  <c:v>ACCIÓN CANTONAL SIQUIRRES INDEPENDIENTE</c:v>
                </c:pt>
                <c:pt idx="6">
                  <c:v>ACCIÓN CIUDADANA</c:v>
                </c:pt>
                <c:pt idx="7">
                  <c:v>UNIDAD SOCIAL CRISTIANA</c:v>
                </c:pt>
                <c:pt idx="8">
                  <c:v>LIBERACIÓN NACIONAL</c:v>
                </c:pt>
              </c:strCache>
            </c:strRef>
          </c:cat>
          <c:val>
            <c:numRef>
              <c:f>'G5'!$B$9:$B$17</c:f>
              <c:numCache>
                <c:formatCode>_(* #,##0_);_(* \(#,##0\);_(* "-"_);_(@_)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  <c:pt idx="7">
                  <c:v>11</c:v>
                </c:pt>
                <c:pt idx="8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2BF-4DEE-812F-95E85E1314A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1"/>
        <c:gapDepth val="0"/>
        <c:shape val="box"/>
        <c:axId val="223638528"/>
        <c:axId val="223772672"/>
        <c:axId val="0"/>
      </c:bar3DChart>
      <c:catAx>
        <c:axId val="223638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s-CR"/>
          </a:p>
        </c:txPr>
        <c:crossAx val="223772672"/>
        <c:crosses val="autoZero"/>
        <c:auto val="1"/>
        <c:lblAlgn val="ctr"/>
        <c:lblOffset val="100"/>
        <c:noMultiLvlLbl val="0"/>
      </c:catAx>
      <c:valAx>
        <c:axId val="223772672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one"/>
        <c:crossAx val="223638528"/>
        <c:crosses val="autoZero"/>
        <c:crossBetween val="between"/>
      </c:valAx>
    </c:plotArea>
    <c:plotVisOnly val="1"/>
    <c:dispBlanksAs val="gap"/>
    <c:showDLblsOverMax val="0"/>
  </c:chart>
  <c:spPr>
    <a:noFill/>
    <a:ln cap="rnd">
      <a:solidFill>
        <a:schemeClr val="tx1"/>
      </a:solidFill>
    </a:ln>
    <a:effectLst>
      <a:outerShdw blurRad="50800" dist="50800" dir="5400000" algn="ctr" rotWithShape="0">
        <a:schemeClr val="bg1"/>
      </a:outerShdw>
    </a:effectLst>
    <a:scene3d>
      <a:camera prst="orthographicFront"/>
      <a:lightRig rig="threePt" dir="t"/>
    </a:scene3d>
    <a:sp3d/>
  </c:sp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CR" sz="1200"/>
              <a:t>GRÁFICO 6  COSTA RICA: ALCALDÍAS GANADAS,</a:t>
            </a:r>
            <a:r>
              <a:rPr lang="es-CR" sz="1200" baseline="0"/>
              <a:t> POR PARTIDO POLÍTICO </a:t>
            </a:r>
          </a:p>
          <a:p>
            <a:pPr>
              <a:defRPr sz="1200"/>
            </a:pPr>
            <a:r>
              <a:rPr lang="es-CR" sz="1200" baseline="0"/>
              <a:t>ELECCIONES  MUNICIPALES DICIEMBRE 2010</a:t>
            </a:r>
            <a:endParaRPr lang="es-CR" sz="1200"/>
          </a:p>
        </c:rich>
      </c:tx>
      <c:layout>
        <c:manualLayout>
          <c:xMode val="edge"/>
          <c:yMode val="edge"/>
          <c:x val="0.24946633643737307"/>
          <c:y val="3.0848329048843211E-2"/>
        </c:manualLayout>
      </c:layout>
      <c:overlay val="0"/>
    </c:title>
    <c:autoTitleDeleted val="0"/>
    <c:view3D>
      <c:rotX val="20"/>
      <c:rotY val="40"/>
      <c:depthPercent val="5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1315247657177014"/>
          <c:y val="0.14368674298987888"/>
          <c:w val="0.76279641482244254"/>
          <c:h val="0.79990044798407167"/>
        </c:manualLayout>
      </c:layout>
      <c:bar3DChart>
        <c:barDir val="bar"/>
        <c:grouping val="clustered"/>
        <c:varyColors val="0"/>
        <c:ser>
          <c:idx val="0"/>
          <c:order val="0"/>
          <c:spPr>
            <a:effectLst>
              <a:outerShdw blurRad="1270000" dir="21540000" sx="200000" sy="200000" algn="ctr" rotWithShape="0">
                <a:schemeClr val="bg1">
                  <a:alpha val="0"/>
                </a:scheme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E64-45C4-87E0-50FE6D4D1A0E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E64-45C4-87E0-50FE6D4D1A0E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E64-45C4-87E0-50FE6D4D1A0E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E64-45C4-87E0-50FE6D4D1A0E}"/>
              </c:ext>
            </c:extLst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E64-45C4-87E0-50FE6D4D1A0E}"/>
              </c:ext>
            </c:extLst>
          </c:dPt>
          <c:dPt>
            <c:idx val="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E64-45C4-87E0-50FE6D4D1A0E}"/>
              </c:ext>
            </c:extLst>
          </c:dPt>
          <c:dPt>
            <c:idx val="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6E64-45C4-87E0-50FE6D4D1A0E}"/>
              </c:ext>
            </c:extLst>
          </c:dPt>
          <c:dPt>
            <c:idx val="7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6E64-45C4-87E0-50FE6D4D1A0E}"/>
              </c:ext>
            </c:extLst>
          </c:dPt>
          <c:dPt>
            <c:idx val="8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6E64-45C4-87E0-50FE6D4D1A0E}"/>
              </c:ext>
            </c:extLst>
          </c:dPt>
          <c:dPt>
            <c:idx val="9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6E64-45C4-87E0-50FE6D4D1A0E}"/>
              </c:ext>
            </c:extLst>
          </c:dPt>
          <c:dPt>
            <c:idx val="10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6E64-45C4-87E0-50FE6D4D1A0E}"/>
              </c:ext>
            </c:extLst>
          </c:dPt>
          <c:dPt>
            <c:idx val="11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6E64-45C4-87E0-50FE6D4D1A0E}"/>
              </c:ext>
            </c:extLst>
          </c:dPt>
          <c:dLbls>
            <c:numFmt formatCode="#,##0_);\(#,##0\)" sourceLinked="0"/>
            <c:spPr>
              <a:solidFill>
                <a:schemeClr val="bg1">
                  <a:lumMod val="65000"/>
                  <a:alpha val="50000"/>
                </a:schemeClr>
              </a:solidFill>
              <a:ln>
                <a:noFill/>
              </a:ln>
            </c:spPr>
            <c:txPr>
              <a:bodyPr rot="0" vert="horz" anchor="b" anchorCtr="1"/>
              <a:lstStyle/>
              <a:p>
                <a:pPr>
                  <a:defRPr sz="1100">
                    <a:latin typeface="Arial Black" pitchFamily="34" charset="0"/>
                  </a:defRPr>
                </a:pPr>
                <a:endParaRPr lang="es-C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'G6'!$A$9:$A$16</c:f>
              <c:strCache>
                <c:ptCount val="8"/>
                <c:pt idx="0">
                  <c:v>YUNTA PROGRESISTA ESCAZUCEÑA</c:v>
                </c:pt>
                <c:pt idx="1">
                  <c:v>RENOVACIÓN COSTARRICENSE</c:v>
                </c:pt>
                <c:pt idx="2">
                  <c:v>CURRIDABAT SIGLO XXI</c:v>
                </c:pt>
                <c:pt idx="3">
                  <c:v>MOVIMIENTO LIBERTARIO</c:v>
                </c:pt>
                <c:pt idx="4">
                  <c:v>ACCESIBILIDAD SIN EXCLUSIÓN</c:v>
                </c:pt>
                <c:pt idx="5">
                  <c:v>ACCIÓN CIUDADANA</c:v>
                </c:pt>
                <c:pt idx="6">
                  <c:v>UNIDAD SOCIAL CRISTIANA</c:v>
                </c:pt>
                <c:pt idx="7">
                  <c:v>LIBERACIÓN NACIONAL</c:v>
                </c:pt>
              </c:strCache>
            </c:strRef>
          </c:cat>
          <c:val>
            <c:numRef>
              <c:f>'G6'!$B$9:$B$16</c:f>
              <c:numCache>
                <c:formatCode>_(* #,##0_);_(* \(#,##0\);_(* "-"_);_(@_)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9</c:v>
                </c:pt>
                <c:pt idx="7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E64-45C4-87E0-50FE6D4D1A0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1"/>
        <c:gapDepth val="0"/>
        <c:shape val="box"/>
        <c:axId val="223675392"/>
        <c:axId val="223774976"/>
        <c:axId val="0"/>
      </c:bar3DChart>
      <c:catAx>
        <c:axId val="223675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s-CR"/>
          </a:p>
        </c:txPr>
        <c:crossAx val="223774976"/>
        <c:crosses val="autoZero"/>
        <c:auto val="1"/>
        <c:lblAlgn val="ctr"/>
        <c:lblOffset val="100"/>
        <c:noMultiLvlLbl val="0"/>
      </c:catAx>
      <c:valAx>
        <c:axId val="223774976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one"/>
        <c:crossAx val="223675392"/>
        <c:crosses val="autoZero"/>
        <c:crossBetween val="between"/>
      </c:valAx>
    </c:plotArea>
    <c:plotVisOnly val="1"/>
    <c:dispBlanksAs val="gap"/>
    <c:showDLblsOverMax val="0"/>
  </c:chart>
  <c:spPr>
    <a:noFill/>
    <a:ln cap="rnd">
      <a:solidFill>
        <a:schemeClr val="tx1"/>
      </a:solidFill>
    </a:ln>
    <a:effectLst>
      <a:outerShdw blurRad="50800" dist="50800" dir="5400000" algn="ctr" rotWithShape="0">
        <a:schemeClr val="bg1"/>
      </a:outerShdw>
    </a:effectLst>
    <a:scene3d>
      <a:camera prst="orthographicFront"/>
      <a:lightRig rig="threePt" dir="t"/>
    </a:scene3d>
    <a:sp3d/>
  </c:sp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CR" sz="1200"/>
              <a:t>GRÁFICO 7 COSTA RICA: ALCALDÍAS GANADAS,</a:t>
            </a:r>
            <a:r>
              <a:rPr lang="es-CR" sz="1200" baseline="0"/>
              <a:t> POR PARTIDO POLÍTICO </a:t>
            </a:r>
          </a:p>
          <a:p>
            <a:pPr>
              <a:defRPr sz="1200"/>
            </a:pPr>
            <a:r>
              <a:rPr lang="es-CR" sz="1200" baseline="0"/>
              <a:t>ELECCIONES  MUNICIPALES FEBRERO 2016</a:t>
            </a:r>
            <a:endParaRPr lang="es-CR" sz="1200"/>
          </a:p>
        </c:rich>
      </c:tx>
      <c:layout>
        <c:manualLayout>
          <c:xMode val="edge"/>
          <c:yMode val="edge"/>
          <c:x val="0.24946633643737307"/>
          <c:y val="3.0848329048843211E-2"/>
        </c:manualLayout>
      </c:layout>
      <c:overlay val="0"/>
    </c:title>
    <c:autoTitleDeleted val="0"/>
    <c:view3D>
      <c:rotX val="20"/>
      <c:rotY val="40"/>
      <c:depthPercent val="5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1315247657177014"/>
          <c:y val="0.14368674298987888"/>
          <c:w val="0.76279641482244254"/>
          <c:h val="0.79990044798407167"/>
        </c:manualLayout>
      </c:layout>
      <c:bar3DChart>
        <c:barDir val="bar"/>
        <c:grouping val="clustered"/>
        <c:varyColors val="0"/>
        <c:ser>
          <c:idx val="0"/>
          <c:order val="0"/>
          <c:spPr>
            <a:effectLst>
              <a:outerShdw blurRad="1270000" dir="21540000" sx="200000" sy="200000" algn="ctr" rotWithShape="0">
                <a:schemeClr val="bg1">
                  <a:alpha val="0"/>
                </a:scheme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B36-446B-ADBC-7675CDE1FEAD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B36-446B-ADBC-7675CDE1FEAD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B36-446B-ADBC-7675CDE1FEAD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B36-446B-ADBC-7675CDE1FEAD}"/>
              </c:ext>
            </c:extLst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B36-446B-ADBC-7675CDE1FEAD}"/>
              </c:ext>
            </c:extLst>
          </c:dPt>
          <c:dPt>
            <c:idx val="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B36-446B-ADBC-7675CDE1FEAD}"/>
              </c:ext>
            </c:extLst>
          </c:dPt>
          <c:dPt>
            <c:idx val="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B36-446B-ADBC-7675CDE1FEAD}"/>
              </c:ext>
            </c:extLst>
          </c:dPt>
          <c:dPt>
            <c:idx val="7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B36-446B-ADBC-7675CDE1FEAD}"/>
              </c:ext>
            </c:extLst>
          </c:dPt>
          <c:dPt>
            <c:idx val="8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B36-446B-ADBC-7675CDE1FEAD}"/>
              </c:ext>
            </c:extLst>
          </c:dPt>
          <c:dPt>
            <c:idx val="9"/>
            <c:invertIfNegative val="0"/>
            <c:bubble3D val="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B36-446B-ADBC-7675CDE1FEAD}"/>
              </c:ext>
            </c:extLst>
          </c:dPt>
          <c:dPt>
            <c:idx val="10"/>
            <c:invertIfNegative val="0"/>
            <c:bubble3D val="0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B36-446B-ADBC-7675CDE1FEAD}"/>
              </c:ext>
            </c:extLst>
          </c:dPt>
          <c:dPt>
            <c:idx val="11"/>
            <c:invertIfNegative val="0"/>
            <c:bubble3D val="0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B36-446B-ADBC-7675CDE1FEAD}"/>
              </c:ext>
            </c:extLst>
          </c:dPt>
          <c:dLbls>
            <c:numFmt formatCode="#,##0_);\(#,##0\)" sourceLinked="0"/>
            <c:spPr>
              <a:solidFill>
                <a:schemeClr val="bg1">
                  <a:lumMod val="65000"/>
                  <a:alpha val="50000"/>
                </a:schemeClr>
              </a:solidFill>
              <a:ln>
                <a:noFill/>
              </a:ln>
            </c:spPr>
            <c:txPr>
              <a:bodyPr rot="0" vert="horz" anchor="b" anchorCtr="1"/>
              <a:lstStyle/>
              <a:p>
                <a:pPr>
                  <a:defRPr sz="1100">
                    <a:latin typeface="Arial Black" pitchFamily="34" charset="0"/>
                  </a:defRPr>
                </a:pPr>
                <a:endParaRPr lang="es-C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'G7'!$A$9:$A$20</c:f>
              <c:strCache>
                <c:ptCount val="12"/>
                <c:pt idx="0">
                  <c:v>YUNTA PROGRESISTA ESCAZUCEÑA</c:v>
                </c:pt>
                <c:pt idx="1">
                  <c:v>REPUBLICANO SOCIAL CRISTIANO</c:v>
                </c:pt>
                <c:pt idx="2">
                  <c:v>FRENTE AMPLIO</c:v>
                </c:pt>
                <c:pt idx="3">
                  <c:v>CURRIDABAT SIGLO XXI</c:v>
                </c:pt>
                <c:pt idx="4">
                  <c:v>COALICIÓN GENTE MONTES DE OCA</c:v>
                </c:pt>
                <c:pt idx="5">
                  <c:v>AUTÉNTICO LIMONENSE</c:v>
                </c:pt>
                <c:pt idx="6">
                  <c:v>ALIANZA POR SAN JOSÉ</c:v>
                </c:pt>
                <c:pt idx="7">
                  <c:v>ACCESIBILIDAD SIN EXCLUSIÓN</c:v>
                </c:pt>
                <c:pt idx="8">
                  <c:v>NUEVA GENERACIÓN</c:v>
                </c:pt>
                <c:pt idx="9">
                  <c:v>ACCIÓN CIUDADANA</c:v>
                </c:pt>
                <c:pt idx="10">
                  <c:v>UNIDAD SOCIAL CRISTIANA</c:v>
                </c:pt>
                <c:pt idx="11">
                  <c:v>LIBERACIÓN NACIONAL</c:v>
                </c:pt>
              </c:strCache>
            </c:strRef>
          </c:cat>
          <c:val>
            <c:numRef>
              <c:f>'G7'!$B$9:$B$20</c:f>
              <c:numCache>
                <c:formatCode>_(* #,##0_);_(* \(#,##0\);_(* "-"_);_(@_)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14</c:v>
                </c:pt>
                <c:pt idx="1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36-446B-ADBC-7675CDE1FE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1"/>
        <c:gapDepth val="0"/>
        <c:shape val="box"/>
        <c:axId val="224607232"/>
        <c:axId val="223776704"/>
        <c:axId val="0"/>
      </c:bar3DChart>
      <c:catAx>
        <c:axId val="224607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s-CR"/>
          </a:p>
        </c:txPr>
        <c:crossAx val="223776704"/>
        <c:crosses val="autoZero"/>
        <c:auto val="1"/>
        <c:lblAlgn val="ctr"/>
        <c:lblOffset val="100"/>
        <c:noMultiLvlLbl val="0"/>
      </c:catAx>
      <c:valAx>
        <c:axId val="223776704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one"/>
        <c:crossAx val="224607232"/>
        <c:crosses val="autoZero"/>
        <c:crossBetween val="between"/>
      </c:valAx>
    </c:plotArea>
    <c:plotVisOnly val="1"/>
    <c:dispBlanksAs val="gap"/>
    <c:showDLblsOverMax val="0"/>
  </c:chart>
  <c:spPr>
    <a:noFill/>
    <a:ln cap="rnd">
      <a:solidFill>
        <a:schemeClr val="tx1"/>
      </a:solidFill>
    </a:ln>
    <a:effectLst>
      <a:outerShdw blurRad="50800" dist="50800" dir="5400000" algn="ctr" rotWithShape="0">
        <a:schemeClr val="bg1"/>
      </a:outerShdw>
    </a:effectLst>
    <a:scene3d>
      <a:camera prst="orthographicFront"/>
      <a:lightRig rig="threePt" dir="t"/>
    </a:scene3d>
    <a:sp3d/>
  </c:sp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CR" sz="1200"/>
              <a:t>GRÁFICO 8  COSTA RICA: ALCALDÍAS GANADAS</a:t>
            </a:r>
            <a:r>
              <a:rPr lang="es-CR" sz="1200" baseline="0"/>
              <a:t> POR PARTIDO POLÍTICO </a:t>
            </a:r>
          </a:p>
          <a:p>
            <a:pPr>
              <a:defRPr sz="1200"/>
            </a:pPr>
            <a:r>
              <a:rPr lang="es-CR" sz="1200" baseline="0"/>
              <a:t>ELECCIONES  MUNICIPALES FEBRERO 2020</a:t>
            </a:r>
            <a:endParaRPr lang="es-CR" sz="1200"/>
          </a:p>
        </c:rich>
      </c:tx>
      <c:layout>
        <c:manualLayout>
          <c:xMode val="edge"/>
          <c:yMode val="edge"/>
          <c:x val="0.24946633643737307"/>
          <c:y val="3.0848329048843211E-2"/>
        </c:manualLayout>
      </c:layout>
      <c:overlay val="0"/>
    </c:title>
    <c:autoTitleDeleted val="0"/>
    <c:view3D>
      <c:rotX val="20"/>
      <c:rotY val="40"/>
      <c:depthPercent val="5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21315247657177014"/>
          <c:y val="0.14368674298987888"/>
          <c:w val="0.76279641482244254"/>
          <c:h val="0.79990044798407167"/>
        </c:manualLayout>
      </c:layout>
      <c:bar3DChart>
        <c:barDir val="bar"/>
        <c:grouping val="clustered"/>
        <c:varyColors val="0"/>
        <c:ser>
          <c:idx val="0"/>
          <c:order val="0"/>
          <c:spPr>
            <a:effectLst>
              <a:outerShdw blurRad="1270000" dir="21540000" sx="200000" sy="200000" algn="ctr" rotWithShape="0">
                <a:schemeClr val="bg1">
                  <a:alpha val="0"/>
                </a:scheme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9FC-48EA-985A-8A920F5F43AD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9FC-48EA-985A-8A920F5F43AD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9FC-48EA-985A-8A920F5F43AD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9FC-48EA-985A-8A920F5F43AD}"/>
              </c:ext>
            </c:extLst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9FC-48EA-985A-8A920F5F43AD}"/>
              </c:ext>
            </c:extLst>
          </c:dPt>
          <c:dPt>
            <c:idx val="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9FC-48EA-985A-8A920F5F43AD}"/>
              </c:ext>
            </c:extLst>
          </c:dPt>
          <c:dPt>
            <c:idx val="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9FC-48EA-985A-8A920F5F43AD}"/>
              </c:ext>
            </c:extLst>
          </c:dPt>
          <c:dPt>
            <c:idx val="7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9FC-48EA-985A-8A920F5F43AD}"/>
              </c:ext>
            </c:extLst>
          </c:dPt>
          <c:dPt>
            <c:idx val="8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9FC-48EA-985A-8A920F5F43AD}"/>
              </c:ext>
            </c:extLst>
          </c:dPt>
          <c:dPt>
            <c:idx val="9"/>
            <c:invertIfNegative val="0"/>
            <c:bubble3D val="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9FC-48EA-985A-8A920F5F43AD}"/>
              </c:ext>
            </c:extLst>
          </c:dPt>
          <c:dPt>
            <c:idx val="10"/>
            <c:invertIfNegative val="0"/>
            <c:bubble3D val="0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9FC-48EA-985A-8A920F5F43AD}"/>
              </c:ext>
            </c:extLst>
          </c:dPt>
          <c:dPt>
            <c:idx val="11"/>
            <c:invertIfNegative val="0"/>
            <c:bubble3D val="0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9FC-48EA-985A-8A920F5F43AD}"/>
              </c:ext>
            </c:extLst>
          </c:dPt>
          <c:dPt>
            <c:idx val="12"/>
            <c:invertIfNegative val="0"/>
            <c:bubble3D val="0"/>
            <c:spPr>
              <a:blipFill>
                <a:blip xmlns:r="http://schemas.openxmlformats.org/officeDocument/2006/relationships" r:embed="rId13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9FC-48EA-985A-8A920F5F43AD}"/>
              </c:ext>
            </c:extLst>
          </c:dPt>
          <c:dPt>
            <c:idx val="13"/>
            <c:invertIfNegative val="0"/>
            <c:bubble3D val="0"/>
            <c:spPr>
              <a:blipFill>
                <a:blip xmlns:r="http://schemas.openxmlformats.org/officeDocument/2006/relationships" r:embed="rId14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B9FC-48EA-985A-8A920F5F43AD}"/>
              </c:ext>
            </c:extLst>
          </c:dPt>
          <c:dPt>
            <c:idx val="14"/>
            <c:invertIfNegative val="0"/>
            <c:bubble3D val="0"/>
            <c:spPr>
              <a:blipFill>
                <a:blip xmlns:r="http://schemas.openxmlformats.org/officeDocument/2006/relationships" r:embed="rId15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B9FC-48EA-985A-8A920F5F43AD}"/>
              </c:ext>
            </c:extLst>
          </c:dPt>
          <c:dPt>
            <c:idx val="15"/>
            <c:invertIfNegative val="0"/>
            <c:bubble3D val="0"/>
            <c:spPr>
              <a:blipFill>
                <a:blip xmlns:r="http://schemas.openxmlformats.org/officeDocument/2006/relationships" r:embed="rId16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B9FC-48EA-985A-8A920F5F43AD}"/>
              </c:ext>
            </c:extLst>
          </c:dPt>
          <c:dPt>
            <c:idx val="16"/>
            <c:invertIfNegative val="0"/>
            <c:bubble3D val="0"/>
            <c:spPr>
              <a:blipFill>
                <a:blip xmlns:r="http://schemas.openxmlformats.org/officeDocument/2006/relationships" r:embed="rId17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B9FC-48EA-985A-8A920F5F43AD}"/>
              </c:ext>
            </c:extLst>
          </c:dPt>
          <c:dPt>
            <c:idx val="17"/>
            <c:invertIfNegative val="0"/>
            <c:bubble3D val="0"/>
            <c:spPr>
              <a:blipFill>
                <a:blip xmlns:r="http://schemas.openxmlformats.org/officeDocument/2006/relationships" r:embed="rId18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B9FC-48EA-985A-8A920F5F43AD}"/>
              </c:ext>
            </c:extLst>
          </c:dPt>
          <c:dPt>
            <c:idx val="18"/>
            <c:invertIfNegative val="0"/>
            <c:bubble3D val="0"/>
            <c:spPr>
              <a:blipFill>
                <a:blip xmlns:r="http://schemas.openxmlformats.org/officeDocument/2006/relationships" r:embed="rId19"/>
                <a:stretch>
                  <a:fillRect/>
                </a:stretch>
              </a:blipFill>
              <a:effectLst>
                <a:outerShdw blurRad="1270000" dir="21540000" sx="200000" sy="200000" algn="ctr" rotWithShape="0">
                  <a:schemeClr val="bg1">
                    <a:alpha val="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B9FC-48EA-985A-8A920F5F43AD}"/>
              </c:ext>
            </c:extLst>
          </c:dPt>
          <c:dLbls>
            <c:numFmt formatCode="#,##0_);\(#,##0\)" sourceLinked="0"/>
            <c:spPr>
              <a:solidFill>
                <a:schemeClr val="bg1">
                  <a:lumMod val="65000"/>
                  <a:alpha val="50000"/>
                </a:schemeClr>
              </a:solidFill>
              <a:ln>
                <a:noFill/>
              </a:ln>
            </c:spPr>
            <c:txPr>
              <a:bodyPr rot="0" vert="horz" anchor="b" anchorCtr="1"/>
              <a:lstStyle/>
              <a:p>
                <a:pPr>
                  <a:defRPr sz="1100">
                    <a:latin typeface="Arial Black" pitchFamily="34" charset="0"/>
                  </a:defRPr>
                </a:pPr>
                <a:endParaRPr lang="es-C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'G8'!$A$9:$A$27</c:f>
              <c:strCache>
                <c:ptCount val="19"/>
                <c:pt idx="0">
                  <c:v>ALIANZA DEMÓCRATA CRISTIANA</c:v>
                </c:pt>
                <c:pt idx="1">
                  <c:v>ALIANZA POR SARCHÍ</c:v>
                </c:pt>
                <c:pt idx="2">
                  <c:v>AUTÉNTICO LIMONENSE</c:v>
                </c:pt>
                <c:pt idx="3">
                  <c:v>AUTÉNTICO SANTACRUCEÑO</c:v>
                </c:pt>
                <c:pt idx="4">
                  <c:v>COALICIÓN GENTE MONTES DE OCA</c:v>
                </c:pt>
                <c:pt idx="5">
                  <c:v>COMUNAL UNIDO</c:v>
                </c:pt>
                <c:pt idx="6">
                  <c:v>CURRIDABAT SIGLO XXI</c:v>
                </c:pt>
                <c:pt idx="7">
                  <c:v>LA GRAN NICOYA</c:v>
                </c:pt>
                <c:pt idx="8">
                  <c:v>MOVIMIENTO AVANCE SANTO DOMINGO</c:v>
                </c:pt>
                <c:pt idx="9">
                  <c:v>NANDAYURE PROGRESA</c:v>
                </c:pt>
                <c:pt idx="10">
                  <c:v>PALMARES PRIMERO</c:v>
                </c:pt>
                <c:pt idx="11">
                  <c:v>RECUPERANDO VALORES</c:v>
                </c:pt>
                <c:pt idx="12">
                  <c:v>SOMOS MORAVIA</c:v>
                </c:pt>
                <c:pt idx="13">
                  <c:v>UNIDOS PODEMOS</c:v>
                </c:pt>
                <c:pt idx="14">
                  <c:v>REPUBLICANO SOCIAL CRISTIANO</c:v>
                </c:pt>
                <c:pt idx="15">
                  <c:v>ACCIÓN CIUDADANA</c:v>
                </c:pt>
                <c:pt idx="16">
                  <c:v>NUEVA GENERACIÓN</c:v>
                </c:pt>
                <c:pt idx="17">
                  <c:v>UNIDAD SOCIAL CRISTIANA</c:v>
                </c:pt>
                <c:pt idx="18">
                  <c:v>LIBERACIÓN NACIONAL</c:v>
                </c:pt>
              </c:strCache>
            </c:strRef>
          </c:cat>
          <c:val>
            <c:numRef>
              <c:f>'G8'!$B$9:$B$27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15</c:v>
                </c:pt>
                <c:pt idx="18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9FC-48EA-985A-8A920F5F43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1"/>
        <c:gapDepth val="0"/>
        <c:shape val="box"/>
        <c:axId val="203516416"/>
        <c:axId val="202673536"/>
        <c:axId val="0"/>
      </c:bar3DChart>
      <c:catAx>
        <c:axId val="2035164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1200000"/>
          <a:lstStyle/>
          <a:p>
            <a:pPr>
              <a:defRPr sz="900"/>
            </a:pPr>
            <a:endParaRPr lang="es-CR"/>
          </a:p>
        </c:txPr>
        <c:crossAx val="202673536"/>
        <c:crosses val="autoZero"/>
        <c:auto val="1"/>
        <c:lblAlgn val="ctr"/>
        <c:lblOffset val="50"/>
        <c:tickLblSkip val="1"/>
        <c:noMultiLvlLbl val="0"/>
      </c:catAx>
      <c:valAx>
        <c:axId val="2026735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03516416"/>
        <c:crosses val="autoZero"/>
        <c:crossBetween val="between"/>
      </c:valAx>
    </c:plotArea>
    <c:plotVisOnly val="1"/>
    <c:dispBlanksAs val="gap"/>
    <c:showDLblsOverMax val="0"/>
  </c:chart>
  <c:spPr>
    <a:noFill/>
    <a:ln cap="rnd">
      <a:solidFill>
        <a:schemeClr val="tx1"/>
      </a:solidFill>
    </a:ln>
    <a:effectLst>
      <a:outerShdw blurRad="50800" dist="50800" dir="5400000" algn="ctr" rotWithShape="0">
        <a:schemeClr val="bg1"/>
      </a:outerShdw>
    </a:effectLst>
    <a:scene3d>
      <a:camera prst="orthographicFront"/>
      <a:lightRig rig="threePt" dir="t"/>
    </a:scene3d>
    <a:sp3d/>
  </c:spPr>
  <c:printSettings>
    <c:headerFooter/>
    <c:pageMargins b="0.78740157480314965" l="0.19685039370078741" r="0.19685039370078741" t="0.19685039370078741" header="0" footer="0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28575</xdr:rowOff>
    </xdr:from>
    <xdr:to>
      <xdr:col>0</xdr:col>
      <xdr:colOff>742950</xdr:colOff>
      <xdr:row>1</xdr:row>
      <xdr:rowOff>28575</xdr:rowOff>
    </xdr:to>
    <xdr:sp macro="[0]!REGRESAR" textlink="" fLocksText="0">
      <xdr:nvSpPr>
        <xdr:cNvPr id="7" name="6 Cubo"/>
        <xdr:cNvSpPr/>
      </xdr:nvSpPr>
      <xdr:spPr>
        <a:xfrm>
          <a:off x="57150" y="28575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4</xdr:row>
      <xdr:rowOff>104775</xdr:rowOff>
    </xdr:from>
    <xdr:to>
      <xdr:col>6</xdr:col>
      <xdr:colOff>742950</xdr:colOff>
      <xdr:row>26</xdr:row>
      <xdr:rowOff>85725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142875</xdr:rowOff>
    </xdr:to>
    <xdr:sp macro="[0]!REGRESAR" textlink="" fLocksText="0">
      <xdr:nvSpPr>
        <xdr:cNvPr id="3" name="2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4</xdr:row>
      <xdr:rowOff>76200</xdr:rowOff>
    </xdr:from>
    <xdr:to>
      <xdr:col>6</xdr:col>
      <xdr:colOff>476250</xdr:colOff>
      <xdr:row>23</xdr:row>
      <xdr:rowOff>47625</xdr:rowOff>
    </xdr:to>
    <xdr:graphicFrame macro="">
      <xdr:nvGraphicFramePr>
        <xdr:cNvPr id="2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123825</xdr:rowOff>
    </xdr:to>
    <xdr:sp macro="[0]!REGRESAR" textlink="" fLocksText="0">
      <xdr:nvSpPr>
        <xdr:cNvPr id="3" name="2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0.02188</cdr:y>
    </cdr:from>
    <cdr:to>
      <cdr:x>0.20625</cdr:x>
      <cdr:y>0.0809</cdr:y>
    </cdr:to>
    <cdr:sp macro="" textlink="">
      <cdr:nvSpPr>
        <cdr:cNvPr id="2" name="1 CuadroTexto"/>
        <cdr:cNvSpPr txBox="1"/>
      </cdr:nvSpPr>
      <cdr:spPr>
        <a:xfrm xmlns:a="http://schemas.openxmlformats.org/drawingml/2006/main">
          <a:off x="0" y="66675"/>
          <a:ext cx="984230" cy="1799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R" sz="800" b="1">
              <a:latin typeface="Tahoma" pitchFamily="34" charset="0"/>
              <a:cs typeface="Tahoma" pitchFamily="34" charset="0"/>
            </a:rPr>
            <a:t>PORCENTAJE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4</xdr:row>
      <xdr:rowOff>114300</xdr:rowOff>
    </xdr:from>
    <xdr:to>
      <xdr:col>7</xdr:col>
      <xdr:colOff>0</xdr:colOff>
      <xdr:row>28</xdr:row>
      <xdr:rowOff>28575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123825</xdr:rowOff>
    </xdr:to>
    <xdr:sp macro="[0]!REGRESAR" textlink="" fLocksText="0">
      <xdr:nvSpPr>
        <xdr:cNvPr id="3" name="2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194310</xdr:colOff>
      <xdr:row>0</xdr:row>
      <xdr:rowOff>40004</xdr:rowOff>
    </xdr:from>
    <xdr:to>
      <xdr:col>11</xdr:col>
      <xdr:colOff>403860</xdr:colOff>
      <xdr:row>28</xdr:row>
      <xdr:rowOff>135254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REGRESAR" textlink="" fLocksText="0">
      <xdr:nvSpPr>
        <xdr:cNvPr id="3" name="2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87629</xdr:rowOff>
    </xdr:from>
    <xdr:to>
      <xdr:col>11</xdr:col>
      <xdr:colOff>228600</xdr:colOff>
      <xdr:row>28</xdr:row>
      <xdr:rowOff>114300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REGRESAR" textlink="" fLocksText="0">
      <xdr:nvSpPr>
        <xdr:cNvPr id="3" name="2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24129</xdr:rowOff>
    </xdr:from>
    <xdr:to>
      <xdr:col>11</xdr:col>
      <xdr:colOff>146050</xdr:colOff>
      <xdr:row>28</xdr:row>
      <xdr:rowOff>79375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REGRESAR" textlink="" fLocksText="0">
      <xdr:nvSpPr>
        <xdr:cNvPr id="3" name="2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180974</xdr:rowOff>
    </xdr:from>
    <xdr:to>
      <xdr:col>11</xdr:col>
      <xdr:colOff>180975</xdr:colOff>
      <xdr:row>29</xdr:row>
      <xdr:rowOff>30480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REGRESAR" textlink="" fLocksText="0">
      <xdr:nvSpPr>
        <xdr:cNvPr id="3" name="2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462914</xdr:rowOff>
    </xdr:from>
    <xdr:to>
      <xdr:col>10</xdr:col>
      <xdr:colOff>163830</xdr:colOff>
      <xdr:row>51</xdr:row>
      <xdr:rowOff>97971</xdr:rowOff>
    </xdr:to>
    <xdr:graphicFrame macro="">
      <xdr:nvGraphicFramePr>
        <xdr:cNvPr id="2" name="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0</xdr:row>
      <xdr:rowOff>285750</xdr:rowOff>
    </xdr:to>
    <xdr:sp macro="REGRESAR" textlink="" fLocksText="0">
      <xdr:nvSpPr>
        <xdr:cNvPr id="6" name="2 Cubo"/>
        <xdr:cNvSpPr/>
      </xdr:nvSpPr>
      <xdr:spPr>
        <a:xfrm>
          <a:off x="0" y="0"/>
          <a:ext cx="685800" cy="285750"/>
        </a:xfrm>
        <a:prstGeom prst="cube">
          <a:avLst/>
        </a:prstGeom>
        <a:solidFill>
          <a:srgbClr val="4F81BD"/>
        </a:solidFill>
        <a:ln w="3175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C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MENU</a:t>
          </a:r>
        </a:p>
      </xdr:txBody>
    </xdr:sp>
    <xdr:clientData fLocksWithSheet="0"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31750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31750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31750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956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38100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38100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38100</xdr:rowOff>
    </xdr:to>
    <xdr:sp macro="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2</xdr:row>
      <xdr:rowOff>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38100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685800</xdr:colOff>
      <xdr:row>1</xdr:row>
      <xdr:rowOff>38100</xdr:rowOff>
    </xdr:to>
    <xdr:sp macro="[0]!REGRESAR" textlink="" fLocksText="0">
      <xdr:nvSpPr>
        <xdr:cNvPr id="2" name="1 Cubo"/>
        <xdr:cNvSpPr/>
      </xdr:nvSpPr>
      <xdr:spPr>
        <a:xfrm>
          <a:off x="0" y="0"/>
          <a:ext cx="685800" cy="285750"/>
        </a:xfrm>
        <a:prstGeom prst="cube">
          <a:avLst/>
        </a:prstGeom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s-CR" sz="1100"/>
            <a:t>MENU</a:t>
          </a:r>
        </a:p>
      </xdr:txBody>
    </xdr:sp>
    <xdr:clientData fLocksWithSheet="0" fPrint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0.59999389629810485"/>
    <pageSetUpPr fitToPage="1"/>
  </sheetPr>
  <dimension ref="A1:F30"/>
  <sheetViews>
    <sheetView tabSelected="1" zoomScaleNormal="100" workbookViewId="0"/>
  </sheetViews>
  <sheetFormatPr baseColWidth="10" defaultColWidth="11.44140625" defaultRowHeight="11.4" x14ac:dyDescent="0.2"/>
  <cols>
    <col min="1" max="1" width="30.6640625" style="2" customWidth="1"/>
    <col min="2" max="6" width="12.77734375" style="2" customWidth="1"/>
    <col min="7" max="16384" width="11.44140625" style="2"/>
  </cols>
  <sheetData>
    <row r="1" spans="1:6" ht="22.5" customHeight="1" x14ac:dyDescent="0.2">
      <c r="A1" s="57"/>
      <c r="B1" s="57"/>
      <c r="C1" s="20"/>
      <c r="D1" s="20"/>
      <c r="E1" s="20"/>
      <c r="F1" s="20"/>
    </row>
    <row r="2" spans="1:6" ht="12.9" customHeight="1" x14ac:dyDescent="0.2">
      <c r="A2" s="188" t="s">
        <v>437</v>
      </c>
      <c r="B2" s="188"/>
      <c r="C2" s="188"/>
      <c r="D2" s="188"/>
      <c r="E2" s="188"/>
      <c r="F2" s="188"/>
    </row>
    <row r="3" spans="1:6" ht="12.9" customHeight="1" x14ac:dyDescent="0.2">
      <c r="A3" s="57" t="s">
        <v>41</v>
      </c>
      <c r="B3" s="57"/>
      <c r="C3" s="20"/>
      <c r="D3" s="20"/>
      <c r="E3" s="20"/>
      <c r="F3" s="20"/>
    </row>
    <row r="4" spans="1:6" ht="12.9" customHeight="1" x14ac:dyDescent="0.2">
      <c r="A4" s="57" t="s">
        <v>287</v>
      </c>
      <c r="B4" s="57"/>
      <c r="C4" s="57"/>
      <c r="D4" s="20"/>
      <c r="E4" s="20"/>
      <c r="F4" s="20"/>
    </row>
    <row r="5" spans="1:6" x14ac:dyDescent="0.2">
      <c r="A5" s="103"/>
      <c r="B5" s="103"/>
      <c r="C5" s="103"/>
    </row>
    <row r="6" spans="1:6" ht="12.75" customHeight="1" x14ac:dyDescent="0.2">
      <c r="A6" s="190" t="s">
        <v>30</v>
      </c>
      <c r="B6" s="196" t="s">
        <v>18</v>
      </c>
      <c r="C6" s="197"/>
      <c r="D6" s="197"/>
      <c r="E6" s="197"/>
      <c r="F6" s="197"/>
    </row>
    <row r="7" spans="1:6" s="3" customFormat="1" x14ac:dyDescent="0.2">
      <c r="A7" s="191"/>
      <c r="B7" s="67">
        <v>2002</v>
      </c>
      <c r="C7" s="68">
        <v>2006</v>
      </c>
      <c r="D7" s="68">
        <v>2010</v>
      </c>
      <c r="E7" s="68">
        <v>2016</v>
      </c>
      <c r="F7" s="68">
        <v>2020</v>
      </c>
    </row>
    <row r="8" spans="1:6" s="15" customFormat="1" x14ac:dyDescent="0.2">
      <c r="A8" s="2"/>
      <c r="B8" s="2"/>
      <c r="C8" s="2"/>
    </row>
    <row r="9" spans="1:6" s="15" customFormat="1" ht="20.100000000000001" customHeight="1" x14ac:dyDescent="0.2">
      <c r="A9" s="2" t="s">
        <v>31</v>
      </c>
      <c r="B9" s="69">
        <v>6819</v>
      </c>
      <c r="C9" s="69">
        <v>4852</v>
      </c>
      <c r="D9" s="69">
        <v>5250</v>
      </c>
      <c r="E9" s="69">
        <v>5630</v>
      </c>
      <c r="F9" s="69">
        <v>5755</v>
      </c>
    </row>
    <row r="10" spans="1:6" s="69" customFormat="1" ht="20.100000000000001" customHeight="1" x14ac:dyDescent="0.2">
      <c r="A10" s="61" t="s">
        <v>33</v>
      </c>
      <c r="B10" s="69">
        <v>2331459</v>
      </c>
      <c r="C10" s="69">
        <v>2603770</v>
      </c>
      <c r="D10" s="69">
        <v>2865509</v>
      </c>
      <c r="E10" s="69">
        <v>3178364</v>
      </c>
      <c r="F10" s="69">
        <v>3398338.0000000037</v>
      </c>
    </row>
    <row r="11" spans="1:6" ht="20.100000000000001" customHeight="1" x14ac:dyDescent="0.2">
      <c r="A11" s="70" t="s">
        <v>23</v>
      </c>
      <c r="B11" s="71">
        <f>+B10-B16</f>
        <v>531659</v>
      </c>
      <c r="C11" s="71">
        <f>+C10-C16</f>
        <v>620614</v>
      </c>
      <c r="D11" s="71">
        <f>+D10-D16</f>
        <v>799171</v>
      </c>
      <c r="E11" s="71">
        <v>1125556</v>
      </c>
      <c r="F11" s="71">
        <v>1232164.0000000005</v>
      </c>
    </row>
    <row r="12" spans="1:6" s="71" customFormat="1" ht="20.100000000000001" customHeight="1" x14ac:dyDescent="0.2">
      <c r="A12" s="70" t="s">
        <v>24</v>
      </c>
      <c r="B12" s="71">
        <f>+B11-B13-B14</f>
        <v>513691</v>
      </c>
      <c r="C12" s="71">
        <f>+C11-C13-C14</f>
        <v>605195</v>
      </c>
      <c r="D12" s="71">
        <f>+D11-D13-D14</f>
        <v>782354</v>
      </c>
      <c r="E12" s="71">
        <v>1096563</v>
      </c>
      <c r="F12" s="71">
        <v>1207814.0000000023</v>
      </c>
    </row>
    <row r="13" spans="1:6" s="71" customFormat="1" ht="20.100000000000001" customHeight="1" x14ac:dyDescent="0.2">
      <c r="A13" s="72" t="s">
        <v>25</v>
      </c>
      <c r="B13" s="71">
        <v>12940</v>
      </c>
      <c r="C13" s="71">
        <v>11064</v>
      </c>
      <c r="D13" s="71">
        <v>13281</v>
      </c>
      <c r="E13" s="71">
        <v>21886</v>
      </c>
      <c r="F13" s="71">
        <v>17123.000000000044</v>
      </c>
    </row>
    <row r="14" spans="1:6" s="71" customFormat="1" ht="20.100000000000001" customHeight="1" x14ac:dyDescent="0.2">
      <c r="A14" s="72" t="s">
        <v>26</v>
      </c>
      <c r="B14" s="71">
        <v>5028</v>
      </c>
      <c r="C14" s="71">
        <v>4355</v>
      </c>
      <c r="D14" s="71">
        <v>3536</v>
      </c>
      <c r="E14" s="71">
        <v>7107</v>
      </c>
      <c r="F14" s="71">
        <v>7226.9999999999973</v>
      </c>
    </row>
    <row r="15" spans="1:6" ht="20.100000000000001" customHeight="1" x14ac:dyDescent="0.2">
      <c r="A15" s="4" t="s">
        <v>27</v>
      </c>
      <c r="C15" s="71"/>
    </row>
    <row r="16" spans="1:6" s="69" customFormat="1" ht="20.100000000000001" customHeight="1" x14ac:dyDescent="0.2">
      <c r="A16" s="14" t="s">
        <v>29</v>
      </c>
      <c r="B16" s="69">
        <v>1799800</v>
      </c>
      <c r="C16" s="69">
        <v>1983156</v>
      </c>
      <c r="D16" s="69">
        <v>2066338</v>
      </c>
      <c r="E16" s="69">
        <f>+E10-E11</f>
        <v>2052808</v>
      </c>
      <c r="F16" s="69">
        <v>2166173.9999999958</v>
      </c>
    </row>
    <row r="17" spans="1:6" s="73" customFormat="1" ht="20.100000000000001" customHeight="1" x14ac:dyDescent="0.2">
      <c r="A17" s="14" t="s">
        <v>28</v>
      </c>
      <c r="B17" s="73">
        <f>+B16/B10*100</f>
        <v>77.196296396376681</v>
      </c>
      <c r="C17" s="73">
        <f>+C16/C10*100</f>
        <v>76.164791821090176</v>
      </c>
      <c r="D17" s="73">
        <f>+D16/D10*100</f>
        <v>72.110679114949562</v>
      </c>
      <c r="E17" s="73">
        <f>+E16/E10*100</f>
        <v>64.586938437510625</v>
      </c>
      <c r="F17" s="73">
        <f>+F16/F10*100</f>
        <v>63.742158666971719</v>
      </c>
    </row>
    <row r="18" spans="1:6" ht="20.100000000000001" customHeight="1" x14ac:dyDescent="0.2">
      <c r="A18" s="2" t="s">
        <v>251</v>
      </c>
      <c r="B18" s="73">
        <f>+B10/$B$30</f>
        <v>45.625420743639921</v>
      </c>
      <c r="C18" s="73">
        <f>+C10/$B$30</f>
        <v>50.954403131115463</v>
      </c>
      <c r="D18" s="73">
        <f>+D10/$B$30</f>
        <v>56.076497064579257</v>
      </c>
      <c r="E18" s="73">
        <f>+E10/$B$30</f>
        <v>62.198904109589044</v>
      </c>
      <c r="F18" s="73">
        <f>+F10/$B$30</f>
        <v>66.503679060665434</v>
      </c>
    </row>
    <row r="19" spans="1:6" ht="20.100000000000001" customHeight="1" x14ac:dyDescent="0.2">
      <c r="A19" s="74" t="s">
        <v>42</v>
      </c>
      <c r="B19" s="75">
        <f>+B10/B28*100</f>
        <v>57.961441725165699</v>
      </c>
      <c r="C19" s="75">
        <f>+C10/C28*100</f>
        <v>60.85485722619439</v>
      </c>
      <c r="D19" s="75">
        <f>+D10/D28*100</f>
        <v>63.201940759973652</v>
      </c>
      <c r="E19" s="75">
        <f>+E10/E28*100</f>
        <v>64.992175577696997</v>
      </c>
      <c r="F19" s="75">
        <f>+F10/F28*100</f>
        <v>66.487568297059596</v>
      </c>
    </row>
    <row r="20" spans="1:6" x14ac:dyDescent="0.2">
      <c r="A20" s="76"/>
      <c r="B20" s="77"/>
      <c r="C20" s="77"/>
      <c r="D20" s="77"/>
      <c r="E20" s="77"/>
      <c r="F20" s="77"/>
    </row>
    <row r="22" spans="1:6" x14ac:dyDescent="0.2">
      <c r="A22" s="192" t="s">
        <v>250</v>
      </c>
      <c r="B22" s="193"/>
      <c r="C22" s="193"/>
      <c r="D22" s="193"/>
      <c r="E22" s="194"/>
    </row>
    <row r="23" spans="1:6" x14ac:dyDescent="0.2">
      <c r="A23" s="193"/>
      <c r="B23" s="193"/>
      <c r="C23" s="193"/>
      <c r="D23" s="193"/>
      <c r="E23" s="194"/>
    </row>
    <row r="24" spans="1:6" ht="27" customHeight="1" x14ac:dyDescent="0.2">
      <c r="A24" s="189" t="s">
        <v>249</v>
      </c>
      <c r="B24" s="189"/>
      <c r="C24" s="189"/>
      <c r="D24" s="189"/>
      <c r="E24" s="189"/>
    </row>
    <row r="25" spans="1:6" ht="20.25" customHeight="1" x14ac:dyDescent="0.2">
      <c r="A25" s="195" t="s">
        <v>313</v>
      </c>
      <c r="B25" s="195"/>
      <c r="C25" s="195"/>
      <c r="D25" s="195"/>
      <c r="E25" s="195"/>
    </row>
    <row r="26" spans="1:6" ht="12" customHeight="1" x14ac:dyDescent="0.2">
      <c r="A26" s="78"/>
      <c r="B26" s="78"/>
      <c r="C26" s="78"/>
      <c r="D26" s="78"/>
      <c r="E26" s="78"/>
      <c r="F26" s="78"/>
    </row>
    <row r="27" spans="1:6" hidden="1" x14ac:dyDescent="0.2"/>
    <row r="28" spans="1:6" hidden="1" x14ac:dyDescent="0.2">
      <c r="A28" s="2" t="s">
        <v>1</v>
      </c>
      <c r="B28" s="79">
        <v>4022431</v>
      </c>
      <c r="C28" s="79">
        <v>4278656</v>
      </c>
      <c r="D28" s="79">
        <v>4533894</v>
      </c>
      <c r="E28" s="79">
        <v>4890379.4522162471</v>
      </c>
      <c r="F28" s="79">
        <v>5111238.216468649</v>
      </c>
    </row>
    <row r="29" spans="1:6" hidden="1" x14ac:dyDescent="0.2"/>
    <row r="30" spans="1:6" hidden="1" x14ac:dyDescent="0.2">
      <c r="A30" s="2" t="s">
        <v>0</v>
      </c>
      <c r="B30" s="2">
        <v>51100</v>
      </c>
    </row>
  </sheetData>
  <mergeCells count="6">
    <mergeCell ref="A2:F2"/>
    <mergeCell ref="A24:E24"/>
    <mergeCell ref="A6:A7"/>
    <mergeCell ref="A22:E23"/>
    <mergeCell ref="A25:E25"/>
    <mergeCell ref="B6:F6"/>
  </mergeCells>
  <printOptions horizontalCentered="1" verticalCentered="1"/>
  <pageMargins left="0.39370078740157483" right="0.39370078740157483" top="0.39370078740157483" bottom="0.78740157480314965" header="0" footer="0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9" tint="0.59999389629810485"/>
  </sheetPr>
  <dimension ref="A2:G30"/>
  <sheetViews>
    <sheetView zoomScaleNormal="100" workbookViewId="0">
      <selection activeCell="B1" sqref="B1"/>
    </sheetView>
  </sheetViews>
  <sheetFormatPr baseColWidth="10" defaultColWidth="11.44140625" defaultRowHeight="11.4" x14ac:dyDescent="0.2"/>
  <cols>
    <col min="1" max="16384" width="11.44140625" style="2"/>
  </cols>
  <sheetData>
    <row r="2" spans="1:7" ht="13.2" x14ac:dyDescent="0.2">
      <c r="A2" s="6" t="s">
        <v>187</v>
      </c>
      <c r="B2" s="13"/>
      <c r="C2" s="13"/>
      <c r="D2" s="13"/>
      <c r="E2" s="13"/>
      <c r="F2" s="13"/>
      <c r="G2" s="13"/>
    </row>
    <row r="3" spans="1:7" ht="13.2" x14ac:dyDescent="0.2">
      <c r="A3" s="6" t="s">
        <v>188</v>
      </c>
      <c r="B3" s="13"/>
      <c r="C3" s="13"/>
      <c r="D3" s="13"/>
      <c r="E3" s="13"/>
      <c r="F3" s="13"/>
      <c r="G3" s="13"/>
    </row>
    <row r="4" spans="1:7" ht="13.2" x14ac:dyDescent="0.2">
      <c r="A4" s="6" t="s">
        <v>286</v>
      </c>
      <c r="B4" s="13"/>
      <c r="C4" s="13"/>
      <c r="D4" s="13"/>
      <c r="E4" s="13"/>
      <c r="F4" s="13"/>
      <c r="G4" s="13"/>
    </row>
    <row r="30" spans="1:1" x14ac:dyDescent="0.2">
      <c r="A30" s="14" t="s">
        <v>185</v>
      </c>
    </row>
  </sheetData>
  <printOptions horizontalCentered="1" verticalCentered="1"/>
  <pageMargins left="0.39370078740157483" right="0.39370078740157483" top="0.39370078740157483" bottom="0.78740157480314965" header="0" footer="0"/>
  <pageSetup scale="12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59999389629810485"/>
    <pageSetUpPr fitToPage="1"/>
  </sheetPr>
  <dimension ref="A1:F22"/>
  <sheetViews>
    <sheetView zoomScaleNormal="100" zoomScaleSheetLayoutView="100" workbookViewId="0">
      <selection activeCell="B1" sqref="B1"/>
    </sheetView>
  </sheetViews>
  <sheetFormatPr baseColWidth="10" defaultColWidth="11.44140625" defaultRowHeight="11.4" x14ac:dyDescent="0.2"/>
  <cols>
    <col min="1" max="1" width="20.6640625" style="2" customWidth="1"/>
    <col min="2" max="6" width="12.6640625" style="2" customWidth="1"/>
    <col min="7" max="16384" width="11.44140625" style="2"/>
  </cols>
  <sheetData>
    <row r="1" spans="1:6" ht="27" customHeight="1" x14ac:dyDescent="0.2">
      <c r="A1" s="57"/>
      <c r="B1" s="57"/>
      <c r="C1" s="20"/>
      <c r="D1" s="20"/>
    </row>
    <row r="2" spans="1:6" x14ac:dyDescent="0.2">
      <c r="A2" s="188" t="s">
        <v>252</v>
      </c>
      <c r="B2" s="188"/>
      <c r="C2" s="188"/>
      <c r="D2" s="188"/>
      <c r="E2" s="188"/>
      <c r="F2" s="188"/>
    </row>
    <row r="3" spans="1:6" x14ac:dyDescent="0.2">
      <c r="A3" s="188" t="s">
        <v>286</v>
      </c>
      <c r="B3" s="188"/>
      <c r="C3" s="188"/>
      <c r="D3" s="188"/>
      <c r="E3" s="188"/>
      <c r="F3" s="188"/>
    </row>
    <row r="4" spans="1:6" ht="12" customHeight="1" x14ac:dyDescent="0.2">
      <c r="A4" s="103"/>
      <c r="B4" s="103"/>
    </row>
    <row r="5" spans="1:6" x14ac:dyDescent="0.2">
      <c r="A5" s="198" t="s">
        <v>13</v>
      </c>
      <c r="B5" s="196" t="s">
        <v>18</v>
      </c>
      <c r="C5" s="197"/>
      <c r="D5" s="197"/>
      <c r="E5" s="197"/>
      <c r="F5" s="197"/>
    </row>
    <row r="6" spans="1:6" s="3" customFormat="1" x14ac:dyDescent="0.2">
      <c r="A6" s="191"/>
      <c r="B6" s="67">
        <v>2002</v>
      </c>
      <c r="C6" s="68">
        <v>2006</v>
      </c>
      <c r="D6" s="68">
        <v>2010</v>
      </c>
      <c r="E6" s="68">
        <v>2016</v>
      </c>
      <c r="F6" s="68">
        <v>2020</v>
      </c>
    </row>
    <row r="7" spans="1:6" x14ac:dyDescent="0.2">
      <c r="A7" s="15"/>
      <c r="B7" s="80"/>
      <c r="C7" s="80"/>
      <c r="D7" s="80"/>
    </row>
    <row r="8" spans="1:6" s="9" customFormat="1" ht="30" customHeight="1" x14ac:dyDescent="0.25">
      <c r="A8" s="184" t="s">
        <v>12</v>
      </c>
      <c r="B8" s="185">
        <f>'C1'!B16/'C1'!B10*100</f>
        <v>77.196296396376681</v>
      </c>
      <c r="C8" s="185">
        <f>'C1'!C16/'C1'!C10*100</f>
        <v>76.164791821090176</v>
      </c>
      <c r="D8" s="185">
        <f>'C1'!D16/'C1'!D10*100</f>
        <v>72.110679114949562</v>
      </c>
      <c r="E8" s="185">
        <v>64.586938437510625</v>
      </c>
      <c r="F8" s="185">
        <v>63.742158666971719</v>
      </c>
    </row>
    <row r="9" spans="1:6" ht="25.05" customHeight="1" x14ac:dyDescent="0.2">
      <c r="A9" s="69" t="s">
        <v>19</v>
      </c>
      <c r="B9" s="82">
        <f>713319/871949*100</f>
        <v>81.807422223088736</v>
      </c>
      <c r="C9" s="82">
        <f>769006/952561*100</f>
        <v>80.730367923943973</v>
      </c>
      <c r="D9" s="82">
        <f>780835/1016678*100</f>
        <v>76.802586462970581</v>
      </c>
      <c r="E9" s="82">
        <v>69.718880960887262</v>
      </c>
      <c r="F9" s="82">
        <v>68.443021769212379</v>
      </c>
    </row>
    <row r="10" spans="1:6" ht="25.05" customHeight="1" x14ac:dyDescent="0.2">
      <c r="A10" s="69" t="s">
        <v>2</v>
      </c>
      <c r="B10" s="82">
        <f>307916/421540*100</f>
        <v>73.045499833942202</v>
      </c>
      <c r="C10" s="82">
        <f>351569/476942*100</f>
        <v>73.713155897362782</v>
      </c>
      <c r="D10" s="82">
        <f>371959/533285*100</f>
        <v>69.748633469908199</v>
      </c>
      <c r="E10" s="82">
        <v>61.979112349339246</v>
      </c>
      <c r="F10" s="82">
        <v>61.321418958272787</v>
      </c>
    </row>
    <row r="11" spans="1:6" ht="25.05" customHeight="1" x14ac:dyDescent="0.2">
      <c r="A11" s="69" t="s">
        <v>3</v>
      </c>
      <c r="B11" s="82">
        <f>211556/268172*100</f>
        <v>78.888176245096432</v>
      </c>
      <c r="C11" s="82">
        <f>230890/301688*100</f>
        <v>76.532709289066844</v>
      </c>
      <c r="D11" s="82">
        <f>242239/334473*100</f>
        <v>72.424082063425161</v>
      </c>
      <c r="E11" s="82">
        <v>63.380635506026351</v>
      </c>
      <c r="F11" s="82">
        <v>61.282028814980791</v>
      </c>
    </row>
    <row r="12" spans="1:6" ht="25.05" customHeight="1" x14ac:dyDescent="0.2">
      <c r="A12" s="69" t="s">
        <v>4</v>
      </c>
      <c r="B12" s="82">
        <f>178412/220983*100</f>
        <v>80.735622197182593</v>
      </c>
      <c r="C12" s="82">
        <f>193718/251999*100</f>
        <v>76.87252727193362</v>
      </c>
      <c r="D12" s="82">
        <f>208512/283771*100</f>
        <v>73.478967195379369</v>
      </c>
      <c r="E12" s="82">
        <v>65.211434148538828</v>
      </c>
      <c r="F12" s="82">
        <v>66.263742639166892</v>
      </c>
    </row>
    <row r="13" spans="1:6" ht="25.05" customHeight="1" x14ac:dyDescent="0.2">
      <c r="A13" s="69" t="s">
        <v>5</v>
      </c>
      <c r="B13" s="82">
        <f>99930/158595*100</f>
        <v>63.009552634067909</v>
      </c>
      <c r="C13" s="82">
        <f>116358/178788*100</f>
        <v>65.08154909725485</v>
      </c>
      <c r="D13" s="82">
        <f>122101/203614*100</f>
        <v>59.966898150421876</v>
      </c>
      <c r="E13" s="82">
        <v>55.934176251179139</v>
      </c>
      <c r="F13" s="82">
        <v>55.806723259220206</v>
      </c>
    </row>
    <row r="14" spans="1:6" ht="25.05" customHeight="1" x14ac:dyDescent="0.2">
      <c r="A14" s="69" t="s">
        <v>6</v>
      </c>
      <c r="B14" s="82">
        <f>150389/210252*100</f>
        <v>71.527975952666324</v>
      </c>
      <c r="C14" s="82">
        <f>167528/236660*100</f>
        <v>70.788472914729994</v>
      </c>
      <c r="D14" s="82">
        <f>176372/265197*100</f>
        <v>66.506031365362347</v>
      </c>
      <c r="E14" s="82">
        <v>61.235913751386903</v>
      </c>
      <c r="F14" s="82">
        <v>58.316359904886752</v>
      </c>
    </row>
    <row r="15" spans="1:6" ht="25.05" customHeight="1" x14ac:dyDescent="0.2">
      <c r="A15" s="64" t="s">
        <v>21</v>
      </c>
      <c r="B15" s="81">
        <f>138278/179968*100</f>
        <v>76.83477062588905</v>
      </c>
      <c r="C15" s="81">
        <f>154087/205132*100</f>
        <v>75.116022853577221</v>
      </c>
      <c r="D15" s="81">
        <f>164320/228491*100</f>
        <v>71.915305198016554</v>
      </c>
      <c r="E15" s="81">
        <v>61.684414401310605</v>
      </c>
      <c r="F15" s="81">
        <v>64.046804477501453</v>
      </c>
    </row>
    <row r="16" spans="1:6" x14ac:dyDescent="0.2">
      <c r="A16" s="10"/>
      <c r="B16" s="10"/>
      <c r="C16" s="10"/>
      <c r="D16" s="10"/>
      <c r="E16" s="10"/>
      <c r="F16" s="10"/>
    </row>
    <row r="18" spans="1:5" x14ac:dyDescent="0.2">
      <c r="A18" s="195" t="s">
        <v>313</v>
      </c>
      <c r="B18" s="195"/>
      <c r="C18" s="195"/>
      <c r="D18" s="195"/>
      <c r="E18" s="195"/>
    </row>
    <row r="22" spans="1:5" ht="11.25" customHeight="1" x14ac:dyDescent="0.2"/>
  </sheetData>
  <mergeCells count="5">
    <mergeCell ref="A5:A6"/>
    <mergeCell ref="A18:E18"/>
    <mergeCell ref="A2:F2"/>
    <mergeCell ref="A3:F3"/>
    <mergeCell ref="B5:F5"/>
  </mergeCells>
  <printOptions horizontalCentered="1" verticalCentered="1"/>
  <pageMargins left="0.39370078740157483" right="0.39370078740157483" top="0.39370078740157483" bottom="0.78740157480314965" header="0" footer="0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0.59999389629810485"/>
  </sheetPr>
  <dimension ref="A2:G25"/>
  <sheetViews>
    <sheetView zoomScale="110" zoomScaleNormal="110" workbookViewId="0">
      <selection activeCell="B1" sqref="B1"/>
    </sheetView>
  </sheetViews>
  <sheetFormatPr baseColWidth="10" defaultColWidth="11.44140625" defaultRowHeight="13.2" x14ac:dyDescent="0.25"/>
  <cols>
    <col min="1" max="16384" width="11.44140625" style="12"/>
  </cols>
  <sheetData>
    <row r="2" spans="1:7" x14ac:dyDescent="0.25">
      <c r="A2" s="6" t="s">
        <v>189</v>
      </c>
      <c r="B2" s="6"/>
      <c r="C2" s="6"/>
      <c r="D2" s="6"/>
      <c r="E2" s="6"/>
      <c r="F2" s="6"/>
      <c r="G2" s="6"/>
    </row>
    <row r="3" spans="1:7" x14ac:dyDescent="0.25">
      <c r="A3" s="6" t="s">
        <v>190</v>
      </c>
      <c r="B3" s="6"/>
      <c r="C3" s="6"/>
      <c r="D3" s="6"/>
      <c r="E3" s="6"/>
      <c r="F3" s="6"/>
      <c r="G3" s="6"/>
    </row>
    <row r="4" spans="1:7" x14ac:dyDescent="0.25">
      <c r="A4" s="6" t="s">
        <v>286</v>
      </c>
      <c r="B4" s="6"/>
      <c r="C4" s="6"/>
      <c r="D4" s="6"/>
      <c r="E4" s="6"/>
      <c r="F4" s="6"/>
      <c r="G4" s="6"/>
    </row>
    <row r="25" spans="1:1" x14ac:dyDescent="0.25">
      <c r="A25" s="4" t="s">
        <v>186</v>
      </c>
    </row>
  </sheetData>
  <printOptions horizontalCentered="1" verticalCentered="1"/>
  <pageMargins left="0.39370078740157483" right="0.39370078740157483" top="0.39370078740157483" bottom="0.78740157480314965" header="0" footer="0"/>
  <pageSetup scale="12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0.59999389629810485"/>
    <pageSetUpPr fitToPage="1"/>
  </sheetPr>
  <dimension ref="A1:F30"/>
  <sheetViews>
    <sheetView zoomScaleNormal="100" zoomScaleSheetLayoutView="90" workbookViewId="0">
      <selection activeCell="B1" sqref="B1"/>
    </sheetView>
  </sheetViews>
  <sheetFormatPr baseColWidth="10" defaultColWidth="11.44140625" defaultRowHeight="11.4" x14ac:dyDescent="0.2"/>
  <cols>
    <col min="1" max="1" width="18.6640625" style="2" customWidth="1"/>
    <col min="2" max="5" width="14.6640625" style="2" customWidth="1"/>
    <col min="6" max="6" width="13.88671875" style="2" bestFit="1" customWidth="1"/>
    <col min="7" max="16384" width="11.44140625" style="2"/>
  </cols>
  <sheetData>
    <row r="1" spans="1:6" ht="29.25" customHeight="1" x14ac:dyDescent="0.2">
      <c r="A1" s="57"/>
      <c r="B1" s="57"/>
      <c r="C1" s="57"/>
      <c r="D1" s="57"/>
      <c r="E1" s="57"/>
    </row>
    <row r="2" spans="1:6" ht="11.25" customHeight="1" x14ac:dyDescent="0.2">
      <c r="A2" s="201" t="s">
        <v>255</v>
      </c>
      <c r="B2" s="201"/>
      <c r="C2" s="201"/>
      <c r="D2" s="201"/>
      <c r="E2" s="201"/>
      <c r="F2" s="201"/>
    </row>
    <row r="3" spans="1:6" ht="11.25" customHeight="1" x14ac:dyDescent="0.2">
      <c r="A3" s="201" t="s">
        <v>254</v>
      </c>
      <c r="B3" s="201"/>
      <c r="C3" s="201"/>
      <c r="D3" s="201"/>
      <c r="E3" s="201"/>
      <c r="F3" s="201"/>
    </row>
    <row r="4" spans="1:6" ht="11.25" customHeight="1" x14ac:dyDescent="0.2">
      <c r="A4" s="201" t="s">
        <v>286</v>
      </c>
      <c r="B4" s="201"/>
      <c r="C4" s="201"/>
      <c r="D4" s="201"/>
      <c r="E4" s="201"/>
      <c r="F4" s="201"/>
    </row>
    <row r="5" spans="1:6" ht="12" customHeight="1" x14ac:dyDescent="0.2">
      <c r="A5" s="103"/>
      <c r="B5" s="103"/>
      <c r="C5" s="103"/>
      <c r="D5" s="103"/>
      <c r="E5" s="103"/>
    </row>
    <row r="6" spans="1:6" x14ac:dyDescent="0.2">
      <c r="A6" s="190" t="s">
        <v>13</v>
      </c>
      <c r="B6" s="199" t="s">
        <v>18</v>
      </c>
      <c r="C6" s="200"/>
      <c r="D6" s="200"/>
      <c r="E6" s="200"/>
      <c r="F6" s="200"/>
    </row>
    <row r="7" spans="1:6" s="3" customFormat="1" x14ac:dyDescent="0.2">
      <c r="A7" s="191"/>
      <c r="B7" s="58">
        <v>2002</v>
      </c>
      <c r="C7" s="58">
        <v>2006</v>
      </c>
      <c r="D7" s="58">
        <v>2010</v>
      </c>
      <c r="E7" s="58">
        <v>2016</v>
      </c>
      <c r="F7" s="164">
        <v>2020</v>
      </c>
    </row>
    <row r="8" spans="1:6" x14ac:dyDescent="0.2">
      <c r="A8" s="15"/>
      <c r="B8" s="59"/>
      <c r="C8" s="59"/>
      <c r="D8" s="59"/>
      <c r="E8" s="59"/>
    </row>
    <row r="9" spans="1:6" s="9" customFormat="1" ht="30" customHeight="1" x14ac:dyDescent="0.25">
      <c r="A9" s="184" t="s">
        <v>12</v>
      </c>
      <c r="B9" s="60">
        <v>57.961513773031506</v>
      </c>
      <c r="C9" s="60">
        <v>60.854899894896832</v>
      </c>
      <c r="D9" s="60">
        <v>63.201940759973652</v>
      </c>
      <c r="E9" s="60">
        <v>64.992274616327762</v>
      </c>
      <c r="F9" s="60">
        <f>+'C1'!F19</f>
        <v>66.487568297059596</v>
      </c>
    </row>
    <row r="10" spans="1:6" ht="25.05" customHeight="1" x14ac:dyDescent="0.2">
      <c r="A10" s="61" t="s">
        <v>19</v>
      </c>
      <c r="B10" s="62">
        <v>62.169810513586896</v>
      </c>
      <c r="C10" s="62">
        <v>65.301915468741754</v>
      </c>
      <c r="D10" s="62">
        <v>67.155154419904832</v>
      </c>
      <c r="E10" s="62">
        <v>67.748091365568058</v>
      </c>
      <c r="F10" s="62">
        <v>68.588911418094185</v>
      </c>
    </row>
    <row r="11" spans="1:6" ht="25.05" customHeight="1" x14ac:dyDescent="0.2">
      <c r="A11" s="61" t="s">
        <v>2</v>
      </c>
      <c r="B11" s="62">
        <v>55.196777809203567</v>
      </c>
      <c r="C11" s="62">
        <v>57.707208591555094</v>
      </c>
      <c r="D11" s="62">
        <v>59.991922855394364</v>
      </c>
      <c r="E11" s="62">
        <v>61.956384618619254</v>
      </c>
      <c r="F11" s="62">
        <v>63.869603561882258</v>
      </c>
    </row>
    <row r="12" spans="1:6" ht="25.05" customHeight="1" x14ac:dyDescent="0.2">
      <c r="A12" s="61" t="s">
        <v>3</v>
      </c>
      <c r="B12" s="62">
        <v>59.151325860342418</v>
      </c>
      <c r="C12" s="62">
        <v>63.407272895412724</v>
      </c>
      <c r="D12" s="62">
        <v>67.224808258164103</v>
      </c>
      <c r="E12" s="62">
        <v>71.17613044106794</v>
      </c>
      <c r="F12" s="62">
        <v>73.799234747135813</v>
      </c>
    </row>
    <row r="13" spans="1:6" ht="25.05" customHeight="1" x14ac:dyDescent="0.2">
      <c r="A13" s="61" t="s">
        <v>4</v>
      </c>
      <c r="B13" s="62">
        <v>57.999569562843824</v>
      </c>
      <c r="C13" s="62">
        <v>60.350657872678767</v>
      </c>
      <c r="D13" s="62">
        <v>62.512060905922731</v>
      </c>
      <c r="E13" s="62">
        <v>64.216711362883061</v>
      </c>
      <c r="F13" s="62">
        <v>65.526561894117393</v>
      </c>
    </row>
    <row r="14" spans="1:6" ht="25.05" customHeight="1" x14ac:dyDescent="0.2">
      <c r="A14" s="61" t="s">
        <v>5</v>
      </c>
      <c r="B14" s="62">
        <v>55.950087843701709</v>
      </c>
      <c r="C14" s="62">
        <v>57.605351084361423</v>
      </c>
      <c r="D14" s="62">
        <v>60.37282697969821</v>
      </c>
      <c r="E14" s="62">
        <v>62.228744530461121</v>
      </c>
      <c r="F14" s="62">
        <v>63.61194537602848</v>
      </c>
    </row>
    <row r="15" spans="1:6" ht="25.05" customHeight="1" x14ac:dyDescent="0.2">
      <c r="A15" s="61" t="s">
        <v>6</v>
      </c>
      <c r="B15" s="62">
        <v>55.457317394836515</v>
      </c>
      <c r="C15" s="62">
        <v>58.174291810467736</v>
      </c>
      <c r="D15" s="62">
        <v>60.793209055814842</v>
      </c>
      <c r="E15" s="62">
        <v>63.093395633637108</v>
      </c>
      <c r="F15" s="62">
        <v>64.670525423083191</v>
      </c>
    </row>
    <row r="16" spans="1:6" ht="25.05" customHeight="1" x14ac:dyDescent="0.2">
      <c r="A16" s="63" t="s">
        <v>21</v>
      </c>
      <c r="B16" s="62">
        <v>50.097150078777851</v>
      </c>
      <c r="C16" s="62">
        <v>53.568639944846751</v>
      </c>
      <c r="D16" s="62">
        <v>56.269839901690133</v>
      </c>
      <c r="E16" s="62">
        <v>59.509399493864649</v>
      </c>
      <c r="F16" s="62">
        <v>61.688651830213303</v>
      </c>
    </row>
    <row r="17" spans="1:6" x14ac:dyDescent="0.2">
      <c r="A17" s="10"/>
      <c r="B17" s="10"/>
      <c r="C17" s="10"/>
      <c r="D17" s="10"/>
      <c r="E17" s="10"/>
      <c r="F17" s="10"/>
    </row>
    <row r="19" spans="1:6" ht="30" customHeight="1" x14ac:dyDescent="0.2">
      <c r="A19" s="189" t="s">
        <v>253</v>
      </c>
      <c r="B19" s="189"/>
      <c r="C19" s="189"/>
      <c r="D19" s="189"/>
      <c r="E19" s="189"/>
    </row>
    <row r="20" spans="1:6" ht="11.4" customHeight="1" x14ac:dyDescent="0.2">
      <c r="A20" s="195" t="s">
        <v>313</v>
      </c>
      <c r="B20" s="195"/>
      <c r="C20" s="195"/>
      <c r="D20" s="195"/>
      <c r="E20" s="195"/>
    </row>
    <row r="21" spans="1:6" x14ac:dyDescent="0.2">
      <c r="A21" s="124"/>
    </row>
    <row r="22" spans="1:6" x14ac:dyDescent="0.2">
      <c r="A22" s="65"/>
      <c r="B22" s="66"/>
      <c r="C22" s="66"/>
      <c r="D22" s="66"/>
      <c r="E22" s="66"/>
    </row>
    <row r="30" spans="1:6" x14ac:dyDescent="0.2">
      <c r="B30" s="66"/>
      <c r="C30" s="66"/>
      <c r="D30" s="66"/>
      <c r="E30" s="66"/>
    </row>
  </sheetData>
  <mergeCells count="7">
    <mergeCell ref="A20:E20"/>
    <mergeCell ref="A19:E19"/>
    <mergeCell ref="A6:A7"/>
    <mergeCell ref="B6:F6"/>
    <mergeCell ref="A2:F2"/>
    <mergeCell ref="A3:F3"/>
    <mergeCell ref="A4:F4"/>
  </mergeCells>
  <printOptions horizontalCentered="1" verticalCentered="1"/>
  <pageMargins left="0.39370078740157483" right="0.39370078740157483" top="0.39370078740157483" bottom="0.78740157480314965" header="0" footer="0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9" tint="0.59999389629810485"/>
  </sheetPr>
  <dimension ref="A1:G29"/>
  <sheetViews>
    <sheetView zoomScaleNormal="100" workbookViewId="0">
      <selection activeCell="B1" sqref="B1"/>
    </sheetView>
  </sheetViews>
  <sheetFormatPr baseColWidth="10" defaultColWidth="11.44140625" defaultRowHeight="13.2" x14ac:dyDescent="0.25"/>
  <cols>
    <col min="1" max="16384" width="11.44140625" style="11"/>
  </cols>
  <sheetData>
    <row r="1" spans="1:7" x14ac:dyDescent="0.25">
      <c r="B1" s="12"/>
      <c r="C1" s="12"/>
      <c r="D1" s="12"/>
      <c r="E1" s="12"/>
      <c r="F1" s="12"/>
      <c r="G1" s="12"/>
    </row>
    <row r="2" spans="1:7" x14ac:dyDescent="0.25">
      <c r="A2" s="6" t="s">
        <v>191</v>
      </c>
      <c r="B2" s="6"/>
      <c r="C2" s="6"/>
      <c r="D2" s="6"/>
      <c r="E2" s="6"/>
      <c r="F2" s="6"/>
      <c r="G2" s="6"/>
    </row>
    <row r="3" spans="1:7" x14ac:dyDescent="0.25">
      <c r="A3" s="202" t="s">
        <v>257</v>
      </c>
      <c r="B3" s="203"/>
      <c r="C3" s="203"/>
      <c r="D3" s="203"/>
      <c r="E3" s="203"/>
      <c r="F3" s="203"/>
      <c r="G3" s="203"/>
    </row>
    <row r="4" spans="1:7" x14ac:dyDescent="0.25">
      <c r="A4" s="202" t="s">
        <v>303</v>
      </c>
      <c r="B4" s="203"/>
      <c r="C4" s="203"/>
      <c r="D4" s="203"/>
      <c r="E4" s="203"/>
      <c r="F4" s="203"/>
      <c r="G4" s="203"/>
    </row>
    <row r="5" spans="1:7" x14ac:dyDescent="0.25">
      <c r="A5" s="12"/>
      <c r="B5" s="12"/>
      <c r="C5" s="12"/>
      <c r="D5" s="12"/>
      <c r="E5" s="12"/>
      <c r="F5" s="12"/>
      <c r="G5" s="12"/>
    </row>
    <row r="29" spans="1:1" x14ac:dyDescent="0.25">
      <c r="A29" s="4" t="s">
        <v>256</v>
      </c>
    </row>
  </sheetData>
  <mergeCells count="2">
    <mergeCell ref="A3:G3"/>
    <mergeCell ref="A4:G4"/>
  </mergeCells>
  <printOptions horizontalCentered="1" verticalCentered="1"/>
  <pageMargins left="0.39370078740157483" right="0.39370078740157483" top="0.39370078740157483" bottom="0.78740157480314965" header="0" footer="0"/>
  <pageSetup scale="1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0.59999389629810485"/>
    <pageSetUpPr fitToPage="1"/>
  </sheetPr>
  <dimension ref="A1:G100"/>
  <sheetViews>
    <sheetView zoomScaleNormal="100" workbookViewId="0">
      <selection activeCell="B1" sqref="B1"/>
    </sheetView>
  </sheetViews>
  <sheetFormatPr baseColWidth="10" defaultColWidth="11.44140625" defaultRowHeight="11.4" x14ac:dyDescent="0.2"/>
  <cols>
    <col min="1" max="1" width="28.6640625" style="2" customWidth="1"/>
    <col min="2" max="6" width="12.6640625" style="2" customWidth="1"/>
    <col min="7" max="16384" width="11.44140625" style="2"/>
  </cols>
  <sheetData>
    <row r="1" spans="1:6" ht="24.9" customHeight="1" x14ac:dyDescent="0.2"/>
    <row r="2" spans="1:6" x14ac:dyDescent="0.2">
      <c r="A2" s="208" t="s">
        <v>281</v>
      </c>
      <c r="B2" s="208"/>
      <c r="C2" s="208"/>
      <c r="D2" s="208"/>
      <c r="E2" s="208"/>
      <c r="F2" s="208"/>
    </row>
    <row r="3" spans="1:6" x14ac:dyDescent="0.2">
      <c r="A3" s="13" t="s">
        <v>290</v>
      </c>
      <c r="B3" s="1"/>
      <c r="C3" s="1"/>
      <c r="D3" s="1"/>
      <c r="E3" s="1"/>
      <c r="F3" s="1"/>
    </row>
    <row r="5" spans="1:6" ht="11.25" customHeight="1" x14ac:dyDescent="0.2">
      <c r="A5" s="190" t="s">
        <v>107</v>
      </c>
      <c r="B5" s="206" t="s">
        <v>192</v>
      </c>
      <c r="C5" s="207"/>
      <c r="D5" s="207"/>
      <c r="E5" s="207"/>
      <c r="F5" s="207"/>
    </row>
    <row r="6" spans="1:6" ht="11.25" customHeight="1" x14ac:dyDescent="0.2">
      <c r="A6" s="209"/>
      <c r="B6" s="211">
        <v>2002</v>
      </c>
      <c r="C6" s="211">
        <v>2006</v>
      </c>
      <c r="D6" s="211">
        <v>2010</v>
      </c>
      <c r="E6" s="204">
        <v>2016</v>
      </c>
      <c r="F6" s="204">
        <v>2020</v>
      </c>
    </row>
    <row r="7" spans="1:6" ht="11.25" customHeight="1" x14ac:dyDescent="0.2">
      <c r="A7" s="210"/>
      <c r="B7" s="212" t="s">
        <v>108</v>
      </c>
      <c r="C7" s="212" t="s">
        <v>108</v>
      </c>
      <c r="D7" s="212" t="s">
        <v>108</v>
      </c>
      <c r="E7" s="205"/>
      <c r="F7" s="205"/>
    </row>
    <row r="9" spans="1:6" s="3" customFormat="1" ht="12" customHeight="1" x14ac:dyDescent="0.2">
      <c r="A9" s="3" t="s">
        <v>12</v>
      </c>
      <c r="B9" s="16">
        <v>22.803703603623308</v>
      </c>
      <c r="C9" s="16">
        <v>23.835208178909813</v>
      </c>
      <c r="D9" s="16">
        <v>27.889320885050438</v>
      </c>
      <c r="E9" s="16">
        <v>35.413061562489382</v>
      </c>
      <c r="F9" s="16">
        <v>36.257841333028061</v>
      </c>
    </row>
    <row r="10" spans="1:6" s="9" customFormat="1" ht="24.9" customHeight="1" x14ac:dyDescent="0.25">
      <c r="A10" s="8" t="s">
        <v>19</v>
      </c>
      <c r="B10" s="17">
        <v>18.192577776911264</v>
      </c>
      <c r="C10" s="17">
        <v>19.26963207605602</v>
      </c>
      <c r="D10" s="17">
        <v>23.197413537029423</v>
      </c>
      <c r="E10" s="17">
        <v>30.281119039112731</v>
      </c>
      <c r="F10" s="17">
        <v>31.556978230787418</v>
      </c>
    </row>
    <row r="11" spans="1:6" ht="12" customHeight="1" x14ac:dyDescent="0.2">
      <c r="A11" s="4" t="s">
        <v>19</v>
      </c>
      <c r="B11" s="17">
        <v>17.120942081051069</v>
      </c>
      <c r="C11" s="17">
        <v>11.880913875213324</v>
      </c>
      <c r="D11" s="17">
        <v>18.353566076384887</v>
      </c>
      <c r="E11" s="17">
        <v>26.392641638107406</v>
      </c>
      <c r="F11" s="17">
        <v>25.309919532623248</v>
      </c>
    </row>
    <row r="12" spans="1:6" ht="12" customHeight="1" x14ac:dyDescent="0.2">
      <c r="A12" s="4" t="s">
        <v>109</v>
      </c>
      <c r="B12" s="17">
        <v>20.826582704123741</v>
      </c>
      <c r="C12" s="17">
        <v>22.435512897420516</v>
      </c>
      <c r="D12" s="17">
        <v>27.226965404925235</v>
      </c>
      <c r="E12" s="17">
        <v>38.895558223289314</v>
      </c>
      <c r="F12" s="17">
        <v>42.161974278762592</v>
      </c>
    </row>
    <row r="13" spans="1:6" ht="12" customHeight="1" x14ac:dyDescent="0.2">
      <c r="A13" s="4" t="s">
        <v>110</v>
      </c>
      <c r="B13" s="17">
        <v>12.593170892057362</v>
      </c>
      <c r="C13" s="17">
        <v>15.077067347409628</v>
      </c>
      <c r="D13" s="17">
        <v>15.708656254960282</v>
      </c>
      <c r="E13" s="17">
        <v>24.340080454632528</v>
      </c>
      <c r="F13" s="17">
        <v>27.346856504132077</v>
      </c>
    </row>
    <row r="14" spans="1:6" ht="12" customHeight="1" x14ac:dyDescent="0.2">
      <c r="A14" s="4" t="s">
        <v>111</v>
      </c>
      <c r="B14" s="17">
        <v>29.210895253354696</v>
      </c>
      <c r="C14" s="17">
        <v>39.604319811235136</v>
      </c>
      <c r="D14" s="17">
        <v>31.731743907878197</v>
      </c>
      <c r="E14" s="17">
        <v>38.087254437438496</v>
      </c>
      <c r="F14" s="17">
        <v>43.328762427151169</v>
      </c>
    </row>
    <row r="15" spans="1:6" ht="12" customHeight="1" x14ac:dyDescent="0.2">
      <c r="A15" s="4" t="s">
        <v>112</v>
      </c>
      <c r="B15" s="17">
        <v>28.130138595254873</v>
      </c>
      <c r="C15" s="17">
        <v>34.08223823654091</v>
      </c>
      <c r="D15" s="17">
        <v>36.218914845516203</v>
      </c>
      <c r="E15" s="17">
        <v>39.086380140167186</v>
      </c>
      <c r="F15" s="17">
        <v>43.540746688077093</v>
      </c>
    </row>
    <row r="16" spans="1:6" ht="12" customHeight="1" x14ac:dyDescent="0.2">
      <c r="A16" s="4" t="s">
        <v>113</v>
      </c>
      <c r="B16" s="17">
        <v>22.475592040809435</v>
      </c>
      <c r="C16" s="17">
        <v>23.09828365484033</v>
      </c>
      <c r="D16" s="17">
        <v>29.242875372182048</v>
      </c>
      <c r="E16" s="17">
        <v>28.274492920015309</v>
      </c>
      <c r="F16" s="17">
        <v>29.626344636237523</v>
      </c>
    </row>
    <row r="17" spans="1:6" ht="12" customHeight="1" x14ac:dyDescent="0.2">
      <c r="A17" s="4" t="s">
        <v>114</v>
      </c>
      <c r="B17" s="17">
        <v>28.073227929495424</v>
      </c>
      <c r="C17" s="17">
        <v>31.092161364381766</v>
      </c>
      <c r="D17" s="17">
        <v>35.335668753230344</v>
      </c>
      <c r="E17" s="17">
        <v>40.699797660760993</v>
      </c>
      <c r="F17" s="17">
        <v>41.004521240879185</v>
      </c>
    </row>
    <row r="18" spans="1:6" ht="12" customHeight="1" x14ac:dyDescent="0.2">
      <c r="A18" s="4" t="s">
        <v>115</v>
      </c>
      <c r="B18" s="17">
        <v>12.293580382612337</v>
      </c>
      <c r="C18" s="17">
        <v>15.211236933797908</v>
      </c>
      <c r="D18" s="17">
        <v>18.716272130727184</v>
      </c>
      <c r="E18" s="17">
        <v>24.265170670037929</v>
      </c>
      <c r="F18" s="17">
        <v>26.988012370097593</v>
      </c>
    </row>
    <row r="19" spans="1:6" ht="12" customHeight="1" x14ac:dyDescent="0.2">
      <c r="A19" s="4" t="s">
        <v>116</v>
      </c>
      <c r="B19" s="17">
        <v>27.383298879861545</v>
      </c>
      <c r="C19" s="17">
        <v>35.626759397251199</v>
      </c>
      <c r="D19" s="17">
        <v>30.492824165205253</v>
      </c>
      <c r="E19" s="17">
        <v>42.78672062806195</v>
      </c>
      <c r="F19" s="17">
        <v>42.852525252525261</v>
      </c>
    </row>
    <row r="20" spans="1:6" ht="12" customHeight="1" x14ac:dyDescent="0.2">
      <c r="A20" s="4" t="s">
        <v>117</v>
      </c>
      <c r="B20" s="17">
        <v>13.203615501190736</v>
      </c>
      <c r="C20" s="17">
        <v>16.783030303030301</v>
      </c>
      <c r="D20" s="17">
        <v>19.373371634711738</v>
      </c>
      <c r="E20" s="17">
        <v>30.47386120452461</v>
      </c>
      <c r="F20" s="17">
        <v>32.121902262024236</v>
      </c>
    </row>
    <row r="21" spans="1:6" ht="12" customHeight="1" x14ac:dyDescent="0.2">
      <c r="A21" s="4" t="s">
        <v>118</v>
      </c>
      <c r="B21" s="17">
        <v>24.791752820936967</v>
      </c>
      <c r="C21" s="17">
        <v>25.750493663608871</v>
      </c>
      <c r="D21" s="17">
        <v>26.146058344788464</v>
      </c>
      <c r="E21" s="17">
        <v>30.355896720167479</v>
      </c>
      <c r="F21" s="17">
        <v>30.292176505881713</v>
      </c>
    </row>
    <row r="22" spans="1:6" ht="12" customHeight="1" x14ac:dyDescent="0.2">
      <c r="A22" s="4" t="s">
        <v>119</v>
      </c>
      <c r="B22" s="17">
        <v>33.888086949138149</v>
      </c>
      <c r="C22" s="17">
        <v>33.150197322603105</v>
      </c>
      <c r="D22" s="17">
        <v>34.589661418419951</v>
      </c>
      <c r="E22" s="17">
        <v>40.510356875467927</v>
      </c>
      <c r="F22" s="17">
        <v>46.939846117976231</v>
      </c>
    </row>
    <row r="23" spans="1:6" ht="12" customHeight="1" x14ac:dyDescent="0.2">
      <c r="A23" s="4" t="s">
        <v>120</v>
      </c>
      <c r="B23" s="17">
        <v>13.930144040600045</v>
      </c>
      <c r="C23" s="17">
        <v>12.721440285461982</v>
      </c>
      <c r="D23" s="17">
        <v>18.051161529422398</v>
      </c>
      <c r="E23" s="17">
        <v>24.356926169918687</v>
      </c>
      <c r="F23" s="17">
        <v>28.742896595676882</v>
      </c>
    </row>
    <row r="24" spans="1:6" ht="12" customHeight="1" x14ac:dyDescent="0.2">
      <c r="A24" s="4" t="s">
        <v>121</v>
      </c>
      <c r="B24" s="17">
        <v>14.553934820712398</v>
      </c>
      <c r="C24" s="17">
        <v>17.405242315670375</v>
      </c>
      <c r="D24" s="17">
        <v>20.773915626856805</v>
      </c>
      <c r="E24" s="17">
        <v>28.964200257684521</v>
      </c>
      <c r="F24" s="17">
        <v>31.864286663418508</v>
      </c>
    </row>
    <row r="25" spans="1:6" ht="12" customHeight="1" x14ac:dyDescent="0.2">
      <c r="A25" s="4" t="s">
        <v>122</v>
      </c>
      <c r="B25" s="17">
        <v>16.230996676871548</v>
      </c>
      <c r="C25" s="17">
        <v>19.074152384269048</v>
      </c>
      <c r="D25" s="17">
        <v>20.187188525586482</v>
      </c>
      <c r="E25" s="17">
        <v>31.20167987019185</v>
      </c>
      <c r="F25" s="17">
        <v>30.990133488102146</v>
      </c>
    </row>
    <row r="26" spans="1:6" ht="12" customHeight="1" x14ac:dyDescent="0.2">
      <c r="A26" s="4" t="s">
        <v>123</v>
      </c>
      <c r="B26" s="17">
        <v>62.325719371106494</v>
      </c>
      <c r="C26" s="17">
        <v>77.653927813163477</v>
      </c>
      <c r="D26" s="17">
        <v>67.327442082636736</v>
      </c>
      <c r="E26" s="17">
        <v>64.317573595004461</v>
      </c>
      <c r="F26" s="17">
        <v>68.976215098241966</v>
      </c>
    </row>
    <row r="27" spans="1:6" ht="12" customHeight="1" x14ac:dyDescent="0.2">
      <c r="A27" s="4" t="s">
        <v>124</v>
      </c>
      <c r="B27" s="17">
        <v>24.94974874371859</v>
      </c>
      <c r="C27" s="17">
        <v>34.333408526956916</v>
      </c>
      <c r="D27" s="17">
        <v>43.362282878411911</v>
      </c>
      <c r="E27" s="17">
        <v>55.338541666666664</v>
      </c>
      <c r="F27" s="17">
        <v>54.934790271413469</v>
      </c>
    </row>
    <row r="28" spans="1:6" ht="12" customHeight="1" x14ac:dyDescent="0.2">
      <c r="A28" s="4" t="s">
        <v>125</v>
      </c>
      <c r="B28" s="17">
        <v>17.990174908227168</v>
      </c>
      <c r="C28" s="17">
        <v>18.157384987893462</v>
      </c>
      <c r="D28" s="17">
        <v>23.047915819897934</v>
      </c>
      <c r="E28" s="17">
        <v>32.612863131728076</v>
      </c>
      <c r="F28" s="17">
        <v>29.544820994783176</v>
      </c>
    </row>
    <row r="29" spans="1:6" ht="12" customHeight="1" x14ac:dyDescent="0.2">
      <c r="A29" s="4" t="s">
        <v>126</v>
      </c>
      <c r="B29" s="17">
        <v>23.62273315207349</v>
      </c>
      <c r="C29" s="17">
        <v>28.117560039756835</v>
      </c>
      <c r="D29" s="17">
        <v>36.277233364878754</v>
      </c>
      <c r="E29" s="17">
        <v>37.463406550917824</v>
      </c>
      <c r="F29" s="17">
        <v>37.412957057358831</v>
      </c>
    </row>
    <row r="30" spans="1:6" ht="12" customHeight="1" x14ac:dyDescent="0.2">
      <c r="A30" s="4" t="s">
        <v>262</v>
      </c>
      <c r="B30" s="17">
        <v>40.596968759665948</v>
      </c>
      <c r="C30" s="17">
        <v>52.429316497392264</v>
      </c>
      <c r="D30" s="17">
        <v>50.914222604000493</v>
      </c>
      <c r="E30" s="17">
        <v>42.834994462901435</v>
      </c>
      <c r="F30" s="17">
        <v>41.82032590051459</v>
      </c>
    </row>
    <row r="31" spans="1:6" s="9" customFormat="1" ht="24.9" customHeight="1" x14ac:dyDescent="0.25">
      <c r="A31" s="8" t="s">
        <v>2</v>
      </c>
      <c r="B31" s="17">
        <v>26.954500166057787</v>
      </c>
      <c r="C31" s="17">
        <v>26.286844102637218</v>
      </c>
      <c r="D31" s="17">
        <v>30.25136653009179</v>
      </c>
      <c r="E31" s="17">
        <v>38.020887650660747</v>
      </c>
      <c r="F31" s="17">
        <v>38.67858104172722</v>
      </c>
    </row>
    <row r="32" spans="1:6" ht="12" customHeight="1" x14ac:dyDescent="0.2">
      <c r="A32" s="4" t="s">
        <v>2</v>
      </c>
      <c r="B32" s="17">
        <v>20.039954337899545</v>
      </c>
      <c r="C32" s="17">
        <v>16.857883166823989</v>
      </c>
      <c r="D32" s="17">
        <v>21.143639293325403</v>
      </c>
      <c r="E32" s="17">
        <v>29.399487518598118</v>
      </c>
      <c r="F32" s="17">
        <v>30.02550947562797</v>
      </c>
    </row>
    <row r="33" spans="1:6" ht="12" customHeight="1" x14ac:dyDescent="0.2">
      <c r="A33" s="4" t="s">
        <v>127</v>
      </c>
      <c r="B33" s="17">
        <v>25.873257584631602</v>
      </c>
      <c r="C33" s="17">
        <v>27.122287145242069</v>
      </c>
      <c r="D33" s="17">
        <v>26.26320773987484</v>
      </c>
      <c r="E33" s="17">
        <v>37.177841414041673</v>
      </c>
      <c r="F33" s="17">
        <v>38.802409674935461</v>
      </c>
    </row>
    <row r="34" spans="1:6" ht="12" customHeight="1" x14ac:dyDescent="0.2">
      <c r="A34" s="4" t="s">
        <v>128</v>
      </c>
      <c r="B34" s="17">
        <v>22.184558357313563</v>
      </c>
      <c r="C34" s="17">
        <v>29.169753758988886</v>
      </c>
      <c r="D34" s="17">
        <v>28.822536979636677</v>
      </c>
      <c r="E34" s="17">
        <v>37.678139990896042</v>
      </c>
      <c r="F34" s="17">
        <v>39.943911706169708</v>
      </c>
    </row>
    <row r="35" spans="1:6" ht="12" customHeight="1" x14ac:dyDescent="0.2">
      <c r="A35" s="4" t="s">
        <v>129</v>
      </c>
      <c r="B35" s="17">
        <v>38.65336658354115</v>
      </c>
      <c r="C35" s="17">
        <v>48.221343873517789</v>
      </c>
      <c r="D35" s="17">
        <v>54.107796964939823</v>
      </c>
      <c r="E35" s="17">
        <v>61.924398625429554</v>
      </c>
      <c r="F35" s="17">
        <v>67.470380378299737</v>
      </c>
    </row>
    <row r="36" spans="1:6" ht="12" customHeight="1" x14ac:dyDescent="0.2">
      <c r="A36" s="4" t="s">
        <v>130</v>
      </c>
      <c r="B36" s="17">
        <v>29.6243798724309</v>
      </c>
      <c r="C36" s="17">
        <v>34.851534977352792</v>
      </c>
      <c r="D36" s="17">
        <v>47.151432778344095</v>
      </c>
      <c r="E36" s="17">
        <v>49.061594018615537</v>
      </c>
      <c r="F36" s="17">
        <v>55.185780467051174</v>
      </c>
    </row>
    <row r="37" spans="1:6" ht="12" customHeight="1" x14ac:dyDescent="0.2">
      <c r="A37" s="4" t="s">
        <v>131</v>
      </c>
      <c r="B37" s="17">
        <v>29.871147483893434</v>
      </c>
      <c r="C37" s="17">
        <v>26.630456019694428</v>
      </c>
      <c r="D37" s="17">
        <v>34.94951657212173</v>
      </c>
      <c r="E37" s="17">
        <v>42.417453978766922</v>
      </c>
      <c r="F37" s="17">
        <v>44.058210278516619</v>
      </c>
    </row>
    <row r="38" spans="1:6" ht="12" customHeight="1" x14ac:dyDescent="0.2">
      <c r="A38" s="4" t="s">
        <v>132</v>
      </c>
      <c r="B38" s="17">
        <v>38.988605425027728</v>
      </c>
      <c r="C38" s="17">
        <v>35.039247860215532</v>
      </c>
      <c r="D38" s="17">
        <v>34.445980643887026</v>
      </c>
      <c r="E38" s="17">
        <v>45.117402578949239</v>
      </c>
      <c r="F38" s="17">
        <v>46.263152552694784</v>
      </c>
    </row>
    <row r="39" spans="1:6" ht="12" customHeight="1" x14ac:dyDescent="0.2">
      <c r="A39" s="4" t="s">
        <v>133</v>
      </c>
      <c r="B39" s="17">
        <v>40.028198801550936</v>
      </c>
      <c r="C39" s="17">
        <v>29.987058606026988</v>
      </c>
      <c r="D39" s="17">
        <v>21.680469478418253</v>
      </c>
      <c r="E39" s="17">
        <v>43.34951689660145</v>
      </c>
      <c r="F39" s="17">
        <v>43.109664937120748</v>
      </c>
    </row>
    <row r="40" spans="1:6" ht="12" customHeight="1" x14ac:dyDescent="0.2">
      <c r="A40" s="4" t="s">
        <v>134</v>
      </c>
      <c r="B40" s="17">
        <v>26.357860217257635</v>
      </c>
      <c r="C40" s="17">
        <v>28.207178393745558</v>
      </c>
      <c r="D40" s="17">
        <v>37.103373735814102</v>
      </c>
      <c r="E40" s="17">
        <v>43.788104592873594</v>
      </c>
      <c r="F40" s="17">
        <v>47.861619761582901</v>
      </c>
    </row>
    <row r="41" spans="1:6" ht="12" customHeight="1" x14ac:dyDescent="0.2">
      <c r="A41" s="4" t="s">
        <v>135</v>
      </c>
      <c r="B41" s="17">
        <v>28.04492487428864</v>
      </c>
      <c r="C41" s="17">
        <v>28.568084885051491</v>
      </c>
      <c r="D41" s="17">
        <v>36.027293575390594</v>
      </c>
      <c r="E41" s="17">
        <v>41.608846908829413</v>
      </c>
      <c r="F41" s="17">
        <v>38.544312729325434</v>
      </c>
    </row>
    <row r="42" spans="1:6" ht="12" customHeight="1" x14ac:dyDescent="0.2">
      <c r="A42" s="4" t="s">
        <v>136</v>
      </c>
      <c r="B42" s="17">
        <v>37.845346504090138</v>
      </c>
      <c r="C42" s="17">
        <v>39.508242525845212</v>
      </c>
      <c r="D42" s="17">
        <v>57.481500062711653</v>
      </c>
      <c r="E42" s="17">
        <v>54.260395364689842</v>
      </c>
      <c r="F42" s="17">
        <v>47.833584824315587</v>
      </c>
    </row>
    <row r="43" spans="1:6" ht="12" customHeight="1" x14ac:dyDescent="0.2">
      <c r="A43" s="4" t="s">
        <v>137</v>
      </c>
      <c r="B43" s="17">
        <v>40.730114760585671</v>
      </c>
      <c r="C43" s="17">
        <v>47.186222492824214</v>
      </c>
      <c r="D43" s="17">
        <v>46.080037444418444</v>
      </c>
      <c r="E43" s="17">
        <v>47.649211711711715</v>
      </c>
      <c r="F43" s="17">
        <v>48.71251737605084</v>
      </c>
    </row>
    <row r="44" spans="1:6" ht="12" customHeight="1" x14ac:dyDescent="0.2">
      <c r="A44" s="4" t="s">
        <v>138</v>
      </c>
      <c r="B44" s="17">
        <v>40.862546681122758</v>
      </c>
      <c r="C44" s="17">
        <v>29.174156709315852</v>
      </c>
      <c r="D44" s="17">
        <v>35.647107400100928</v>
      </c>
      <c r="E44" s="17">
        <v>41.661022051629416</v>
      </c>
      <c r="F44" s="17">
        <v>41.681651681651665</v>
      </c>
    </row>
    <row r="45" spans="1:6" ht="12" customHeight="1" x14ac:dyDescent="0.2">
      <c r="A45" s="4" t="s">
        <v>139</v>
      </c>
      <c r="B45" s="17">
        <v>33.685234060286149</v>
      </c>
      <c r="C45" s="17">
        <v>44.736193293885599</v>
      </c>
      <c r="D45" s="17">
        <v>45.915828194309206</v>
      </c>
      <c r="E45" s="17">
        <v>43.346414555833036</v>
      </c>
      <c r="F45" s="17">
        <v>39.89406617026178</v>
      </c>
    </row>
    <row r="46" spans="1:6" ht="12" customHeight="1" x14ac:dyDescent="0.2">
      <c r="A46" s="4" t="s">
        <v>140</v>
      </c>
      <c r="B46" s="17">
        <v>39.988256018790366</v>
      </c>
      <c r="C46" s="17">
        <v>39.347911483566847</v>
      </c>
      <c r="D46" s="17">
        <v>42.648044692737429</v>
      </c>
      <c r="E46" s="17">
        <v>45.873412851096575</v>
      </c>
      <c r="F46" s="17">
        <v>48.337125853316998</v>
      </c>
    </row>
    <row r="47" spans="1:6" ht="12" customHeight="1" x14ac:dyDescent="0.2">
      <c r="A47" s="4" t="s">
        <v>288</v>
      </c>
      <c r="B47" s="17" t="s">
        <v>289</v>
      </c>
      <c r="C47" s="17" t="s">
        <v>289</v>
      </c>
      <c r="D47" s="17" t="s">
        <v>289</v>
      </c>
      <c r="E47" s="17" t="s">
        <v>289</v>
      </c>
      <c r="F47" s="17">
        <v>64.074818364507664</v>
      </c>
    </row>
    <row r="48" spans="1:6" s="9" customFormat="1" ht="24.9" customHeight="1" x14ac:dyDescent="0.25">
      <c r="A48" s="8" t="s">
        <v>3</v>
      </c>
      <c r="B48" s="17">
        <v>21.111823754903568</v>
      </c>
      <c r="C48" s="17">
        <v>23.467290710933149</v>
      </c>
      <c r="D48" s="17">
        <v>27.57591793657485</v>
      </c>
      <c r="E48" s="17">
        <v>36.619364493973649</v>
      </c>
      <c r="F48" s="17">
        <v>38.717971185019238</v>
      </c>
    </row>
    <row r="49" spans="1:6" ht="12" customHeight="1" x14ac:dyDescent="0.2">
      <c r="A49" s="4" t="s">
        <v>3</v>
      </c>
      <c r="B49" s="17">
        <v>15.2333728328022</v>
      </c>
      <c r="C49" s="17">
        <v>21.591189790037053</v>
      </c>
      <c r="D49" s="17">
        <v>23.181119296690028</v>
      </c>
      <c r="E49" s="17">
        <v>35.834089040689541</v>
      </c>
      <c r="F49" s="17">
        <v>41.547234396493835</v>
      </c>
    </row>
    <row r="50" spans="1:6" ht="12" customHeight="1" x14ac:dyDescent="0.2">
      <c r="A50" s="4" t="s">
        <v>141</v>
      </c>
      <c r="B50" s="17">
        <v>25.849491265118061</v>
      </c>
      <c r="C50" s="17">
        <v>23.119878774273207</v>
      </c>
      <c r="D50" s="17">
        <v>35.616025705392104</v>
      </c>
      <c r="E50" s="17">
        <v>42.727577348374844</v>
      </c>
      <c r="F50" s="17">
        <v>38.974816783274861</v>
      </c>
    </row>
    <row r="51" spans="1:6" ht="12" customHeight="1" x14ac:dyDescent="0.2">
      <c r="A51" s="4" t="s">
        <v>142</v>
      </c>
      <c r="B51" s="17">
        <v>17.953118550542026</v>
      </c>
      <c r="C51" s="17">
        <v>20.722592945662534</v>
      </c>
      <c r="D51" s="17">
        <v>21.769340005409791</v>
      </c>
      <c r="E51" s="17">
        <v>28.549444370459153</v>
      </c>
      <c r="F51" s="17">
        <v>32.031841782699118</v>
      </c>
    </row>
    <row r="52" spans="1:6" ht="12" customHeight="1" x14ac:dyDescent="0.2">
      <c r="A52" s="4" t="s">
        <v>143</v>
      </c>
      <c r="B52" s="17">
        <v>44.690821808206657</v>
      </c>
      <c r="C52" s="17">
        <v>37.066473988439306</v>
      </c>
      <c r="D52" s="17">
        <v>52.575471698113205</v>
      </c>
      <c r="E52" s="17">
        <v>55.89418714151185</v>
      </c>
      <c r="F52" s="17">
        <v>51.959045469203488</v>
      </c>
    </row>
    <row r="53" spans="1:6" ht="12" customHeight="1" x14ac:dyDescent="0.2">
      <c r="A53" s="4" t="s">
        <v>144</v>
      </c>
      <c r="B53" s="17">
        <v>24.478717121700814</v>
      </c>
      <c r="C53" s="17">
        <v>24.455674090710584</v>
      </c>
      <c r="D53" s="17">
        <v>31.059263255240445</v>
      </c>
      <c r="E53" s="17">
        <v>36.45544731432657</v>
      </c>
      <c r="F53" s="17">
        <v>36.498013154288842</v>
      </c>
    </row>
    <row r="54" spans="1:6" ht="12" customHeight="1" x14ac:dyDescent="0.2">
      <c r="A54" s="4" t="s">
        <v>145</v>
      </c>
      <c r="B54" s="17">
        <v>38.729689807976364</v>
      </c>
      <c r="C54" s="17">
        <v>25.367886443547338</v>
      </c>
      <c r="D54" s="17">
        <v>41.520064390019549</v>
      </c>
      <c r="E54" s="17">
        <v>48.372558838257383</v>
      </c>
      <c r="F54" s="17">
        <v>44.216519067413707</v>
      </c>
    </row>
    <row r="55" spans="1:6" ht="12" customHeight="1" x14ac:dyDescent="0.2">
      <c r="A55" s="4" t="s">
        <v>146</v>
      </c>
      <c r="B55" s="17">
        <v>19.674206617150574</v>
      </c>
      <c r="C55" s="17">
        <v>28.20380474856216</v>
      </c>
      <c r="D55" s="17">
        <v>26.550488599348533</v>
      </c>
      <c r="E55" s="17">
        <v>34.641794460975049</v>
      </c>
      <c r="F55" s="17">
        <v>36.300061862879588</v>
      </c>
    </row>
    <row r="56" spans="1:6" ht="12" customHeight="1" x14ac:dyDescent="0.2">
      <c r="A56" s="4" t="s">
        <v>147</v>
      </c>
      <c r="B56" s="17">
        <v>24.419782870928831</v>
      </c>
      <c r="C56" s="17">
        <v>24.149346295675496</v>
      </c>
      <c r="D56" s="17">
        <v>25.889521598781329</v>
      </c>
      <c r="E56" s="17">
        <v>39.827420901246398</v>
      </c>
      <c r="F56" s="17">
        <v>42.005780346820799</v>
      </c>
    </row>
    <row r="57" spans="1:6" s="9" customFormat="1" ht="24.9" customHeight="1" x14ac:dyDescent="0.25">
      <c r="A57" s="8" t="s">
        <v>4</v>
      </c>
      <c r="B57" s="17">
        <v>19.26437780281741</v>
      </c>
      <c r="C57" s="17">
        <v>23.12747272806638</v>
      </c>
      <c r="D57" s="17">
        <v>26.521032804620624</v>
      </c>
      <c r="E57" s="17">
        <v>34.788565851461179</v>
      </c>
      <c r="F57" s="17">
        <v>33.736257360833129</v>
      </c>
    </row>
    <row r="58" spans="1:6" ht="12" customHeight="1" x14ac:dyDescent="0.2">
      <c r="A58" s="4" t="s">
        <v>4</v>
      </c>
      <c r="B58" s="17">
        <v>11.097463436928702</v>
      </c>
      <c r="C58" s="17">
        <v>14.881157863782235</v>
      </c>
      <c r="D58" s="17">
        <v>18.04676882703032</v>
      </c>
      <c r="E58" s="17">
        <v>27.473526580382927</v>
      </c>
      <c r="F58" s="17">
        <v>26.77204993958922</v>
      </c>
    </row>
    <row r="59" spans="1:6" ht="12" customHeight="1" x14ac:dyDescent="0.2">
      <c r="A59" s="4" t="s">
        <v>148</v>
      </c>
      <c r="B59" s="17">
        <v>27.348764831744798</v>
      </c>
      <c r="C59" s="17">
        <v>33.208753789294462</v>
      </c>
      <c r="D59" s="17">
        <v>36.356707317073173</v>
      </c>
      <c r="E59" s="17">
        <v>35.752201137916785</v>
      </c>
      <c r="F59" s="17">
        <v>37.858907978347837</v>
      </c>
    </row>
    <row r="60" spans="1:6" ht="12" customHeight="1" x14ac:dyDescent="0.2">
      <c r="A60" s="4" t="s">
        <v>149</v>
      </c>
      <c r="B60" s="17">
        <v>20.04150728412143</v>
      </c>
      <c r="C60" s="17">
        <v>23.26923076923077</v>
      </c>
      <c r="D60" s="17">
        <v>31.908729900397109</v>
      </c>
      <c r="E60" s="17">
        <v>36.108784107228338</v>
      </c>
      <c r="F60" s="17">
        <v>35.085640113998707</v>
      </c>
    </row>
    <row r="61" spans="1:6" ht="12" customHeight="1" x14ac:dyDescent="0.2">
      <c r="A61" s="4" t="s">
        <v>150</v>
      </c>
      <c r="B61" s="17">
        <v>17.76288960093213</v>
      </c>
      <c r="C61" s="17">
        <v>24.816416859470877</v>
      </c>
      <c r="D61" s="17">
        <v>26.575390556433209</v>
      </c>
      <c r="E61" s="17">
        <v>36.963118580765638</v>
      </c>
      <c r="F61" s="17">
        <v>36.911487758945391</v>
      </c>
    </row>
    <row r="62" spans="1:6" ht="12" customHeight="1" x14ac:dyDescent="0.2">
      <c r="A62" s="4" t="s">
        <v>151</v>
      </c>
      <c r="B62" s="17">
        <v>16.749385007120971</v>
      </c>
      <c r="C62" s="17">
        <v>17.366809089877869</v>
      </c>
      <c r="D62" s="17">
        <v>19.964114022614936</v>
      </c>
      <c r="E62" s="17">
        <v>32.480696419521209</v>
      </c>
      <c r="F62" s="17">
        <v>32.39257495399935</v>
      </c>
    </row>
    <row r="63" spans="1:6" ht="12" customHeight="1" x14ac:dyDescent="0.2">
      <c r="A63" s="4" t="s">
        <v>152</v>
      </c>
      <c r="B63" s="17">
        <v>20.046221864951768</v>
      </c>
      <c r="C63" s="17">
        <v>25.052502625131257</v>
      </c>
      <c r="D63" s="17">
        <v>35.051860890787069</v>
      </c>
      <c r="E63" s="17">
        <v>44.421933206979936</v>
      </c>
      <c r="F63" s="17">
        <v>36.24677119000421</v>
      </c>
    </row>
    <row r="64" spans="1:6" ht="12" customHeight="1" x14ac:dyDescent="0.2">
      <c r="A64" s="4" t="s">
        <v>153</v>
      </c>
      <c r="B64" s="17">
        <v>28.857460670586367</v>
      </c>
      <c r="C64" s="17">
        <v>32.261663993304971</v>
      </c>
      <c r="D64" s="17">
        <v>36.722562883243647</v>
      </c>
      <c r="E64" s="17">
        <v>44.74546161105868</v>
      </c>
      <c r="F64" s="17">
        <v>42.561897855588946</v>
      </c>
    </row>
    <row r="65" spans="1:6" ht="12" customHeight="1" x14ac:dyDescent="0.2">
      <c r="A65" s="4" t="s">
        <v>154</v>
      </c>
      <c r="B65" s="17">
        <v>26.804324534917694</v>
      </c>
      <c r="C65" s="17">
        <v>30.881979157841226</v>
      </c>
      <c r="D65" s="17">
        <v>36.421771673570234</v>
      </c>
      <c r="E65" s="17">
        <v>44.460467740924194</v>
      </c>
      <c r="F65" s="17">
        <v>38.607485770137409</v>
      </c>
    </row>
    <row r="66" spans="1:6" ht="12" customHeight="1" x14ac:dyDescent="0.2">
      <c r="A66" s="4" t="s">
        <v>155</v>
      </c>
      <c r="B66" s="17">
        <v>22.551134250650801</v>
      </c>
      <c r="C66" s="17">
        <v>27.402522568666367</v>
      </c>
      <c r="D66" s="17">
        <v>31.04181431608788</v>
      </c>
      <c r="E66" s="17">
        <v>36.930228145899541</v>
      </c>
      <c r="F66" s="17">
        <v>35.992089650626234</v>
      </c>
    </row>
    <row r="67" spans="1:6" ht="12" customHeight="1" x14ac:dyDescent="0.2">
      <c r="A67" s="4" t="s">
        <v>156</v>
      </c>
      <c r="B67" s="17">
        <v>30.717663565972043</v>
      </c>
      <c r="C67" s="17">
        <v>32.222565961020024</v>
      </c>
      <c r="D67" s="17">
        <v>25.964609084419731</v>
      </c>
      <c r="E67" s="17">
        <v>38.093736201349905</v>
      </c>
      <c r="F67" s="17">
        <v>37.063154913622213</v>
      </c>
    </row>
    <row r="68" spans="1:6" s="9" customFormat="1" ht="24.9" customHeight="1" x14ac:dyDescent="0.25">
      <c r="A68" s="8" t="s">
        <v>5</v>
      </c>
      <c r="B68" s="17">
        <v>36.990447365932091</v>
      </c>
      <c r="C68" s="17">
        <v>34.91845090274515</v>
      </c>
      <c r="D68" s="17">
        <v>40.033101849578124</v>
      </c>
      <c r="E68" s="17">
        <v>44.065823748820861</v>
      </c>
      <c r="F68" s="17">
        <v>44.193276740779787</v>
      </c>
    </row>
    <row r="69" spans="1:6" ht="12" customHeight="1" x14ac:dyDescent="0.2">
      <c r="A69" s="4" t="s">
        <v>157</v>
      </c>
      <c r="B69" s="17">
        <v>17.774639727713808</v>
      </c>
      <c r="C69" s="17">
        <v>24.341392440330619</v>
      </c>
      <c r="D69" s="17">
        <v>28.806519035902323</v>
      </c>
      <c r="E69" s="17">
        <v>31.183519903386131</v>
      </c>
      <c r="F69" s="17">
        <v>35.158220470104482</v>
      </c>
    </row>
    <row r="70" spans="1:6" ht="12" customHeight="1" x14ac:dyDescent="0.2">
      <c r="A70" s="4" t="s">
        <v>158</v>
      </c>
      <c r="B70" s="17">
        <v>40.447588694708088</v>
      </c>
      <c r="C70" s="17">
        <v>35.547355473554738</v>
      </c>
      <c r="D70" s="17">
        <v>36.266786285009388</v>
      </c>
      <c r="E70" s="17">
        <v>45.302903935097426</v>
      </c>
      <c r="F70" s="17">
        <v>44.023824658050223</v>
      </c>
    </row>
    <row r="71" spans="1:6" ht="12" customHeight="1" x14ac:dyDescent="0.2">
      <c r="A71" s="4" t="s">
        <v>159</v>
      </c>
      <c r="B71" s="17">
        <v>43.531702103294272</v>
      </c>
      <c r="C71" s="17">
        <v>39.394345437491623</v>
      </c>
      <c r="D71" s="17">
        <v>38.186709867792985</v>
      </c>
      <c r="E71" s="17">
        <v>45.896733617366607</v>
      </c>
      <c r="F71" s="17">
        <v>45.233522274792712</v>
      </c>
    </row>
    <row r="72" spans="1:6" ht="12" customHeight="1" x14ac:dyDescent="0.2">
      <c r="A72" s="4" t="s">
        <v>160</v>
      </c>
      <c r="B72" s="17">
        <v>24.991514877248559</v>
      </c>
      <c r="C72" s="17">
        <v>33.296179957442497</v>
      </c>
      <c r="D72" s="17">
        <v>35.669186305024454</v>
      </c>
      <c r="E72" s="17">
        <v>37.965868217647511</v>
      </c>
      <c r="F72" s="17">
        <v>41.669004207573636</v>
      </c>
    </row>
    <row r="73" spans="1:6" ht="12" customHeight="1" x14ac:dyDescent="0.2">
      <c r="A73" s="4" t="s">
        <v>161</v>
      </c>
      <c r="B73" s="17">
        <v>40.969976905311775</v>
      </c>
      <c r="C73" s="17">
        <v>35.02407152682256</v>
      </c>
      <c r="D73" s="17">
        <v>44.049875311720697</v>
      </c>
      <c r="E73" s="17">
        <v>46.005949045135146</v>
      </c>
      <c r="F73" s="17">
        <v>44.162715052709956</v>
      </c>
    </row>
    <row r="74" spans="1:6" ht="12" customHeight="1" x14ac:dyDescent="0.2">
      <c r="A74" s="4" t="s">
        <v>162</v>
      </c>
      <c r="B74" s="17">
        <v>35.129325289508358</v>
      </c>
      <c r="C74" s="17">
        <v>24.504856818468525</v>
      </c>
      <c r="D74" s="17">
        <v>35.897140221402211</v>
      </c>
      <c r="E74" s="17">
        <v>37.094151586677157</v>
      </c>
      <c r="F74" s="17">
        <v>40.666366951396185</v>
      </c>
    </row>
    <row r="75" spans="1:6" ht="12" customHeight="1" x14ac:dyDescent="0.2">
      <c r="A75" s="4" t="s">
        <v>163</v>
      </c>
      <c r="B75" s="17">
        <v>35.81964640652788</v>
      </c>
      <c r="C75" s="17">
        <v>45.486241990199773</v>
      </c>
      <c r="D75" s="17">
        <v>55.104990223582419</v>
      </c>
      <c r="E75" s="17">
        <v>55.458185389438697</v>
      </c>
      <c r="F75" s="17">
        <v>52.167712492869356</v>
      </c>
    </row>
    <row r="76" spans="1:6" ht="12" customHeight="1" x14ac:dyDescent="0.2">
      <c r="A76" s="4" t="s">
        <v>164</v>
      </c>
      <c r="B76" s="17">
        <v>42.339683391467666</v>
      </c>
      <c r="C76" s="17">
        <v>39.05106487953293</v>
      </c>
      <c r="D76" s="17">
        <v>45.037192877000528</v>
      </c>
      <c r="E76" s="17">
        <v>56.750102585145669</v>
      </c>
      <c r="F76" s="17">
        <v>46.56755009696186</v>
      </c>
    </row>
    <row r="77" spans="1:6" ht="12" customHeight="1" x14ac:dyDescent="0.2">
      <c r="A77" s="4" t="s">
        <v>165</v>
      </c>
      <c r="B77" s="17">
        <v>54.177088544272131</v>
      </c>
      <c r="C77" s="17">
        <v>61.012620192307686</v>
      </c>
      <c r="D77" s="17">
        <v>65.188943784216846</v>
      </c>
      <c r="E77" s="17">
        <v>57.767576709350088</v>
      </c>
      <c r="F77" s="17">
        <v>64.057803468208093</v>
      </c>
    </row>
    <row r="78" spans="1:6" ht="12" customHeight="1" x14ac:dyDescent="0.2">
      <c r="A78" s="4" t="s">
        <v>166</v>
      </c>
      <c r="B78" s="18">
        <v>44.555916199468868</v>
      </c>
      <c r="C78" s="18">
        <v>44.623655913978496</v>
      </c>
      <c r="D78" s="18">
        <v>47.959404016411142</v>
      </c>
      <c r="E78" s="18">
        <v>47.357723577235774</v>
      </c>
      <c r="F78" s="18">
        <v>50.365481513022495</v>
      </c>
    </row>
    <row r="79" spans="1:6" ht="12" customHeight="1" x14ac:dyDescent="0.2">
      <c r="A79" s="4" t="s">
        <v>167</v>
      </c>
      <c r="B79" s="18">
        <v>67.302769373981846</v>
      </c>
      <c r="C79" s="18">
        <v>25.055383252104562</v>
      </c>
      <c r="D79" s="18">
        <v>70.71693690173862</v>
      </c>
      <c r="E79" s="18">
        <v>63.576503205683586</v>
      </c>
      <c r="F79" s="18">
        <v>58.608414239482208</v>
      </c>
    </row>
    <row r="80" spans="1:6" s="9" customFormat="1" ht="24.9" customHeight="1" x14ac:dyDescent="0.25">
      <c r="A80" s="8" t="s">
        <v>6</v>
      </c>
      <c r="B80" s="17">
        <v>28.472024047333676</v>
      </c>
      <c r="C80" s="17">
        <v>29.211527085270006</v>
      </c>
      <c r="D80" s="17">
        <v>33.493968634637646</v>
      </c>
      <c r="E80" s="17">
        <v>38.764086248613097</v>
      </c>
      <c r="F80" s="17">
        <v>41.683640095113198</v>
      </c>
    </row>
    <row r="81" spans="1:6" ht="12" customHeight="1" x14ac:dyDescent="0.2">
      <c r="A81" s="4" t="s">
        <v>6</v>
      </c>
      <c r="B81" s="18">
        <v>20.926227454909821</v>
      </c>
      <c r="C81" s="18">
        <v>26.163873370577278</v>
      </c>
      <c r="D81" s="18">
        <v>28.857557160982939</v>
      </c>
      <c r="E81" s="18">
        <v>35.358421664176802</v>
      </c>
      <c r="F81" s="18">
        <v>39.821384327769898</v>
      </c>
    </row>
    <row r="82" spans="1:6" ht="12" customHeight="1" x14ac:dyDescent="0.2">
      <c r="A82" s="4" t="s">
        <v>168</v>
      </c>
      <c r="B82" s="18">
        <v>39.850673365431582</v>
      </c>
      <c r="C82" s="18">
        <v>39.164331830917284</v>
      </c>
      <c r="D82" s="18">
        <v>43.213811420982736</v>
      </c>
      <c r="E82" s="18">
        <v>48.41595572976712</v>
      </c>
      <c r="F82" s="18">
        <v>47.613177470775781</v>
      </c>
    </row>
    <row r="83" spans="1:6" ht="12" customHeight="1" x14ac:dyDescent="0.2">
      <c r="A83" s="4" t="s">
        <v>169</v>
      </c>
      <c r="B83" s="18">
        <v>30.760443053692942</v>
      </c>
      <c r="C83" s="18">
        <v>26.371022342586325</v>
      </c>
      <c r="D83" s="18">
        <v>31.51285046728972</v>
      </c>
      <c r="E83" s="18">
        <v>34.218098347935729</v>
      </c>
      <c r="F83" s="18">
        <v>37.681335356600911</v>
      </c>
    </row>
    <row r="84" spans="1:6" ht="12" customHeight="1" x14ac:dyDescent="0.2">
      <c r="A84" s="4" t="s">
        <v>170</v>
      </c>
      <c r="B84" s="18">
        <v>49.919999999999995</v>
      </c>
      <c r="C84" s="18">
        <v>57.077334692317493</v>
      </c>
      <c r="D84" s="18">
        <v>48.491428571428571</v>
      </c>
      <c r="E84" s="18">
        <v>65.335479328035404</v>
      </c>
      <c r="F84" s="18">
        <v>54.330783035798611</v>
      </c>
    </row>
    <row r="85" spans="1:6" ht="12" customHeight="1" x14ac:dyDescent="0.2">
      <c r="A85" s="4" t="s">
        <v>171</v>
      </c>
      <c r="B85" s="18">
        <v>28.400783289817234</v>
      </c>
      <c r="C85" s="18">
        <v>26.319599445014173</v>
      </c>
      <c r="D85" s="18">
        <v>38.185812258894124</v>
      </c>
      <c r="E85" s="18">
        <v>44.415657826558011</v>
      </c>
      <c r="F85" s="18">
        <v>44.79479050638335</v>
      </c>
    </row>
    <row r="86" spans="1:6" ht="12" customHeight="1" x14ac:dyDescent="0.2">
      <c r="A86" s="4" t="s">
        <v>261</v>
      </c>
      <c r="B86" s="18">
        <v>29.803593815294612</v>
      </c>
      <c r="C86" s="18">
        <v>32.735519888346126</v>
      </c>
      <c r="D86" s="18">
        <v>40.933325345953392</v>
      </c>
      <c r="E86" s="18">
        <v>43.472709862751358</v>
      </c>
      <c r="F86" s="18">
        <v>47.905644809008422</v>
      </c>
    </row>
    <row r="87" spans="1:6" ht="12" customHeight="1" x14ac:dyDescent="0.2">
      <c r="A87" s="4" t="s">
        <v>172</v>
      </c>
      <c r="B87" s="18">
        <v>23.228774985157333</v>
      </c>
      <c r="C87" s="18">
        <v>23.148065807025343</v>
      </c>
      <c r="D87" s="18">
        <v>30.472840641112754</v>
      </c>
      <c r="E87" s="18">
        <v>33.749606464476862</v>
      </c>
      <c r="F87" s="18">
        <v>35.908114791436198</v>
      </c>
    </row>
    <row r="88" spans="1:6" ht="12" customHeight="1" x14ac:dyDescent="0.2">
      <c r="A88" s="4" t="s">
        <v>173</v>
      </c>
      <c r="B88" s="18">
        <v>28.984497474307613</v>
      </c>
      <c r="C88" s="18">
        <v>27.743741631841601</v>
      </c>
      <c r="D88" s="18">
        <v>32.904383687184968</v>
      </c>
      <c r="E88" s="18">
        <v>36.253660577325334</v>
      </c>
      <c r="F88" s="18">
        <v>43.726381861269452</v>
      </c>
    </row>
    <row r="89" spans="1:6" ht="12" customHeight="1" x14ac:dyDescent="0.2">
      <c r="A89" s="4" t="s">
        <v>174</v>
      </c>
      <c r="B89" s="18">
        <v>45.109157924581801</v>
      </c>
      <c r="C89" s="18">
        <v>49.184749295083982</v>
      </c>
      <c r="D89" s="18">
        <v>57.82528641571195</v>
      </c>
      <c r="E89" s="18">
        <v>47.691626052281791</v>
      </c>
      <c r="F89" s="18">
        <v>49.924728626891678</v>
      </c>
    </row>
    <row r="90" spans="1:6" ht="12" customHeight="1" x14ac:dyDescent="0.2">
      <c r="A90" s="4" t="s">
        <v>175</v>
      </c>
      <c r="B90" s="18">
        <v>26.01260543145797</v>
      </c>
      <c r="C90" s="18">
        <v>21.297275315168768</v>
      </c>
      <c r="D90" s="18">
        <v>22.42983963344788</v>
      </c>
      <c r="E90" s="18">
        <v>32.317779810917962</v>
      </c>
      <c r="F90" s="18">
        <v>35.894249237374318</v>
      </c>
    </row>
    <row r="91" spans="1:6" ht="12" customHeight="1" x14ac:dyDescent="0.2">
      <c r="A91" s="4" t="s">
        <v>176</v>
      </c>
      <c r="B91" s="18">
        <v>52.08473436449227</v>
      </c>
      <c r="C91" s="18">
        <v>43.705898955687275</v>
      </c>
      <c r="D91" s="18">
        <v>39.077558513079396</v>
      </c>
      <c r="E91" s="18">
        <v>45.326761591821835</v>
      </c>
      <c r="F91" s="18">
        <v>44.634890819441182</v>
      </c>
    </row>
    <row r="92" spans="1:6" s="9" customFormat="1" ht="24.9" customHeight="1" x14ac:dyDescent="0.25">
      <c r="A92" s="8" t="s">
        <v>32</v>
      </c>
      <c r="B92" s="17">
        <v>23.165229374110954</v>
      </c>
      <c r="C92" s="17">
        <v>24.883977146422794</v>
      </c>
      <c r="D92" s="17">
        <v>28.084694801983446</v>
      </c>
      <c r="E92" s="17">
        <v>38.315585598689403</v>
      </c>
      <c r="F92" s="17">
        <v>35.953195522498454</v>
      </c>
    </row>
    <row r="93" spans="1:6" ht="12" customHeight="1" x14ac:dyDescent="0.2">
      <c r="A93" s="4" t="s">
        <v>32</v>
      </c>
      <c r="B93" s="18">
        <v>14.978838601441263</v>
      </c>
      <c r="C93" s="18">
        <v>18.050964187327821</v>
      </c>
      <c r="D93" s="18">
        <v>23.972858464685164</v>
      </c>
      <c r="E93" s="18">
        <v>39.753557063096594</v>
      </c>
      <c r="F93" s="18">
        <v>34.727041895895034</v>
      </c>
    </row>
    <row r="94" spans="1:6" ht="12" customHeight="1" x14ac:dyDescent="0.2">
      <c r="A94" s="4" t="s">
        <v>177</v>
      </c>
      <c r="B94" s="18">
        <v>20.356816921067232</v>
      </c>
      <c r="C94" s="18">
        <v>23.632590315142199</v>
      </c>
      <c r="D94" s="18">
        <v>24.480110909672604</v>
      </c>
      <c r="E94" s="18">
        <v>33.381103490633635</v>
      </c>
      <c r="F94" s="18">
        <v>31.890244538841277</v>
      </c>
    </row>
    <row r="95" spans="1:6" ht="12" customHeight="1" x14ac:dyDescent="0.2">
      <c r="A95" s="4" t="s">
        <v>178</v>
      </c>
      <c r="B95" s="18">
        <v>24.328172922447788</v>
      </c>
      <c r="C95" s="18">
        <v>21.841937539834287</v>
      </c>
      <c r="D95" s="18">
        <v>27.26956924502084</v>
      </c>
      <c r="E95" s="18">
        <v>38.169075552589014</v>
      </c>
      <c r="F95" s="18">
        <v>32.374954583989378</v>
      </c>
    </row>
    <row r="96" spans="1:6" ht="12" customHeight="1" x14ac:dyDescent="0.2">
      <c r="A96" s="4" t="s">
        <v>179</v>
      </c>
      <c r="B96" s="18">
        <v>47.807255008121281</v>
      </c>
      <c r="C96" s="18">
        <v>53.689855729284687</v>
      </c>
      <c r="D96" s="18">
        <v>46.66839177125113</v>
      </c>
      <c r="E96" s="18">
        <v>47.988520740933993</v>
      </c>
      <c r="F96" s="18">
        <v>52.72213888643784</v>
      </c>
    </row>
    <row r="97" spans="1:7" ht="12" customHeight="1" x14ac:dyDescent="0.2">
      <c r="A97" s="4" t="s">
        <v>180</v>
      </c>
      <c r="B97" s="18">
        <v>37.125787815126046</v>
      </c>
      <c r="C97" s="18">
        <v>37.33897900763359</v>
      </c>
      <c r="D97" s="18">
        <v>42.85480259924644</v>
      </c>
      <c r="E97" s="18">
        <v>50.875263057202979</v>
      </c>
      <c r="F97" s="18">
        <v>46.252779352138489</v>
      </c>
    </row>
    <row r="98" spans="1:7" ht="12" customHeight="1" x14ac:dyDescent="0.2">
      <c r="A98" s="4" t="s">
        <v>181</v>
      </c>
      <c r="B98" s="18">
        <v>27.000948184505553</v>
      </c>
      <c r="C98" s="18">
        <v>24.084404559786563</v>
      </c>
      <c r="D98" s="18">
        <v>27.834613915184448</v>
      </c>
      <c r="E98" s="18">
        <v>34.549658585931574</v>
      </c>
      <c r="F98" s="18">
        <v>36.204843191742754</v>
      </c>
    </row>
    <row r="99" spans="1:7" s="15" customFormat="1" x14ac:dyDescent="0.2">
      <c r="A99" s="10"/>
      <c r="B99" s="10"/>
      <c r="C99" s="10"/>
      <c r="D99" s="10"/>
      <c r="E99" s="10"/>
      <c r="F99" s="10"/>
      <c r="G99" s="2"/>
    </row>
    <row r="100" spans="1:7" ht="11.4" customHeight="1" x14ac:dyDescent="0.2">
      <c r="A100" s="195" t="s">
        <v>313</v>
      </c>
      <c r="B100" s="195"/>
      <c r="C100" s="195"/>
      <c r="D100" s="195"/>
      <c r="E100" s="195"/>
    </row>
  </sheetData>
  <mergeCells count="9">
    <mergeCell ref="F6:F7"/>
    <mergeCell ref="B5:F5"/>
    <mergeCell ref="A2:F2"/>
    <mergeCell ref="A100:E100"/>
    <mergeCell ref="A5:A7"/>
    <mergeCell ref="B6:B7"/>
    <mergeCell ref="C6:C7"/>
    <mergeCell ref="D6:D7"/>
    <mergeCell ref="E6:E7"/>
  </mergeCells>
  <printOptions horizontalCentered="1"/>
  <pageMargins left="0.39370078740157483" right="0.39370078740157483" top="0.39370078740157483" bottom="0.78740157480314965" header="0" footer="0"/>
  <pageSetup fitToHeight="2" orientation="portrait" r:id="rId1"/>
  <rowBreaks count="1" manualBreakCount="1">
    <brk id="56" max="16383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9" tint="0.59999389629810485"/>
    <pageSetUpPr fitToPage="1"/>
  </sheetPr>
  <dimension ref="A1:F100"/>
  <sheetViews>
    <sheetView zoomScaleNormal="100" workbookViewId="0">
      <selection activeCell="B1" sqref="B1"/>
    </sheetView>
  </sheetViews>
  <sheetFormatPr baseColWidth="10" defaultColWidth="11.44140625" defaultRowHeight="11.4" x14ac:dyDescent="0.2"/>
  <cols>
    <col min="1" max="1" width="28.6640625" style="2" customWidth="1"/>
    <col min="2" max="6" width="12.6640625" style="2" customWidth="1"/>
    <col min="7" max="16384" width="11.44140625" style="2"/>
  </cols>
  <sheetData>
    <row r="1" spans="1:6" ht="24.9" customHeight="1" x14ac:dyDescent="0.2"/>
    <row r="2" spans="1:6" x14ac:dyDescent="0.2">
      <c r="A2" s="13" t="s">
        <v>282</v>
      </c>
      <c r="B2" s="1"/>
      <c r="C2" s="1"/>
      <c r="D2" s="1"/>
      <c r="E2" s="1"/>
      <c r="F2" s="1"/>
    </row>
    <row r="3" spans="1:6" x14ac:dyDescent="0.2">
      <c r="A3" s="13" t="s">
        <v>304</v>
      </c>
      <c r="B3" s="1"/>
      <c r="C3" s="1"/>
      <c r="D3" s="1"/>
      <c r="E3" s="1"/>
      <c r="F3" s="1"/>
    </row>
    <row r="5" spans="1:6" ht="11.25" customHeight="1" x14ac:dyDescent="0.2">
      <c r="A5" s="190" t="s">
        <v>107</v>
      </c>
      <c r="B5" s="22" t="s">
        <v>27</v>
      </c>
      <c r="C5" s="7"/>
      <c r="D5" s="7"/>
      <c r="E5" s="7"/>
      <c r="F5" s="7"/>
    </row>
    <row r="6" spans="1:6" ht="11.25" customHeight="1" x14ac:dyDescent="0.2">
      <c r="A6" s="209"/>
      <c r="B6" s="211">
        <v>2002</v>
      </c>
      <c r="C6" s="211">
        <v>2006</v>
      </c>
      <c r="D6" s="204">
        <v>2010</v>
      </c>
      <c r="E6" s="204">
        <v>2016</v>
      </c>
      <c r="F6" s="204">
        <v>2020</v>
      </c>
    </row>
    <row r="7" spans="1:6" ht="11.25" customHeight="1" x14ac:dyDescent="0.2">
      <c r="A7" s="210"/>
      <c r="B7" s="212" t="s">
        <v>108</v>
      </c>
      <c r="C7" s="212" t="s">
        <v>108</v>
      </c>
      <c r="D7" s="213" t="s">
        <v>108</v>
      </c>
      <c r="E7" s="213" t="s">
        <v>108</v>
      </c>
      <c r="F7" s="213"/>
    </row>
    <row r="9" spans="1:6" s="3" customFormat="1" ht="12" customHeight="1" x14ac:dyDescent="0.2">
      <c r="A9" s="3" t="s">
        <v>12</v>
      </c>
      <c r="B9" s="16">
        <v>77.196296396376681</v>
      </c>
      <c r="C9" s="16">
        <v>76.164791821090176</v>
      </c>
      <c r="D9" s="16">
        <v>72.110679114949562</v>
      </c>
      <c r="E9" s="16">
        <v>64.586938437510625</v>
      </c>
      <c r="F9" s="16">
        <v>63.742158666971719</v>
      </c>
    </row>
    <row r="10" spans="1:6" s="9" customFormat="1" ht="24.9" customHeight="1" x14ac:dyDescent="0.25">
      <c r="A10" s="8" t="s">
        <v>19</v>
      </c>
      <c r="B10" s="17">
        <v>81.807422223088736</v>
      </c>
      <c r="C10" s="17">
        <v>80.730367923943973</v>
      </c>
      <c r="D10" s="17">
        <v>76.802586462970581</v>
      </c>
      <c r="E10" s="17">
        <v>69.718880960887262</v>
      </c>
      <c r="F10" s="17">
        <f>100-'C4'!F10</f>
        <v>68.443021769212578</v>
      </c>
    </row>
    <row r="11" spans="1:6" ht="12" customHeight="1" x14ac:dyDescent="0.2">
      <c r="A11" s="4" t="s">
        <v>19</v>
      </c>
      <c r="B11" s="17">
        <v>82.879057918948931</v>
      </c>
      <c r="C11" s="17">
        <v>88.119086124786676</v>
      </c>
      <c r="D11" s="17">
        <v>81.64643392361512</v>
      </c>
      <c r="E11" s="17">
        <v>73.607358361892594</v>
      </c>
      <c r="F11" s="17">
        <f>100-'C4'!F11</f>
        <v>74.69008046737676</v>
      </c>
    </row>
    <row r="12" spans="1:6" ht="12" customHeight="1" x14ac:dyDescent="0.2">
      <c r="A12" s="4" t="s">
        <v>109</v>
      </c>
      <c r="B12" s="17">
        <v>79.173417295876263</v>
      </c>
      <c r="C12" s="17">
        <v>77.564487102579477</v>
      </c>
      <c r="D12" s="17">
        <v>72.773034595074776</v>
      </c>
      <c r="E12" s="17">
        <v>61.104441776710686</v>
      </c>
      <c r="F12" s="17">
        <f>100-'C4'!F12</f>
        <v>57.838025721237408</v>
      </c>
    </row>
    <row r="13" spans="1:6" ht="12" customHeight="1" x14ac:dyDescent="0.2">
      <c r="A13" s="4" t="s">
        <v>110</v>
      </c>
      <c r="B13" s="17">
        <v>87.406829107942642</v>
      </c>
      <c r="C13" s="17">
        <v>84.922932652590362</v>
      </c>
      <c r="D13" s="17">
        <v>84.291343745039711</v>
      </c>
      <c r="E13" s="17">
        <v>75.659919545367472</v>
      </c>
      <c r="F13" s="17">
        <f>100-'C4'!F13</f>
        <v>72.653143495867923</v>
      </c>
    </row>
    <row r="14" spans="1:6" ht="12" customHeight="1" x14ac:dyDescent="0.2">
      <c r="A14" s="4" t="s">
        <v>111</v>
      </c>
      <c r="B14" s="17">
        <v>70.789104746645307</v>
      </c>
      <c r="C14" s="17">
        <v>60.395680188764857</v>
      </c>
      <c r="D14" s="17">
        <v>68.268256092121803</v>
      </c>
      <c r="E14" s="17">
        <v>61.912745562561497</v>
      </c>
      <c r="F14" s="17">
        <f>100-'C4'!F14</f>
        <v>56.671237572848831</v>
      </c>
    </row>
    <row r="15" spans="1:6" ht="12" customHeight="1" x14ac:dyDescent="0.2">
      <c r="A15" s="4" t="s">
        <v>112</v>
      </c>
      <c r="B15" s="17">
        <v>71.869861404745123</v>
      </c>
      <c r="C15" s="17">
        <v>65.917761763459097</v>
      </c>
      <c r="D15" s="17">
        <v>63.781085154483797</v>
      </c>
      <c r="E15" s="17">
        <v>60.913619859832814</v>
      </c>
      <c r="F15" s="17">
        <f>100-'C4'!F15</f>
        <v>56.459253311922907</v>
      </c>
    </row>
    <row r="16" spans="1:6" ht="12" customHeight="1" x14ac:dyDescent="0.2">
      <c r="A16" s="4" t="s">
        <v>113</v>
      </c>
      <c r="B16" s="17">
        <v>77.524407959190569</v>
      </c>
      <c r="C16" s="17">
        <v>76.90171634515967</v>
      </c>
      <c r="D16" s="17">
        <v>70.757124627817944</v>
      </c>
      <c r="E16" s="17">
        <v>71.725507079984695</v>
      </c>
      <c r="F16" s="17">
        <f>100-'C4'!F16</f>
        <v>70.373655363762481</v>
      </c>
    </row>
    <row r="17" spans="1:6" ht="12" customHeight="1" x14ac:dyDescent="0.2">
      <c r="A17" s="4" t="s">
        <v>114</v>
      </c>
      <c r="B17" s="17">
        <v>71.926772070504569</v>
      </c>
      <c r="C17" s="17">
        <v>68.907838635618234</v>
      </c>
      <c r="D17" s="17">
        <v>64.664331246769663</v>
      </c>
      <c r="E17" s="17">
        <v>59.300202339239007</v>
      </c>
      <c r="F17" s="17">
        <f>100-'C4'!F17</f>
        <v>58.995478759120815</v>
      </c>
    </row>
    <row r="18" spans="1:6" ht="12" customHeight="1" x14ac:dyDescent="0.2">
      <c r="A18" s="4" t="s">
        <v>115</v>
      </c>
      <c r="B18" s="17">
        <v>87.706419617387667</v>
      </c>
      <c r="C18" s="17">
        <v>84.788763066202094</v>
      </c>
      <c r="D18" s="17">
        <v>81.283727869272809</v>
      </c>
      <c r="E18" s="17">
        <v>75.734829329962068</v>
      </c>
      <c r="F18" s="17">
        <f>100-'C4'!F18</f>
        <v>73.011987629902407</v>
      </c>
    </row>
    <row r="19" spans="1:6" ht="12" customHeight="1" x14ac:dyDescent="0.2">
      <c r="A19" s="4" t="s">
        <v>116</v>
      </c>
      <c r="B19" s="17">
        <v>72.616701120138444</v>
      </c>
      <c r="C19" s="17">
        <v>64.373240602748808</v>
      </c>
      <c r="D19" s="17">
        <v>69.507175834794737</v>
      </c>
      <c r="E19" s="17">
        <v>57.213279371938043</v>
      </c>
      <c r="F19" s="17">
        <f>100-'C4'!F19</f>
        <v>57.147474747474739</v>
      </c>
    </row>
    <row r="20" spans="1:6" ht="12" customHeight="1" x14ac:dyDescent="0.2">
      <c r="A20" s="4" t="s">
        <v>117</v>
      </c>
      <c r="B20" s="17">
        <v>86.79638449880926</v>
      </c>
      <c r="C20" s="17">
        <v>83.216969696969699</v>
      </c>
      <c r="D20" s="17">
        <v>80.626628365288269</v>
      </c>
      <c r="E20" s="17">
        <v>69.52613879547539</v>
      </c>
      <c r="F20" s="17">
        <f>100-'C4'!F20</f>
        <v>67.878097737975764</v>
      </c>
    </row>
    <row r="21" spans="1:6" ht="12" customHeight="1" x14ac:dyDescent="0.2">
      <c r="A21" s="4" t="s">
        <v>118</v>
      </c>
      <c r="B21" s="17">
        <v>75.208247179063036</v>
      </c>
      <c r="C21" s="17">
        <v>74.249506336391136</v>
      </c>
      <c r="D21" s="17">
        <v>73.853941655211543</v>
      </c>
      <c r="E21" s="17">
        <v>69.644103279832521</v>
      </c>
      <c r="F21" s="17">
        <f>100-'C4'!F21</f>
        <v>69.707823494118287</v>
      </c>
    </row>
    <row r="22" spans="1:6" ht="12" customHeight="1" x14ac:dyDescent="0.2">
      <c r="A22" s="4" t="s">
        <v>119</v>
      </c>
      <c r="B22" s="17">
        <v>66.111913050861844</v>
      </c>
      <c r="C22" s="17">
        <v>66.84980267739688</v>
      </c>
      <c r="D22" s="17">
        <v>65.410338581580049</v>
      </c>
      <c r="E22" s="17">
        <v>59.489643124532066</v>
      </c>
      <c r="F22" s="17">
        <f>100-'C4'!F22</f>
        <v>53.060153882023769</v>
      </c>
    </row>
    <row r="23" spans="1:6" ht="12" customHeight="1" x14ac:dyDescent="0.2">
      <c r="A23" s="4" t="s">
        <v>120</v>
      </c>
      <c r="B23" s="17">
        <v>86.069855959399959</v>
      </c>
      <c r="C23" s="17">
        <v>87.278559714538019</v>
      </c>
      <c r="D23" s="17">
        <v>81.948838470577599</v>
      </c>
      <c r="E23" s="17">
        <v>75.64307383008132</v>
      </c>
      <c r="F23" s="17">
        <f>100-'C4'!F23</f>
        <v>71.257103404323118</v>
      </c>
    </row>
    <row r="24" spans="1:6" ht="12" customHeight="1" x14ac:dyDescent="0.2">
      <c r="A24" s="4" t="s">
        <v>121</v>
      </c>
      <c r="B24" s="17">
        <v>85.446065179287601</v>
      </c>
      <c r="C24" s="17">
        <v>82.594757684329622</v>
      </c>
      <c r="D24" s="17">
        <v>79.226084373143209</v>
      </c>
      <c r="E24" s="17">
        <v>71.035799742315476</v>
      </c>
      <c r="F24" s="17">
        <f>100-'C4'!F24</f>
        <v>68.135713336581489</v>
      </c>
    </row>
    <row r="25" spans="1:6" ht="12" customHeight="1" x14ac:dyDescent="0.2">
      <c r="A25" s="4" t="s">
        <v>122</v>
      </c>
      <c r="B25" s="17">
        <v>83.769003323128459</v>
      </c>
      <c r="C25" s="17">
        <v>80.925847615730945</v>
      </c>
      <c r="D25" s="17">
        <v>79.812811474413508</v>
      </c>
      <c r="E25" s="17">
        <v>68.798320129808161</v>
      </c>
      <c r="F25" s="17">
        <f>100-'C4'!F25</f>
        <v>69.009866511897854</v>
      </c>
    </row>
    <row r="26" spans="1:6" ht="12" customHeight="1" x14ac:dyDescent="0.2">
      <c r="A26" s="4" t="s">
        <v>123</v>
      </c>
      <c r="B26" s="17">
        <v>37.674280628893506</v>
      </c>
      <c r="C26" s="17">
        <v>22.346072186836519</v>
      </c>
      <c r="D26" s="17">
        <v>32.672557917363264</v>
      </c>
      <c r="E26" s="17">
        <v>35.682426404995539</v>
      </c>
      <c r="F26" s="17">
        <f>100-'C4'!F26</f>
        <v>31.023784901758034</v>
      </c>
    </row>
    <row r="27" spans="1:6" ht="12" customHeight="1" x14ac:dyDescent="0.2">
      <c r="A27" s="4" t="s">
        <v>124</v>
      </c>
      <c r="B27" s="17">
        <v>75.050251256281413</v>
      </c>
      <c r="C27" s="17">
        <v>65.666591473043084</v>
      </c>
      <c r="D27" s="17">
        <v>56.637717121588096</v>
      </c>
      <c r="E27" s="17">
        <v>44.661458333333329</v>
      </c>
      <c r="F27" s="17">
        <f>100-'C4'!F27</f>
        <v>45.065209728586531</v>
      </c>
    </row>
    <row r="28" spans="1:6" ht="12" customHeight="1" x14ac:dyDescent="0.2">
      <c r="A28" s="4" t="s">
        <v>125</v>
      </c>
      <c r="B28" s="17">
        <v>82.009825091772839</v>
      </c>
      <c r="C28" s="17">
        <v>81.842615012106535</v>
      </c>
      <c r="D28" s="17">
        <v>76.952084180102062</v>
      </c>
      <c r="E28" s="17">
        <v>67.387136868271924</v>
      </c>
      <c r="F28" s="17">
        <f>100-'C4'!F28</f>
        <v>70.45517900521682</v>
      </c>
    </row>
    <row r="29" spans="1:6" ht="12" customHeight="1" x14ac:dyDescent="0.2">
      <c r="A29" s="4" t="s">
        <v>126</v>
      </c>
      <c r="B29" s="17">
        <v>76.377266847926506</v>
      </c>
      <c r="C29" s="17">
        <v>71.882439960243161</v>
      </c>
      <c r="D29" s="17">
        <v>63.722766635121239</v>
      </c>
      <c r="E29" s="17">
        <v>62.536593449082169</v>
      </c>
      <c r="F29" s="17">
        <f>100-'C4'!F29</f>
        <v>62.587042942641169</v>
      </c>
    </row>
    <row r="30" spans="1:6" ht="12" customHeight="1" x14ac:dyDescent="0.2">
      <c r="A30" s="4" t="s">
        <v>262</v>
      </c>
      <c r="B30" s="17">
        <v>59.403031240334059</v>
      </c>
      <c r="C30" s="17">
        <v>47.570683502607743</v>
      </c>
      <c r="D30" s="17">
        <v>49.085777395999507</v>
      </c>
      <c r="E30" s="17">
        <v>57.165005537098558</v>
      </c>
      <c r="F30" s="17">
        <f>100-'C4'!F30</f>
        <v>58.17967409948541</v>
      </c>
    </row>
    <row r="31" spans="1:6" s="9" customFormat="1" ht="24.9" customHeight="1" x14ac:dyDescent="0.25">
      <c r="A31" s="8" t="s">
        <v>2</v>
      </c>
      <c r="B31" s="17">
        <v>73.045499833942202</v>
      </c>
      <c r="C31" s="17">
        <v>73.713155897362782</v>
      </c>
      <c r="D31" s="17">
        <v>69.748633469908199</v>
      </c>
      <c r="E31" s="17">
        <v>61.979112349339246</v>
      </c>
      <c r="F31" s="17">
        <f>100-'C4'!F31</f>
        <v>61.32141895827278</v>
      </c>
    </row>
    <row r="32" spans="1:6" ht="12" customHeight="1" x14ac:dyDescent="0.2">
      <c r="A32" s="4" t="s">
        <v>2</v>
      </c>
      <c r="B32" s="17">
        <v>79.960045662100455</v>
      </c>
      <c r="C32" s="17">
        <v>83.142116833176004</v>
      </c>
      <c r="D32" s="17">
        <v>78.856360706674593</v>
      </c>
      <c r="E32" s="17">
        <v>70.600512481401893</v>
      </c>
      <c r="F32" s="17">
        <f>100-'C4'!F32</f>
        <v>69.97449052437203</v>
      </c>
    </row>
    <row r="33" spans="1:6" ht="12" customHeight="1" x14ac:dyDescent="0.2">
      <c r="A33" s="4" t="s">
        <v>127</v>
      </c>
      <c r="B33" s="17">
        <v>74.126742415368398</v>
      </c>
      <c r="C33" s="17">
        <v>72.877712854757931</v>
      </c>
      <c r="D33" s="17">
        <v>73.736792260125156</v>
      </c>
      <c r="E33" s="17">
        <v>62.822158585958334</v>
      </c>
      <c r="F33" s="17">
        <f>100-'C4'!F33</f>
        <v>61.197590325064539</v>
      </c>
    </row>
    <row r="34" spans="1:6" ht="12" customHeight="1" x14ac:dyDescent="0.2">
      <c r="A34" s="4" t="s">
        <v>128</v>
      </c>
      <c r="B34" s="17">
        <v>77.815441642686437</v>
      </c>
      <c r="C34" s="17">
        <v>70.830246241011125</v>
      </c>
      <c r="D34" s="17">
        <v>71.177463020363319</v>
      </c>
      <c r="E34" s="17">
        <v>62.321860009103958</v>
      </c>
      <c r="F34" s="17">
        <f>100-'C4'!F34</f>
        <v>60.056088293830292</v>
      </c>
    </row>
    <row r="35" spans="1:6" ht="12" customHeight="1" x14ac:dyDescent="0.2">
      <c r="A35" s="4" t="s">
        <v>129</v>
      </c>
      <c r="B35" s="17">
        <v>61.34663341645885</v>
      </c>
      <c r="C35" s="17">
        <v>51.778656126482211</v>
      </c>
      <c r="D35" s="17">
        <v>45.892203035060177</v>
      </c>
      <c r="E35" s="17">
        <v>38.075601374570446</v>
      </c>
      <c r="F35" s="17">
        <f>100-'C4'!F35</f>
        <v>32.529619621700263</v>
      </c>
    </row>
    <row r="36" spans="1:6" ht="12" customHeight="1" x14ac:dyDescent="0.2">
      <c r="A36" s="4" t="s">
        <v>130</v>
      </c>
      <c r="B36" s="17">
        <v>70.375620127569107</v>
      </c>
      <c r="C36" s="17">
        <v>65.148465022647201</v>
      </c>
      <c r="D36" s="17">
        <v>52.848567221655905</v>
      </c>
      <c r="E36" s="17">
        <v>50.93840598138447</v>
      </c>
      <c r="F36" s="17">
        <f>100-'C4'!F36</f>
        <v>44.814219532948826</v>
      </c>
    </row>
    <row r="37" spans="1:6" ht="12" customHeight="1" x14ac:dyDescent="0.2">
      <c r="A37" s="4" t="s">
        <v>131</v>
      </c>
      <c r="B37" s="17">
        <v>70.128852516106562</v>
      </c>
      <c r="C37" s="17">
        <v>73.369543980305579</v>
      </c>
      <c r="D37" s="17">
        <v>65.050483427878277</v>
      </c>
      <c r="E37" s="17">
        <v>57.582546021233071</v>
      </c>
      <c r="F37" s="17">
        <f>100-'C4'!F37</f>
        <v>55.941789721483381</v>
      </c>
    </row>
    <row r="38" spans="1:6" ht="12" customHeight="1" x14ac:dyDescent="0.2">
      <c r="A38" s="4" t="s">
        <v>132</v>
      </c>
      <c r="B38" s="17">
        <v>61.011394574972265</v>
      </c>
      <c r="C38" s="17">
        <v>64.960752139784475</v>
      </c>
      <c r="D38" s="17">
        <v>65.554019356112974</v>
      </c>
      <c r="E38" s="17">
        <v>54.882597421050761</v>
      </c>
      <c r="F38" s="17">
        <f>100-'C4'!F38</f>
        <v>53.736847447305216</v>
      </c>
    </row>
    <row r="39" spans="1:6" ht="12" customHeight="1" x14ac:dyDescent="0.2">
      <c r="A39" s="4" t="s">
        <v>133</v>
      </c>
      <c r="B39" s="17">
        <v>59.971801198449072</v>
      </c>
      <c r="C39" s="17">
        <v>70.012941393973009</v>
      </c>
      <c r="D39" s="17">
        <v>78.319530521581754</v>
      </c>
      <c r="E39" s="17">
        <v>56.65048310339855</v>
      </c>
      <c r="F39" s="17">
        <f>100-'C4'!F39</f>
        <v>56.890335062879252</v>
      </c>
    </row>
    <row r="40" spans="1:6" ht="12" customHeight="1" x14ac:dyDescent="0.2">
      <c r="A40" s="4" t="s">
        <v>134</v>
      </c>
      <c r="B40" s="17">
        <v>73.642139782742362</v>
      </c>
      <c r="C40" s="17">
        <v>71.792821606254449</v>
      </c>
      <c r="D40" s="17">
        <v>62.896626264185905</v>
      </c>
      <c r="E40" s="17">
        <v>56.211895407126413</v>
      </c>
      <c r="F40" s="17">
        <f>100-'C4'!F40</f>
        <v>52.138380238417099</v>
      </c>
    </row>
    <row r="41" spans="1:6" ht="12" customHeight="1" x14ac:dyDescent="0.2">
      <c r="A41" s="4" t="s">
        <v>135</v>
      </c>
      <c r="B41" s="17">
        <v>71.95507512571136</v>
      </c>
      <c r="C41" s="17">
        <v>71.431915114948509</v>
      </c>
      <c r="D41" s="17">
        <v>63.972706424609406</v>
      </c>
      <c r="E41" s="17">
        <v>58.39115309117058</v>
      </c>
      <c r="F41" s="17">
        <f>100-'C4'!F41</f>
        <v>61.455687270674566</v>
      </c>
    </row>
    <row r="42" spans="1:6" ht="12" customHeight="1" x14ac:dyDescent="0.2">
      <c r="A42" s="4" t="s">
        <v>136</v>
      </c>
      <c r="B42" s="17">
        <v>62.154653495909862</v>
      </c>
      <c r="C42" s="17">
        <v>60.491757474154795</v>
      </c>
      <c r="D42" s="17">
        <v>42.518499937288347</v>
      </c>
      <c r="E42" s="17">
        <v>45.739604635310158</v>
      </c>
      <c r="F42" s="17">
        <f>100-'C4'!F42</f>
        <v>52.166415175684413</v>
      </c>
    </row>
    <row r="43" spans="1:6" ht="12" customHeight="1" x14ac:dyDescent="0.2">
      <c r="A43" s="4" t="s">
        <v>137</v>
      </c>
      <c r="B43" s="17">
        <v>59.269885239414322</v>
      </c>
      <c r="C43" s="17">
        <v>52.813777507175786</v>
      </c>
      <c r="D43" s="17">
        <v>53.919962555581556</v>
      </c>
      <c r="E43" s="17">
        <v>52.350788288288285</v>
      </c>
      <c r="F43" s="17">
        <f>100-'C4'!F43</f>
        <v>51.28748262394916</v>
      </c>
    </row>
    <row r="44" spans="1:6" ht="12" customHeight="1" x14ac:dyDescent="0.2">
      <c r="A44" s="4" t="s">
        <v>138</v>
      </c>
      <c r="B44" s="17">
        <v>59.137453318877242</v>
      </c>
      <c r="C44" s="17">
        <v>70.825843290684148</v>
      </c>
      <c r="D44" s="17">
        <v>64.352892599899064</v>
      </c>
      <c r="E44" s="17">
        <v>58.338977948370584</v>
      </c>
      <c r="F44" s="17">
        <f>100-'C4'!F44</f>
        <v>58.318348318348335</v>
      </c>
    </row>
    <row r="45" spans="1:6" ht="12" customHeight="1" x14ac:dyDescent="0.2">
      <c r="A45" s="4" t="s">
        <v>139</v>
      </c>
      <c r="B45" s="17">
        <v>66.314765939713851</v>
      </c>
      <c r="C45" s="17">
        <v>55.263806706114394</v>
      </c>
      <c r="D45" s="17">
        <v>54.084171805690794</v>
      </c>
      <c r="E45" s="17">
        <v>56.653585444166964</v>
      </c>
      <c r="F45" s="17">
        <f>100-'C4'!F45</f>
        <v>60.10593382973822</v>
      </c>
    </row>
    <row r="46" spans="1:6" ht="12" customHeight="1" x14ac:dyDescent="0.2">
      <c r="A46" s="4" t="s">
        <v>140</v>
      </c>
      <c r="B46" s="17">
        <v>60.011743981209634</v>
      </c>
      <c r="C46" s="17">
        <v>60.652088516433153</v>
      </c>
      <c r="D46" s="17">
        <v>57.351955307262571</v>
      </c>
      <c r="E46" s="17">
        <v>54.126587148903425</v>
      </c>
      <c r="F46" s="17">
        <f>100-'C4'!F46</f>
        <v>51.662874146683002</v>
      </c>
    </row>
    <row r="47" spans="1:6" ht="12" customHeight="1" x14ac:dyDescent="0.2">
      <c r="A47" s="4" t="s">
        <v>288</v>
      </c>
      <c r="B47" s="17" t="s">
        <v>289</v>
      </c>
      <c r="C47" s="17" t="s">
        <v>289</v>
      </c>
      <c r="D47" s="17" t="s">
        <v>289</v>
      </c>
      <c r="E47" s="17" t="s">
        <v>289</v>
      </c>
      <c r="F47" s="17">
        <f>100-'C4'!F47</f>
        <v>35.925181635492336</v>
      </c>
    </row>
    <row r="48" spans="1:6" s="9" customFormat="1" ht="24.9" customHeight="1" x14ac:dyDescent="0.25">
      <c r="A48" s="8" t="s">
        <v>3</v>
      </c>
      <c r="B48" s="17">
        <v>78.888176245096432</v>
      </c>
      <c r="C48" s="17">
        <v>76.532709289066844</v>
      </c>
      <c r="D48" s="17">
        <v>72.424082063425161</v>
      </c>
      <c r="E48" s="17">
        <v>63.380635506026351</v>
      </c>
      <c r="F48" s="17">
        <f>100-'C4'!F48</f>
        <v>61.282028814980762</v>
      </c>
    </row>
    <row r="49" spans="1:6" ht="12" customHeight="1" x14ac:dyDescent="0.2">
      <c r="A49" s="4" t="s">
        <v>3</v>
      </c>
      <c r="B49" s="17">
        <v>84.766627167197811</v>
      </c>
      <c r="C49" s="17">
        <v>78.408810209962937</v>
      </c>
      <c r="D49" s="17">
        <v>76.818880703309972</v>
      </c>
      <c r="E49" s="17">
        <v>64.165910959310452</v>
      </c>
      <c r="F49" s="17">
        <f>100-'C4'!F49</f>
        <v>58.452765603506165</v>
      </c>
    </row>
    <row r="50" spans="1:6" ht="12" customHeight="1" x14ac:dyDescent="0.2">
      <c r="A50" s="4" t="s">
        <v>141</v>
      </c>
      <c r="B50" s="17">
        <v>74.150508734881939</v>
      </c>
      <c r="C50" s="17">
        <v>76.880121225726796</v>
      </c>
      <c r="D50" s="17">
        <v>64.383974294607896</v>
      </c>
      <c r="E50" s="17">
        <v>57.272422651625156</v>
      </c>
      <c r="F50" s="17">
        <f>100-'C4'!F50</f>
        <v>61.025183216725139</v>
      </c>
    </row>
    <row r="51" spans="1:6" ht="12" customHeight="1" x14ac:dyDescent="0.2">
      <c r="A51" s="4" t="s">
        <v>142</v>
      </c>
      <c r="B51" s="17">
        <v>82.04688144945797</v>
      </c>
      <c r="C51" s="17">
        <v>79.277407054337473</v>
      </c>
      <c r="D51" s="17">
        <v>78.230659994590212</v>
      </c>
      <c r="E51" s="17">
        <v>71.450555629540844</v>
      </c>
      <c r="F51" s="17">
        <f>100-'C4'!F51</f>
        <v>67.968158217300882</v>
      </c>
    </row>
    <row r="52" spans="1:6" ht="12" customHeight="1" x14ac:dyDescent="0.2">
      <c r="A52" s="4" t="s">
        <v>143</v>
      </c>
      <c r="B52" s="17">
        <v>55.30917819179335</v>
      </c>
      <c r="C52" s="17">
        <v>62.933526011560694</v>
      </c>
      <c r="D52" s="17">
        <v>47.424528301886795</v>
      </c>
      <c r="E52" s="17">
        <v>44.105812858488143</v>
      </c>
      <c r="F52" s="17">
        <f>100-'C4'!F52</f>
        <v>48.040954530796512</v>
      </c>
    </row>
    <row r="53" spans="1:6" ht="12" customHeight="1" x14ac:dyDescent="0.2">
      <c r="A53" s="4" t="s">
        <v>144</v>
      </c>
      <c r="B53" s="17">
        <v>75.521282878299189</v>
      </c>
      <c r="C53" s="17">
        <v>75.544325909289412</v>
      </c>
      <c r="D53" s="17">
        <v>68.940736744759562</v>
      </c>
      <c r="E53" s="17">
        <v>63.54455268567343</v>
      </c>
      <c r="F53" s="17">
        <f>100-'C4'!F53</f>
        <v>63.501986845711158</v>
      </c>
    </row>
    <row r="54" spans="1:6" ht="12" customHeight="1" x14ac:dyDescent="0.2">
      <c r="A54" s="4" t="s">
        <v>145</v>
      </c>
      <c r="B54" s="17">
        <v>61.270310192023636</v>
      </c>
      <c r="C54" s="17">
        <v>74.632113556452666</v>
      </c>
      <c r="D54" s="17">
        <v>58.479935609980451</v>
      </c>
      <c r="E54" s="17">
        <v>51.627441161742617</v>
      </c>
      <c r="F54" s="17">
        <f>100-'C4'!F54</f>
        <v>55.783480932586293</v>
      </c>
    </row>
    <row r="55" spans="1:6" ht="12" customHeight="1" x14ac:dyDescent="0.2">
      <c r="A55" s="4" t="s">
        <v>146</v>
      </c>
      <c r="B55" s="17">
        <v>80.325793382849426</v>
      </c>
      <c r="C55" s="17">
        <v>71.796195251437851</v>
      </c>
      <c r="D55" s="17">
        <v>73.449511400651474</v>
      </c>
      <c r="E55" s="17">
        <v>65.358205539024951</v>
      </c>
      <c r="F55" s="17">
        <f>100-'C4'!F55</f>
        <v>63.699938137120412</v>
      </c>
    </row>
    <row r="56" spans="1:6" ht="12" customHeight="1" x14ac:dyDescent="0.2">
      <c r="A56" s="4" t="s">
        <v>147</v>
      </c>
      <c r="B56" s="17">
        <v>75.580217129071173</v>
      </c>
      <c r="C56" s="17">
        <v>75.850653704324515</v>
      </c>
      <c r="D56" s="17">
        <v>74.110478401218671</v>
      </c>
      <c r="E56" s="17">
        <v>60.172579098753602</v>
      </c>
      <c r="F56" s="17">
        <f>100-'C4'!F56</f>
        <v>57.994219653179201</v>
      </c>
    </row>
    <row r="57" spans="1:6" s="9" customFormat="1" ht="24.9" customHeight="1" x14ac:dyDescent="0.25">
      <c r="A57" s="8" t="s">
        <v>4</v>
      </c>
      <c r="B57" s="17">
        <v>80.735622197182593</v>
      </c>
      <c r="C57" s="17">
        <v>76.87252727193362</v>
      </c>
      <c r="D57" s="17">
        <v>73.478967195379369</v>
      </c>
      <c r="E57" s="17">
        <v>65.211434148538828</v>
      </c>
      <c r="F57" s="17">
        <f>100-'C4'!F57</f>
        <v>66.263742639166878</v>
      </c>
    </row>
    <row r="58" spans="1:6" ht="12" customHeight="1" x14ac:dyDescent="0.2">
      <c r="A58" s="4" t="s">
        <v>4</v>
      </c>
      <c r="B58" s="17">
        <v>88.902536563071294</v>
      </c>
      <c r="C58" s="17">
        <v>85.118842136217765</v>
      </c>
      <c r="D58" s="17">
        <v>81.95323117296968</v>
      </c>
      <c r="E58" s="17">
        <v>72.526473419617076</v>
      </c>
      <c r="F58" s="17">
        <f>100-'C4'!F58</f>
        <v>73.227950060410777</v>
      </c>
    </row>
    <row r="59" spans="1:6" ht="12" customHeight="1" x14ac:dyDescent="0.2">
      <c r="A59" s="4" t="s">
        <v>148</v>
      </c>
      <c r="B59" s="17">
        <v>72.651235168255198</v>
      </c>
      <c r="C59" s="17">
        <v>66.791246210705538</v>
      </c>
      <c r="D59" s="17">
        <v>63.643292682926834</v>
      </c>
      <c r="E59" s="17">
        <v>64.247798862083215</v>
      </c>
      <c r="F59" s="17">
        <f>100-'C4'!F59</f>
        <v>62.141092021652163</v>
      </c>
    </row>
    <row r="60" spans="1:6" ht="12" customHeight="1" x14ac:dyDescent="0.2">
      <c r="A60" s="4" t="s">
        <v>149</v>
      </c>
      <c r="B60" s="17">
        <v>79.958492715878577</v>
      </c>
      <c r="C60" s="17">
        <v>76.730769230769241</v>
      </c>
      <c r="D60" s="17">
        <v>68.09127009960288</v>
      </c>
      <c r="E60" s="17">
        <v>63.891215892771655</v>
      </c>
      <c r="F60" s="17">
        <f>100-'C4'!F60</f>
        <v>64.914359886001293</v>
      </c>
    </row>
    <row r="61" spans="1:6" ht="12" customHeight="1" x14ac:dyDescent="0.2">
      <c r="A61" s="4" t="s">
        <v>150</v>
      </c>
      <c r="B61" s="17">
        <v>82.237110399067873</v>
      </c>
      <c r="C61" s="17">
        <v>75.183583140529123</v>
      </c>
      <c r="D61" s="17">
        <v>73.424609443566794</v>
      </c>
      <c r="E61" s="17">
        <v>63.036881419234362</v>
      </c>
      <c r="F61" s="17">
        <f>100-'C4'!F61</f>
        <v>63.088512241054609</v>
      </c>
    </row>
    <row r="62" spans="1:6" ht="12" customHeight="1" x14ac:dyDescent="0.2">
      <c r="A62" s="4" t="s">
        <v>151</v>
      </c>
      <c r="B62" s="17">
        <v>83.250614992879036</v>
      </c>
      <c r="C62" s="17">
        <v>82.633190910122138</v>
      </c>
      <c r="D62" s="17">
        <v>80.035885977385064</v>
      </c>
      <c r="E62" s="17">
        <v>67.519303580478791</v>
      </c>
      <c r="F62" s="17">
        <f>100-'C4'!F62</f>
        <v>67.607425046000657</v>
      </c>
    </row>
    <row r="63" spans="1:6" ht="12" customHeight="1" x14ac:dyDescent="0.2">
      <c r="A63" s="4" t="s">
        <v>152</v>
      </c>
      <c r="B63" s="17">
        <v>79.953778135048239</v>
      </c>
      <c r="C63" s="17">
        <v>74.947497374868746</v>
      </c>
      <c r="D63" s="17">
        <v>64.948139109212931</v>
      </c>
      <c r="E63" s="17">
        <v>55.578066793020064</v>
      </c>
      <c r="F63" s="17">
        <f>100-'C4'!F63</f>
        <v>63.75322880999579</v>
      </c>
    </row>
    <row r="64" spans="1:6" ht="12" customHeight="1" x14ac:dyDescent="0.2">
      <c r="A64" s="4" t="s">
        <v>153</v>
      </c>
      <c r="B64" s="17">
        <v>71.142539329413637</v>
      </c>
      <c r="C64" s="17">
        <v>67.738336006695036</v>
      </c>
      <c r="D64" s="17">
        <v>63.277437116756353</v>
      </c>
      <c r="E64" s="17">
        <v>55.25453838894132</v>
      </c>
      <c r="F64" s="17">
        <f>100-'C4'!F64</f>
        <v>57.438102144411054</v>
      </c>
    </row>
    <row r="65" spans="1:6" ht="12" customHeight="1" x14ac:dyDescent="0.2">
      <c r="A65" s="4" t="s">
        <v>154</v>
      </c>
      <c r="B65" s="17">
        <v>73.195675465082303</v>
      </c>
      <c r="C65" s="17">
        <v>69.118020842158785</v>
      </c>
      <c r="D65" s="17">
        <v>63.578228326429766</v>
      </c>
      <c r="E65" s="17">
        <v>55.539532259075806</v>
      </c>
      <c r="F65" s="17">
        <f>100-'C4'!F65</f>
        <v>61.392514229862591</v>
      </c>
    </row>
    <row r="66" spans="1:6" ht="12" customHeight="1" x14ac:dyDescent="0.2">
      <c r="A66" s="4" t="s">
        <v>155</v>
      </c>
      <c r="B66" s="17">
        <v>77.44886574934921</v>
      </c>
      <c r="C66" s="17">
        <v>72.59747743133363</v>
      </c>
      <c r="D66" s="17">
        <v>68.95818568391212</v>
      </c>
      <c r="E66" s="17">
        <v>63.069771854100466</v>
      </c>
      <c r="F66" s="17">
        <f>100-'C4'!F66</f>
        <v>64.007910349373759</v>
      </c>
    </row>
    <row r="67" spans="1:6" ht="12" customHeight="1" x14ac:dyDescent="0.2">
      <c r="A67" s="4" t="s">
        <v>156</v>
      </c>
      <c r="B67" s="17">
        <v>69.282336434027954</v>
      </c>
      <c r="C67" s="17">
        <v>67.777434038979976</v>
      </c>
      <c r="D67" s="17">
        <v>74.035390915580265</v>
      </c>
      <c r="E67" s="17">
        <v>61.906263798650095</v>
      </c>
      <c r="F67" s="17">
        <f>100-'C4'!F67</f>
        <v>62.936845086377787</v>
      </c>
    </row>
    <row r="68" spans="1:6" s="9" customFormat="1" ht="24.9" customHeight="1" x14ac:dyDescent="0.25">
      <c r="A68" s="8" t="s">
        <v>5</v>
      </c>
      <c r="B68" s="17">
        <v>63.009552634067909</v>
      </c>
      <c r="C68" s="17">
        <v>65.08154909725485</v>
      </c>
      <c r="D68" s="17">
        <v>59.966898150421876</v>
      </c>
      <c r="E68" s="17">
        <v>55.934176251179139</v>
      </c>
      <c r="F68" s="17">
        <f>100-'C4'!F68</f>
        <v>55.806723259220213</v>
      </c>
    </row>
    <row r="69" spans="1:6" ht="12" customHeight="1" x14ac:dyDescent="0.2">
      <c r="A69" s="4" t="s">
        <v>157</v>
      </c>
      <c r="B69" s="17">
        <v>82.225360272286181</v>
      </c>
      <c r="C69" s="17">
        <v>75.658607559669377</v>
      </c>
      <c r="D69" s="17">
        <v>71.193480964097674</v>
      </c>
      <c r="E69" s="17">
        <v>68.816480096613873</v>
      </c>
      <c r="F69" s="17">
        <f>100-'C4'!F69</f>
        <v>64.841779529895518</v>
      </c>
    </row>
    <row r="70" spans="1:6" ht="12" customHeight="1" x14ac:dyDescent="0.2">
      <c r="A70" s="4" t="s">
        <v>158</v>
      </c>
      <c r="B70" s="17">
        <v>59.552411305291905</v>
      </c>
      <c r="C70" s="17">
        <v>64.452644526445269</v>
      </c>
      <c r="D70" s="17">
        <v>63.733213714990612</v>
      </c>
      <c r="E70" s="17">
        <v>54.697096064902574</v>
      </c>
      <c r="F70" s="17">
        <f>100-'C4'!F70</f>
        <v>55.976175341949777</v>
      </c>
    </row>
    <row r="71" spans="1:6" ht="12" customHeight="1" x14ac:dyDescent="0.2">
      <c r="A71" s="4" t="s">
        <v>159</v>
      </c>
      <c r="B71" s="17">
        <v>56.468297896705735</v>
      </c>
      <c r="C71" s="17">
        <v>60.60565456250837</v>
      </c>
      <c r="D71" s="17">
        <v>61.813290132207023</v>
      </c>
      <c r="E71" s="17">
        <v>54.1032663826334</v>
      </c>
      <c r="F71" s="17">
        <f>100-'C4'!F71</f>
        <v>54.766477725207288</v>
      </c>
    </row>
    <row r="72" spans="1:6" ht="12" customHeight="1" x14ac:dyDescent="0.2">
      <c r="A72" s="4" t="s">
        <v>160</v>
      </c>
      <c r="B72" s="17">
        <v>75.008485122751438</v>
      </c>
      <c r="C72" s="17">
        <v>66.70382004255751</v>
      </c>
      <c r="D72" s="17">
        <v>64.330813694975546</v>
      </c>
      <c r="E72" s="17">
        <v>62.034131782352489</v>
      </c>
      <c r="F72" s="17">
        <f>100-'C4'!F72</f>
        <v>58.330995792426364</v>
      </c>
    </row>
    <row r="73" spans="1:6" ht="12" customHeight="1" x14ac:dyDescent="0.2">
      <c r="A73" s="4" t="s">
        <v>161</v>
      </c>
      <c r="B73" s="17">
        <v>59.030023094688225</v>
      </c>
      <c r="C73" s="17">
        <v>64.975928473177447</v>
      </c>
      <c r="D73" s="17">
        <v>55.950124688279303</v>
      </c>
      <c r="E73" s="17">
        <v>53.994050954864861</v>
      </c>
      <c r="F73" s="17">
        <f>100-'C4'!F73</f>
        <v>55.837284947290044</v>
      </c>
    </row>
    <row r="74" spans="1:6" ht="12" customHeight="1" x14ac:dyDescent="0.2">
      <c r="A74" s="4" t="s">
        <v>162</v>
      </c>
      <c r="B74" s="17">
        <v>64.870674710491656</v>
      </c>
      <c r="C74" s="17">
        <v>75.495143181531475</v>
      </c>
      <c r="D74" s="17">
        <v>64.102859778597789</v>
      </c>
      <c r="E74" s="17">
        <v>62.905848413322843</v>
      </c>
      <c r="F74" s="17">
        <f>100-'C4'!F74</f>
        <v>59.333633048603815</v>
      </c>
    </row>
    <row r="75" spans="1:6" ht="12" customHeight="1" x14ac:dyDescent="0.2">
      <c r="A75" s="4" t="s">
        <v>163</v>
      </c>
      <c r="B75" s="17">
        <v>64.18035359347212</v>
      </c>
      <c r="C75" s="17">
        <v>54.513758009800227</v>
      </c>
      <c r="D75" s="17">
        <v>44.895009776417581</v>
      </c>
      <c r="E75" s="17">
        <v>44.541814610561303</v>
      </c>
      <c r="F75" s="17">
        <f>100-'C4'!F75</f>
        <v>47.832287507130644</v>
      </c>
    </row>
    <row r="76" spans="1:6" ht="12" customHeight="1" x14ac:dyDescent="0.2">
      <c r="A76" s="4" t="s">
        <v>164</v>
      </c>
      <c r="B76" s="17">
        <v>57.660316608532334</v>
      </c>
      <c r="C76" s="17">
        <v>60.948935120467063</v>
      </c>
      <c r="D76" s="17">
        <v>54.962807122999472</v>
      </c>
      <c r="E76" s="17">
        <v>43.249897414854324</v>
      </c>
      <c r="F76" s="17">
        <f>100-'C4'!F76</f>
        <v>53.43244990303814</v>
      </c>
    </row>
    <row r="77" spans="1:6" ht="12" customHeight="1" x14ac:dyDescent="0.2">
      <c r="A77" s="4" t="s">
        <v>165</v>
      </c>
      <c r="B77" s="17">
        <v>45.822911455727869</v>
      </c>
      <c r="C77" s="17">
        <v>38.987379807692307</v>
      </c>
      <c r="D77" s="17">
        <v>34.811056215783147</v>
      </c>
      <c r="E77" s="17">
        <v>42.232423290649919</v>
      </c>
      <c r="F77" s="17">
        <f>100-'C4'!F77</f>
        <v>35.942196531791907</v>
      </c>
    </row>
    <row r="78" spans="1:6" ht="12" customHeight="1" x14ac:dyDescent="0.2">
      <c r="A78" s="4" t="s">
        <v>166</v>
      </c>
      <c r="B78" s="18">
        <v>55.444083800531132</v>
      </c>
      <c r="C78" s="18">
        <v>55.376344086021504</v>
      </c>
      <c r="D78" s="18">
        <v>52.040595983588858</v>
      </c>
      <c r="E78" s="18">
        <v>52.642276422764226</v>
      </c>
      <c r="F78" s="17">
        <f>100-'C4'!F78</f>
        <v>49.634518486977505</v>
      </c>
    </row>
    <row r="79" spans="1:6" ht="12" customHeight="1" x14ac:dyDescent="0.2">
      <c r="A79" s="4" t="s">
        <v>167</v>
      </c>
      <c r="B79" s="18">
        <v>32.697230626018154</v>
      </c>
      <c r="C79" s="18">
        <v>74.944616747895438</v>
      </c>
      <c r="D79" s="18">
        <v>29.28306309826138</v>
      </c>
      <c r="E79" s="18">
        <v>36.423496794316414</v>
      </c>
      <c r="F79" s="17">
        <f>100-'C4'!F79</f>
        <v>41.391585760517792</v>
      </c>
    </row>
    <row r="80" spans="1:6" s="9" customFormat="1" ht="24.9" customHeight="1" x14ac:dyDescent="0.25">
      <c r="A80" s="8" t="s">
        <v>6</v>
      </c>
      <c r="B80" s="17">
        <v>71.527975952666324</v>
      </c>
      <c r="C80" s="17">
        <v>70.788472914729994</v>
      </c>
      <c r="D80" s="17">
        <v>66.506031365362347</v>
      </c>
      <c r="E80" s="17">
        <v>61.235913751386903</v>
      </c>
      <c r="F80" s="17">
        <f>100-'C4'!F80</f>
        <v>58.316359904886802</v>
      </c>
    </row>
    <row r="81" spans="1:6" ht="12" customHeight="1" x14ac:dyDescent="0.2">
      <c r="A81" s="4" t="s">
        <v>6</v>
      </c>
      <c r="B81" s="18">
        <v>79.073772545090179</v>
      </c>
      <c r="C81" s="18">
        <v>73.836126629422722</v>
      </c>
      <c r="D81" s="18">
        <v>71.142442839017065</v>
      </c>
      <c r="E81" s="18">
        <v>64.641578335823198</v>
      </c>
      <c r="F81" s="17">
        <f>100-'C4'!F81</f>
        <v>60.178615672230102</v>
      </c>
    </row>
    <row r="82" spans="1:6" ht="12" customHeight="1" x14ac:dyDescent="0.2">
      <c r="A82" s="4" t="s">
        <v>168</v>
      </c>
      <c r="B82" s="18">
        <v>60.149326634568425</v>
      </c>
      <c r="C82" s="18">
        <v>60.835668169082716</v>
      </c>
      <c r="D82" s="18">
        <v>56.786188579017264</v>
      </c>
      <c r="E82" s="18">
        <v>51.584044270232873</v>
      </c>
      <c r="F82" s="17">
        <f>100-'C4'!F82</f>
        <v>52.386822529224219</v>
      </c>
    </row>
    <row r="83" spans="1:6" ht="12" customHeight="1" x14ac:dyDescent="0.2">
      <c r="A83" s="4" t="s">
        <v>169</v>
      </c>
      <c r="B83" s="18">
        <v>69.239556946307061</v>
      </c>
      <c r="C83" s="18">
        <v>73.628977657413671</v>
      </c>
      <c r="D83" s="18">
        <v>68.487149532710276</v>
      </c>
      <c r="E83" s="18">
        <v>65.781901652064263</v>
      </c>
      <c r="F83" s="17">
        <f>100-'C4'!F83</f>
        <v>62.318664643399089</v>
      </c>
    </row>
    <row r="84" spans="1:6" ht="12" customHeight="1" x14ac:dyDescent="0.2">
      <c r="A84" s="4" t="s">
        <v>170</v>
      </c>
      <c r="B84" s="18">
        <v>50.080000000000005</v>
      </c>
      <c r="C84" s="18">
        <v>42.922665307682507</v>
      </c>
      <c r="D84" s="18">
        <v>51.508571428571429</v>
      </c>
      <c r="E84" s="18">
        <v>34.664520671964596</v>
      </c>
      <c r="F84" s="17">
        <f>100-'C4'!F84</f>
        <v>45.669216964201389</v>
      </c>
    </row>
    <row r="85" spans="1:6" ht="12" customHeight="1" x14ac:dyDescent="0.2">
      <c r="A85" s="4" t="s">
        <v>171</v>
      </c>
      <c r="B85" s="18">
        <v>71.599216710182773</v>
      </c>
      <c r="C85" s="18">
        <v>73.680400554985823</v>
      </c>
      <c r="D85" s="18">
        <v>61.814187741105876</v>
      </c>
      <c r="E85" s="18">
        <v>55.584342173441989</v>
      </c>
      <c r="F85" s="17">
        <f>100-'C4'!F85</f>
        <v>55.20520949361665</v>
      </c>
    </row>
    <row r="86" spans="1:6" ht="12" customHeight="1" x14ac:dyDescent="0.2">
      <c r="A86" s="4" t="s">
        <v>261</v>
      </c>
      <c r="B86" s="18">
        <v>70.196406184705396</v>
      </c>
      <c r="C86" s="18">
        <v>67.264480111653867</v>
      </c>
      <c r="D86" s="18">
        <v>59.066674654046601</v>
      </c>
      <c r="E86" s="18">
        <v>56.527290137248642</v>
      </c>
      <c r="F86" s="17">
        <f>100-'C4'!F86</f>
        <v>52.094355190991578</v>
      </c>
    </row>
    <row r="87" spans="1:6" ht="12" customHeight="1" x14ac:dyDescent="0.2">
      <c r="A87" s="4" t="s">
        <v>172</v>
      </c>
      <c r="B87" s="18">
        <v>76.77122501484267</v>
      </c>
      <c r="C87" s="18">
        <v>76.851934192974653</v>
      </c>
      <c r="D87" s="18">
        <v>69.527159358887246</v>
      </c>
      <c r="E87" s="18">
        <v>66.250393535523145</v>
      </c>
      <c r="F87" s="17">
        <f>100-'C4'!F87</f>
        <v>64.091885208563809</v>
      </c>
    </row>
    <row r="88" spans="1:6" ht="12" customHeight="1" x14ac:dyDescent="0.2">
      <c r="A88" s="4" t="s">
        <v>173</v>
      </c>
      <c r="B88" s="18">
        <v>71.015502525692384</v>
      </c>
      <c r="C88" s="18">
        <v>72.256258368158399</v>
      </c>
      <c r="D88" s="18">
        <v>67.095616312815025</v>
      </c>
      <c r="E88" s="18">
        <v>63.746339422674659</v>
      </c>
      <c r="F88" s="17">
        <f>100-'C4'!F88</f>
        <v>56.273618138730548</v>
      </c>
    </row>
    <row r="89" spans="1:6" ht="12" customHeight="1" x14ac:dyDescent="0.2">
      <c r="A89" s="4" t="s">
        <v>174</v>
      </c>
      <c r="B89" s="18">
        <v>54.890842075418199</v>
      </c>
      <c r="C89" s="18">
        <v>50.815250704916025</v>
      </c>
      <c r="D89" s="18">
        <v>42.174713584288057</v>
      </c>
      <c r="E89" s="18">
        <v>52.308373947718209</v>
      </c>
      <c r="F89" s="17">
        <f>100-'C4'!F89</f>
        <v>50.075271373108322</v>
      </c>
    </row>
    <row r="90" spans="1:6" ht="12" customHeight="1" x14ac:dyDescent="0.2">
      <c r="A90" s="4" t="s">
        <v>175</v>
      </c>
      <c r="B90" s="18">
        <v>73.98739456854203</v>
      </c>
      <c r="C90" s="18">
        <v>78.702724684831225</v>
      </c>
      <c r="D90" s="18">
        <v>77.570160366552116</v>
      </c>
      <c r="E90" s="18">
        <v>67.682220189082031</v>
      </c>
      <c r="F90" s="17">
        <f>100-'C4'!F90</f>
        <v>64.105750762625689</v>
      </c>
    </row>
    <row r="91" spans="1:6" ht="12" customHeight="1" x14ac:dyDescent="0.2">
      <c r="A91" s="4" t="s">
        <v>176</v>
      </c>
      <c r="B91" s="18">
        <v>47.91526563550773</v>
      </c>
      <c r="C91" s="18">
        <v>56.294101044312725</v>
      </c>
      <c r="D91" s="18">
        <v>60.922441486920611</v>
      </c>
      <c r="E91" s="18">
        <v>54.673238408178172</v>
      </c>
      <c r="F91" s="17">
        <f>100-'C4'!F91</f>
        <v>55.365109180558818</v>
      </c>
    </row>
    <row r="92" spans="1:6" s="9" customFormat="1" ht="24.9" customHeight="1" x14ac:dyDescent="0.25">
      <c r="A92" s="8" t="s">
        <v>32</v>
      </c>
      <c r="B92" s="17">
        <v>76.83477062588905</v>
      </c>
      <c r="C92" s="17">
        <v>75.116022853577221</v>
      </c>
      <c r="D92" s="17">
        <v>71.915305198016554</v>
      </c>
      <c r="E92" s="17">
        <v>61.684414401310605</v>
      </c>
      <c r="F92" s="17">
        <v>64.046804477501453</v>
      </c>
    </row>
    <row r="93" spans="1:6" ht="12" customHeight="1" x14ac:dyDescent="0.2">
      <c r="A93" s="4" t="s">
        <v>32</v>
      </c>
      <c r="B93" s="18">
        <v>85.021161398558746</v>
      </c>
      <c r="C93" s="18">
        <v>81.949035812672179</v>
      </c>
      <c r="D93" s="18">
        <v>76.02714153531484</v>
      </c>
      <c r="E93" s="18">
        <v>60.246442936903399</v>
      </c>
      <c r="F93" s="18">
        <v>65.272958104104916</v>
      </c>
    </row>
    <row r="94" spans="1:6" ht="12" customHeight="1" x14ac:dyDescent="0.2">
      <c r="A94" s="4" t="s">
        <v>177</v>
      </c>
      <c r="B94" s="18">
        <v>79.643183078932765</v>
      </c>
      <c r="C94" s="18">
        <v>76.367409684857805</v>
      </c>
      <c r="D94" s="18">
        <v>75.519889090327396</v>
      </c>
      <c r="E94" s="18">
        <v>66.618896509366365</v>
      </c>
      <c r="F94" s="18">
        <v>68.109755461158727</v>
      </c>
    </row>
    <row r="95" spans="1:6" ht="12" customHeight="1" x14ac:dyDescent="0.2">
      <c r="A95" s="4" t="s">
        <v>178</v>
      </c>
      <c r="B95" s="18">
        <v>75.671827077552209</v>
      </c>
      <c r="C95" s="18">
        <v>78.158062460165709</v>
      </c>
      <c r="D95" s="18">
        <v>72.730430754979153</v>
      </c>
      <c r="E95" s="18">
        <v>61.830924447410986</v>
      </c>
      <c r="F95" s="18">
        <v>67.625045416010707</v>
      </c>
    </row>
    <row r="96" spans="1:6" ht="12" customHeight="1" x14ac:dyDescent="0.2">
      <c r="A96" s="4" t="s">
        <v>179</v>
      </c>
      <c r="B96" s="18">
        <v>52.192744991878726</v>
      </c>
      <c r="C96" s="18">
        <v>46.310144270715305</v>
      </c>
      <c r="D96" s="18">
        <v>53.33160822874887</v>
      </c>
      <c r="E96" s="18">
        <v>52.011479259066007</v>
      </c>
      <c r="F96" s="18">
        <v>47.27786111356216</v>
      </c>
    </row>
    <row r="97" spans="1:6" ht="12" customHeight="1" x14ac:dyDescent="0.2">
      <c r="A97" s="4" t="s">
        <v>180</v>
      </c>
      <c r="B97" s="18">
        <v>62.874212184873947</v>
      </c>
      <c r="C97" s="18">
        <v>62.66102099236641</v>
      </c>
      <c r="D97" s="18">
        <v>57.145197400753567</v>
      </c>
      <c r="E97" s="18">
        <v>49.124736942797014</v>
      </c>
      <c r="F97" s="18">
        <v>53.74722064786156</v>
      </c>
    </row>
    <row r="98" spans="1:6" ht="12" customHeight="1" x14ac:dyDescent="0.2">
      <c r="A98" s="4" t="s">
        <v>181</v>
      </c>
      <c r="B98" s="18">
        <v>72.999051815494454</v>
      </c>
      <c r="C98" s="18">
        <v>75.915595440213437</v>
      </c>
      <c r="D98" s="18">
        <v>72.165386084815552</v>
      </c>
      <c r="E98" s="18">
        <v>65.450341414068419</v>
      </c>
      <c r="F98" s="18">
        <v>63.795156808257239</v>
      </c>
    </row>
    <row r="99" spans="1:6" x14ac:dyDescent="0.2">
      <c r="A99" s="10"/>
      <c r="B99" s="10"/>
      <c r="C99" s="10"/>
      <c r="D99" s="10"/>
      <c r="E99" s="10"/>
      <c r="F99" s="10"/>
    </row>
    <row r="100" spans="1:6" x14ac:dyDescent="0.2">
      <c r="A100" s="195" t="s">
        <v>313</v>
      </c>
      <c r="B100" s="195"/>
      <c r="C100" s="195"/>
      <c r="D100" s="195"/>
      <c r="E100" s="195"/>
    </row>
  </sheetData>
  <mergeCells count="7">
    <mergeCell ref="F6:F7"/>
    <mergeCell ref="A100:E100"/>
    <mergeCell ref="A5:A7"/>
    <mergeCell ref="C6:C7"/>
    <mergeCell ref="B6:B7"/>
    <mergeCell ref="E6:E7"/>
    <mergeCell ref="D6:D7"/>
  </mergeCells>
  <printOptions horizontalCentered="1"/>
  <pageMargins left="0.39370078740157483" right="0.39370078740157483" top="0.39370078740157483" bottom="0.78740157480314965" header="0" footer="0"/>
  <pageSetup fitToHeight="2" orientation="portrait" r:id="rId1"/>
  <rowBreaks count="1" manualBreakCount="1">
    <brk id="56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9" tint="0.59999389629810485"/>
    <pageSetUpPr fitToPage="1"/>
  </sheetPr>
  <dimension ref="A1:I187"/>
  <sheetViews>
    <sheetView zoomScaleNormal="100" zoomScaleSheetLayoutView="90" workbookViewId="0">
      <selection activeCell="B1" sqref="B1"/>
    </sheetView>
  </sheetViews>
  <sheetFormatPr baseColWidth="10" defaultColWidth="11.44140625" defaultRowHeight="11.4" x14ac:dyDescent="0.2"/>
  <cols>
    <col min="1" max="1" width="45.6640625" style="2" customWidth="1"/>
    <col min="2" max="6" width="12.77734375" style="2" customWidth="1"/>
    <col min="7" max="16384" width="11.44140625" style="2"/>
  </cols>
  <sheetData>
    <row r="1" spans="1:9" ht="24.9" customHeight="1" x14ac:dyDescent="0.2">
      <c r="A1" s="57"/>
      <c r="B1" s="57"/>
      <c r="C1" s="57"/>
      <c r="D1" s="20"/>
      <c r="E1" s="20"/>
      <c r="F1" s="20"/>
    </row>
    <row r="2" spans="1:9" x14ac:dyDescent="0.2">
      <c r="A2" s="188" t="s">
        <v>283</v>
      </c>
      <c r="B2" s="188"/>
      <c r="C2" s="188"/>
      <c r="D2" s="188"/>
      <c r="E2" s="188"/>
      <c r="F2" s="188"/>
    </row>
    <row r="3" spans="1:9" x14ac:dyDescent="0.2">
      <c r="A3" s="188" t="s">
        <v>291</v>
      </c>
      <c r="B3" s="188"/>
      <c r="C3" s="188"/>
      <c r="D3" s="188"/>
      <c r="E3" s="188"/>
      <c r="F3" s="188"/>
    </row>
    <row r="4" spans="1:9" x14ac:dyDescent="0.2">
      <c r="A4" s="103"/>
      <c r="B4" s="103"/>
      <c r="C4" s="103"/>
      <c r="D4" s="103"/>
      <c r="E4" s="103"/>
      <c r="F4" s="161"/>
    </row>
    <row r="5" spans="1:9" ht="12.75" customHeight="1" x14ac:dyDescent="0.2">
      <c r="A5" s="214" t="s">
        <v>182</v>
      </c>
      <c r="B5" s="206" t="s">
        <v>18</v>
      </c>
      <c r="C5" s="207"/>
      <c r="D5" s="207"/>
      <c r="E5" s="207"/>
      <c r="F5" s="207"/>
    </row>
    <row r="6" spans="1:9" s="3" customFormat="1" ht="15.75" customHeight="1" x14ac:dyDescent="0.2">
      <c r="A6" s="215"/>
      <c r="B6" s="84">
        <v>2002</v>
      </c>
      <c r="C6" s="84">
        <v>2006</v>
      </c>
      <c r="D6" s="85">
        <v>2010</v>
      </c>
      <c r="E6" s="86">
        <v>2016</v>
      </c>
      <c r="F6" s="86">
        <v>2020</v>
      </c>
    </row>
    <row r="7" spans="1:9" s="3" customFormat="1" ht="12.75" customHeight="1" x14ac:dyDescent="0.2">
      <c r="A7" s="87"/>
      <c r="B7" s="5"/>
      <c r="C7" s="5"/>
      <c r="D7" s="5"/>
      <c r="E7" s="5"/>
      <c r="F7" s="5"/>
    </row>
    <row r="8" spans="1:9" s="3" customFormat="1" ht="12.9" customHeight="1" x14ac:dyDescent="0.2">
      <c r="A8" s="88" t="s">
        <v>22</v>
      </c>
      <c r="B8" s="89">
        <f>SUM(B10:B176)</f>
        <v>513691</v>
      </c>
      <c r="C8" s="89">
        <f>SUM(C10:C176)</f>
        <v>605195</v>
      </c>
      <c r="D8" s="89">
        <f>SUM(D10:D176)</f>
        <v>782354</v>
      </c>
      <c r="E8" s="89">
        <f>SUM(E10:E176)</f>
        <v>1096563</v>
      </c>
      <c r="F8" s="89">
        <f>SUM(F10:F176)</f>
        <v>1207814.0000000009</v>
      </c>
      <c r="H8" s="89"/>
    </row>
    <row r="9" spans="1:9" ht="12.9" customHeight="1" x14ac:dyDescent="0.2">
      <c r="A9" s="19"/>
      <c r="B9" s="83"/>
      <c r="C9" s="83"/>
      <c r="D9" s="83"/>
      <c r="E9" s="83"/>
      <c r="F9" s="83"/>
      <c r="G9" s="83"/>
      <c r="H9" s="83"/>
      <c r="I9" s="83"/>
    </row>
    <row r="10" spans="1:9" ht="12.9" customHeight="1" x14ac:dyDescent="0.2">
      <c r="A10" s="19" t="s">
        <v>39</v>
      </c>
      <c r="B10" s="83">
        <v>0</v>
      </c>
      <c r="C10" s="83">
        <v>0</v>
      </c>
      <c r="D10" s="83">
        <v>26163</v>
      </c>
      <c r="E10" s="83">
        <v>18624</v>
      </c>
      <c r="F10" s="83">
        <v>4880.0000000000027</v>
      </c>
    </row>
    <row r="11" spans="1:9" ht="12.9" customHeight="1" x14ac:dyDescent="0.2">
      <c r="A11" s="19" t="s">
        <v>43</v>
      </c>
      <c r="B11" s="83">
        <v>1658</v>
      </c>
      <c r="C11" s="83">
        <v>1997</v>
      </c>
      <c r="D11" s="83">
        <v>773</v>
      </c>
      <c r="E11" s="83">
        <v>363</v>
      </c>
      <c r="F11" s="83">
        <v>344.99999999999983</v>
      </c>
    </row>
    <row r="12" spans="1:9" s="79" customFormat="1" ht="12.9" customHeight="1" x14ac:dyDescent="0.2">
      <c r="A12" s="79" t="s">
        <v>14</v>
      </c>
      <c r="B12" s="83">
        <v>65968</v>
      </c>
      <c r="C12" s="83">
        <v>88630</v>
      </c>
      <c r="D12" s="83">
        <v>98719</v>
      </c>
      <c r="E12" s="83">
        <v>127466</v>
      </c>
      <c r="F12" s="83">
        <v>83123.000000000102</v>
      </c>
    </row>
    <row r="13" spans="1:9" ht="12.9" customHeight="1" x14ac:dyDescent="0.2">
      <c r="A13" s="19" t="s">
        <v>44</v>
      </c>
      <c r="B13" s="83">
        <v>569</v>
      </c>
      <c r="C13" s="83">
        <v>79</v>
      </c>
      <c r="D13" s="83">
        <v>0</v>
      </c>
      <c r="E13" s="83">
        <v>0</v>
      </c>
      <c r="F13" s="83">
        <v>0</v>
      </c>
      <c r="I13" s="90"/>
    </row>
    <row r="14" spans="1:9" ht="12.9" customHeight="1" x14ac:dyDescent="0.2">
      <c r="A14" s="19" t="s">
        <v>85</v>
      </c>
      <c r="B14" s="83">
        <v>0</v>
      </c>
      <c r="C14" s="83">
        <v>0</v>
      </c>
      <c r="D14" s="83">
        <v>987</v>
      </c>
      <c r="E14" s="83">
        <v>0</v>
      </c>
      <c r="F14" s="83">
        <v>308</v>
      </c>
    </row>
    <row r="15" spans="1:9" ht="12.9" customHeight="1" x14ac:dyDescent="0.2">
      <c r="A15" s="19" t="s">
        <v>315</v>
      </c>
      <c r="B15" s="83">
        <v>0</v>
      </c>
      <c r="C15" s="83">
        <v>0</v>
      </c>
      <c r="D15" s="83">
        <v>0</v>
      </c>
      <c r="E15" s="83">
        <v>0</v>
      </c>
      <c r="F15" s="83">
        <v>6738.0000000000018</v>
      </c>
    </row>
    <row r="16" spans="1:9" ht="12.9" customHeight="1" x14ac:dyDescent="0.2">
      <c r="A16" s="19" t="s">
        <v>45</v>
      </c>
      <c r="B16" s="83">
        <v>889</v>
      </c>
      <c r="C16" s="83">
        <v>612</v>
      </c>
      <c r="D16" s="83">
        <v>278</v>
      </c>
      <c r="E16" s="83">
        <v>0</v>
      </c>
      <c r="F16" s="83">
        <v>0</v>
      </c>
    </row>
    <row r="17" spans="1:6" ht="12.9" customHeight="1" x14ac:dyDescent="0.2">
      <c r="A17" s="19" t="s">
        <v>86</v>
      </c>
      <c r="B17" s="83">
        <v>0</v>
      </c>
      <c r="C17" s="83">
        <v>0</v>
      </c>
      <c r="D17" s="83">
        <v>1687</v>
      </c>
      <c r="E17" s="83">
        <v>0</v>
      </c>
      <c r="F17" s="83">
        <v>0</v>
      </c>
    </row>
    <row r="18" spans="1:6" ht="12.9" customHeight="1" x14ac:dyDescent="0.2">
      <c r="A18" s="19" t="s">
        <v>201</v>
      </c>
      <c r="B18" s="83">
        <v>0</v>
      </c>
      <c r="C18" s="83">
        <v>0</v>
      </c>
      <c r="D18" s="83">
        <v>0</v>
      </c>
      <c r="E18" s="83">
        <v>404</v>
      </c>
      <c r="F18" s="83">
        <v>337.00000000000006</v>
      </c>
    </row>
    <row r="19" spans="1:6" ht="12.9" customHeight="1" x14ac:dyDescent="0.2">
      <c r="A19" s="19" t="s">
        <v>67</v>
      </c>
      <c r="B19" s="83">
        <v>0</v>
      </c>
      <c r="C19" s="83">
        <v>664</v>
      </c>
      <c r="D19" s="83">
        <v>0</v>
      </c>
      <c r="E19" s="83">
        <v>0</v>
      </c>
      <c r="F19" s="83">
        <v>0</v>
      </c>
    </row>
    <row r="20" spans="1:6" ht="12.9" customHeight="1" x14ac:dyDescent="0.2">
      <c r="A20" s="2" t="s">
        <v>202</v>
      </c>
      <c r="B20" s="83">
        <v>0</v>
      </c>
      <c r="C20" s="83">
        <v>0</v>
      </c>
      <c r="D20" s="83">
        <v>0</v>
      </c>
      <c r="E20" s="83">
        <v>365</v>
      </c>
      <c r="F20" s="83">
        <v>0</v>
      </c>
    </row>
    <row r="21" spans="1:6" ht="12.9" customHeight="1" x14ac:dyDescent="0.2">
      <c r="A21" s="2" t="s">
        <v>203</v>
      </c>
      <c r="B21" s="83">
        <v>0</v>
      </c>
      <c r="C21" s="83">
        <v>0</v>
      </c>
      <c r="D21" s="83">
        <v>0</v>
      </c>
      <c r="E21" s="83">
        <v>12389</v>
      </c>
      <c r="F21" s="83">
        <v>34903.000000000015</v>
      </c>
    </row>
    <row r="22" spans="1:6" ht="12.9" customHeight="1" x14ac:dyDescent="0.2">
      <c r="A22" s="19" t="s">
        <v>34</v>
      </c>
      <c r="B22" s="83">
        <v>0</v>
      </c>
      <c r="C22" s="83">
        <v>1132</v>
      </c>
      <c r="D22" s="83">
        <v>0</v>
      </c>
      <c r="E22" s="83">
        <v>0</v>
      </c>
      <c r="F22" s="83">
        <v>0</v>
      </c>
    </row>
    <row r="23" spans="1:6" ht="12.9" customHeight="1" x14ac:dyDescent="0.2">
      <c r="A23" s="19" t="s">
        <v>37</v>
      </c>
      <c r="B23" s="83">
        <v>0</v>
      </c>
      <c r="C23" s="83">
        <v>0</v>
      </c>
      <c r="D23" s="83">
        <v>2277</v>
      </c>
      <c r="E23" s="83">
        <v>0</v>
      </c>
      <c r="F23" s="83">
        <v>0</v>
      </c>
    </row>
    <row r="24" spans="1:6" ht="12.9" customHeight="1" x14ac:dyDescent="0.2">
      <c r="A24" s="19" t="s">
        <v>46</v>
      </c>
      <c r="B24" s="83">
        <v>5692</v>
      </c>
      <c r="C24" s="83">
        <v>0</v>
      </c>
      <c r="D24" s="83">
        <v>0</v>
      </c>
      <c r="E24" s="83">
        <v>0</v>
      </c>
      <c r="F24" s="83">
        <v>0</v>
      </c>
    </row>
    <row r="25" spans="1:6" ht="12.9" customHeight="1" x14ac:dyDescent="0.2">
      <c r="A25" s="2" t="s">
        <v>204</v>
      </c>
      <c r="B25" s="83">
        <v>0</v>
      </c>
      <c r="C25" s="83">
        <v>0</v>
      </c>
      <c r="D25" s="83">
        <v>0</v>
      </c>
      <c r="E25" s="83">
        <v>2349</v>
      </c>
      <c r="F25" s="83">
        <v>1651.9999999999998</v>
      </c>
    </row>
    <row r="26" spans="1:6" ht="12.9" customHeight="1" x14ac:dyDescent="0.2">
      <c r="A26" s="19" t="s">
        <v>47</v>
      </c>
      <c r="B26" s="83">
        <v>4939</v>
      </c>
      <c r="C26" s="83">
        <v>1309</v>
      </c>
      <c r="D26" s="83">
        <v>0</v>
      </c>
      <c r="E26" s="83">
        <v>23925</v>
      </c>
      <c r="F26" s="83">
        <v>4794.9999999999973</v>
      </c>
    </row>
    <row r="27" spans="1:6" ht="12.9" customHeight="1" x14ac:dyDescent="0.2">
      <c r="A27" s="19" t="s">
        <v>294</v>
      </c>
      <c r="B27" s="83">
        <v>0</v>
      </c>
      <c r="C27" s="83">
        <v>0</v>
      </c>
      <c r="D27" s="83">
        <v>0</v>
      </c>
      <c r="E27" s="83">
        <v>0</v>
      </c>
      <c r="F27" s="83">
        <v>1769.0000000000002</v>
      </c>
    </row>
    <row r="28" spans="1:6" ht="12.9" customHeight="1" x14ac:dyDescent="0.2">
      <c r="A28" s="2" t="s">
        <v>205</v>
      </c>
      <c r="B28" s="83">
        <v>0</v>
      </c>
      <c r="C28" s="83">
        <v>0</v>
      </c>
      <c r="D28" s="83">
        <v>0</v>
      </c>
      <c r="E28" s="83">
        <v>702</v>
      </c>
      <c r="F28" s="83">
        <v>0</v>
      </c>
    </row>
    <row r="29" spans="1:6" ht="12.9" customHeight="1" x14ac:dyDescent="0.2">
      <c r="A29" s="2" t="s">
        <v>206</v>
      </c>
      <c r="B29" s="83">
        <v>0</v>
      </c>
      <c r="C29" s="83">
        <v>0</v>
      </c>
      <c r="D29" s="83">
        <v>0</v>
      </c>
      <c r="E29" s="83">
        <v>3107</v>
      </c>
      <c r="F29" s="83">
        <v>1826.9999999999998</v>
      </c>
    </row>
    <row r="30" spans="1:6" ht="12.9" customHeight="1" x14ac:dyDescent="0.2">
      <c r="A30" s="2" t="s">
        <v>316</v>
      </c>
      <c r="B30" s="83">
        <v>0</v>
      </c>
      <c r="C30" s="83">
        <v>0</v>
      </c>
      <c r="D30" s="83">
        <v>0</v>
      </c>
      <c r="E30" s="83">
        <v>0</v>
      </c>
      <c r="F30" s="83">
        <v>563</v>
      </c>
    </row>
    <row r="31" spans="1:6" ht="12.9" customHeight="1" x14ac:dyDescent="0.2">
      <c r="A31" s="2" t="s">
        <v>207</v>
      </c>
      <c r="B31" s="83">
        <v>0</v>
      </c>
      <c r="C31" s="83">
        <v>0</v>
      </c>
      <c r="D31" s="83">
        <v>0</v>
      </c>
      <c r="E31" s="83">
        <v>2686</v>
      </c>
      <c r="F31" s="83">
        <v>2904.9999999999977</v>
      </c>
    </row>
    <row r="32" spans="1:6" ht="12.9" customHeight="1" x14ac:dyDescent="0.2">
      <c r="A32" s="2" t="s">
        <v>208</v>
      </c>
      <c r="B32" s="83">
        <v>0</v>
      </c>
      <c r="C32" s="83">
        <v>0</v>
      </c>
      <c r="D32" s="83">
        <v>0</v>
      </c>
      <c r="E32" s="83">
        <v>13612</v>
      </c>
      <c r="F32" s="83">
        <v>5653</v>
      </c>
    </row>
    <row r="33" spans="1:6" ht="12.9" customHeight="1" x14ac:dyDescent="0.2">
      <c r="A33" s="19" t="s">
        <v>48</v>
      </c>
      <c r="B33" s="83">
        <v>3696</v>
      </c>
      <c r="C33" s="83">
        <v>0</v>
      </c>
      <c r="D33" s="83">
        <v>0</v>
      </c>
      <c r="E33" s="83">
        <v>0</v>
      </c>
      <c r="F33" s="83">
        <v>0</v>
      </c>
    </row>
    <row r="34" spans="1:6" ht="12.9" customHeight="1" x14ac:dyDescent="0.2">
      <c r="A34" s="19" t="s">
        <v>106</v>
      </c>
      <c r="B34" s="83">
        <v>0</v>
      </c>
      <c r="C34" s="83">
        <v>454</v>
      </c>
      <c r="D34" s="83">
        <v>0</v>
      </c>
      <c r="E34" s="83">
        <v>0</v>
      </c>
      <c r="F34" s="83">
        <v>0</v>
      </c>
    </row>
    <row r="35" spans="1:6" ht="12.9" customHeight="1" x14ac:dyDescent="0.2">
      <c r="A35" s="19" t="s">
        <v>317</v>
      </c>
      <c r="B35" s="83">
        <v>0</v>
      </c>
      <c r="C35" s="83">
        <v>0</v>
      </c>
      <c r="D35" s="83">
        <v>0</v>
      </c>
      <c r="E35" s="83">
        <v>0</v>
      </c>
      <c r="F35" s="83">
        <v>1973.9999999999995</v>
      </c>
    </row>
    <row r="36" spans="1:6" ht="12.9" customHeight="1" x14ac:dyDescent="0.2">
      <c r="A36" s="19" t="s">
        <v>295</v>
      </c>
      <c r="B36" s="83">
        <v>0</v>
      </c>
      <c r="C36" s="83">
        <v>0</v>
      </c>
      <c r="D36" s="83">
        <v>0</v>
      </c>
      <c r="E36" s="83">
        <v>0</v>
      </c>
      <c r="F36" s="83">
        <v>5636.0000000000009</v>
      </c>
    </row>
    <row r="37" spans="1:6" ht="12.9" customHeight="1" x14ac:dyDescent="0.2">
      <c r="A37" s="19" t="s">
        <v>68</v>
      </c>
      <c r="B37" s="83">
        <v>0</v>
      </c>
      <c r="C37" s="83">
        <v>541</v>
      </c>
      <c r="D37" s="83">
        <v>0</v>
      </c>
      <c r="E37" s="83">
        <v>0</v>
      </c>
      <c r="F37" s="83">
        <v>0</v>
      </c>
    </row>
    <row r="38" spans="1:6" ht="12.9" customHeight="1" x14ac:dyDescent="0.2">
      <c r="A38" s="19" t="s">
        <v>49</v>
      </c>
      <c r="B38" s="83">
        <v>799</v>
      </c>
      <c r="C38" s="83">
        <v>0</v>
      </c>
      <c r="D38" s="83">
        <v>0</v>
      </c>
      <c r="E38" s="83">
        <v>0</v>
      </c>
      <c r="F38" s="83">
        <v>0</v>
      </c>
    </row>
    <row r="39" spans="1:6" ht="12.9" customHeight="1" x14ac:dyDescent="0.2">
      <c r="A39" s="2" t="s">
        <v>209</v>
      </c>
      <c r="B39" s="83">
        <v>0</v>
      </c>
      <c r="C39" s="83">
        <v>0</v>
      </c>
      <c r="D39" s="83">
        <v>0</v>
      </c>
      <c r="E39" s="83">
        <v>2774</v>
      </c>
      <c r="F39" s="83">
        <v>849</v>
      </c>
    </row>
    <row r="40" spans="1:6" ht="12.9" customHeight="1" x14ac:dyDescent="0.2">
      <c r="A40" s="19" t="s">
        <v>69</v>
      </c>
      <c r="B40" s="83">
        <v>0</v>
      </c>
      <c r="C40" s="83">
        <v>592</v>
      </c>
      <c r="D40" s="83">
        <v>0</v>
      </c>
      <c r="E40" s="83">
        <v>0</v>
      </c>
      <c r="F40" s="83">
        <v>0</v>
      </c>
    </row>
    <row r="41" spans="1:6" ht="12.9" customHeight="1" x14ac:dyDescent="0.2">
      <c r="A41" s="19" t="s">
        <v>70</v>
      </c>
      <c r="B41" s="83">
        <v>0</v>
      </c>
      <c r="C41" s="83">
        <v>369</v>
      </c>
      <c r="D41" s="83">
        <v>835</v>
      </c>
      <c r="E41" s="83">
        <v>185</v>
      </c>
      <c r="F41" s="83">
        <v>0</v>
      </c>
    </row>
    <row r="42" spans="1:6" ht="12.9" customHeight="1" x14ac:dyDescent="0.2">
      <c r="A42" s="19" t="s">
        <v>318</v>
      </c>
      <c r="B42" s="83">
        <v>0</v>
      </c>
      <c r="C42" s="83">
        <v>0</v>
      </c>
      <c r="D42" s="83">
        <v>0</v>
      </c>
      <c r="E42" s="83">
        <v>0</v>
      </c>
      <c r="F42" s="83">
        <v>483.00000000000011</v>
      </c>
    </row>
    <row r="43" spans="1:6" ht="12.9" customHeight="1" x14ac:dyDescent="0.2">
      <c r="A43" s="2" t="s">
        <v>210</v>
      </c>
      <c r="B43" s="83">
        <v>0</v>
      </c>
      <c r="C43" s="83">
        <v>0</v>
      </c>
      <c r="D43" s="83">
        <v>0</v>
      </c>
      <c r="E43" s="83">
        <v>1953</v>
      </c>
      <c r="F43" s="83">
        <v>1021.9999999999999</v>
      </c>
    </row>
    <row r="44" spans="1:6" ht="12.9" customHeight="1" x14ac:dyDescent="0.2">
      <c r="A44" s="2" t="s">
        <v>319</v>
      </c>
      <c r="B44" s="83">
        <v>0</v>
      </c>
      <c r="C44" s="83">
        <v>0</v>
      </c>
      <c r="D44" s="83">
        <v>0</v>
      </c>
      <c r="E44" s="83">
        <v>0</v>
      </c>
      <c r="F44" s="83">
        <v>633.00000000000011</v>
      </c>
    </row>
    <row r="45" spans="1:6" ht="12.9" customHeight="1" x14ac:dyDescent="0.2">
      <c r="A45" s="2" t="s">
        <v>245</v>
      </c>
      <c r="B45" s="83">
        <v>0</v>
      </c>
      <c r="C45" s="83">
        <v>0</v>
      </c>
      <c r="D45" s="83">
        <v>0</v>
      </c>
      <c r="E45" s="83">
        <v>0</v>
      </c>
      <c r="F45" s="83">
        <v>426.99999999999989</v>
      </c>
    </row>
    <row r="46" spans="1:6" ht="12.9" customHeight="1" x14ac:dyDescent="0.2">
      <c r="A46" s="19" t="s">
        <v>50</v>
      </c>
      <c r="B46" s="83">
        <v>822</v>
      </c>
      <c r="C46" s="83">
        <v>0</v>
      </c>
      <c r="D46" s="83">
        <v>0</v>
      </c>
      <c r="E46" s="83">
        <v>0</v>
      </c>
      <c r="F46" s="83">
        <v>0</v>
      </c>
    </row>
    <row r="47" spans="1:6" ht="12.9" customHeight="1" x14ac:dyDescent="0.2">
      <c r="A47" s="19" t="s">
        <v>320</v>
      </c>
      <c r="B47" s="83">
        <v>0</v>
      </c>
      <c r="C47" s="83">
        <v>0</v>
      </c>
      <c r="D47" s="83">
        <v>0</v>
      </c>
      <c r="E47" s="83">
        <v>0</v>
      </c>
      <c r="F47" s="83">
        <v>2081.9999999999991</v>
      </c>
    </row>
    <row r="48" spans="1:6" ht="12.9" customHeight="1" x14ac:dyDescent="0.2">
      <c r="A48" s="19" t="s">
        <v>87</v>
      </c>
      <c r="B48" s="83">
        <v>0</v>
      </c>
      <c r="C48" s="83">
        <v>0</v>
      </c>
      <c r="D48" s="83">
        <v>2080</v>
      </c>
      <c r="E48" s="83">
        <v>0</v>
      </c>
      <c r="F48" s="83">
        <v>0</v>
      </c>
    </row>
    <row r="49" spans="1:6" ht="12.9" customHeight="1" x14ac:dyDescent="0.2">
      <c r="A49" s="2" t="s">
        <v>211</v>
      </c>
      <c r="B49" s="83">
        <v>0</v>
      </c>
      <c r="C49" s="83">
        <v>0</v>
      </c>
      <c r="D49" s="83">
        <v>0</v>
      </c>
      <c r="E49" s="83">
        <v>1242</v>
      </c>
      <c r="F49" s="83">
        <v>0</v>
      </c>
    </row>
    <row r="50" spans="1:6" ht="12.9" customHeight="1" x14ac:dyDescent="0.2">
      <c r="A50" s="19" t="s">
        <v>88</v>
      </c>
      <c r="B50" s="83">
        <v>0</v>
      </c>
      <c r="C50" s="83">
        <v>0</v>
      </c>
      <c r="D50" s="83">
        <v>811</v>
      </c>
      <c r="E50" s="83">
        <v>628</v>
      </c>
      <c r="F50" s="83">
        <v>0</v>
      </c>
    </row>
    <row r="51" spans="1:6" ht="12.9" customHeight="1" x14ac:dyDescent="0.2">
      <c r="A51" s="19" t="s">
        <v>51</v>
      </c>
      <c r="B51" s="83">
        <v>4272</v>
      </c>
      <c r="C51" s="83">
        <v>0</v>
      </c>
      <c r="D51" s="83">
        <v>0</v>
      </c>
      <c r="E51" s="83">
        <v>0</v>
      </c>
      <c r="F51" s="83">
        <v>0</v>
      </c>
    </row>
    <row r="52" spans="1:6" ht="12.9" customHeight="1" x14ac:dyDescent="0.2">
      <c r="A52" s="19" t="s">
        <v>89</v>
      </c>
      <c r="B52" s="83">
        <v>0</v>
      </c>
      <c r="C52" s="83">
        <v>0</v>
      </c>
      <c r="D52" s="83">
        <v>11353</v>
      </c>
      <c r="E52" s="83">
        <v>0</v>
      </c>
      <c r="F52" s="83">
        <v>0</v>
      </c>
    </row>
    <row r="53" spans="1:6" ht="12.9" customHeight="1" x14ac:dyDescent="0.2">
      <c r="A53" s="19" t="s">
        <v>321</v>
      </c>
      <c r="B53" s="83">
        <v>0</v>
      </c>
      <c r="C53" s="83">
        <v>0</v>
      </c>
      <c r="D53" s="83">
        <v>0</v>
      </c>
      <c r="E53" s="83">
        <v>0</v>
      </c>
      <c r="F53" s="83">
        <v>1880.9999999999998</v>
      </c>
    </row>
    <row r="54" spans="1:6" ht="12.9" customHeight="1" x14ac:dyDescent="0.2">
      <c r="A54" s="19" t="s">
        <v>322</v>
      </c>
      <c r="B54" s="83">
        <v>0</v>
      </c>
      <c r="C54" s="83">
        <v>0</v>
      </c>
      <c r="D54" s="83">
        <v>0</v>
      </c>
      <c r="E54" s="83">
        <v>0</v>
      </c>
      <c r="F54" s="83">
        <v>1285.0000000000002</v>
      </c>
    </row>
    <row r="55" spans="1:6" ht="12.9" customHeight="1" x14ac:dyDescent="0.2">
      <c r="A55" s="2" t="s">
        <v>212</v>
      </c>
      <c r="B55" s="83">
        <v>0</v>
      </c>
      <c r="C55" s="83">
        <v>0</v>
      </c>
      <c r="D55" s="83">
        <v>0</v>
      </c>
      <c r="E55" s="83">
        <v>3707</v>
      </c>
      <c r="F55" s="83">
        <v>4508</v>
      </c>
    </row>
    <row r="56" spans="1:6" ht="12.9" customHeight="1" x14ac:dyDescent="0.2">
      <c r="A56" s="19" t="s">
        <v>90</v>
      </c>
      <c r="B56" s="83">
        <v>0</v>
      </c>
      <c r="C56" s="83">
        <v>0</v>
      </c>
      <c r="D56" s="83">
        <v>1248</v>
      </c>
      <c r="E56" s="83">
        <v>0</v>
      </c>
      <c r="F56" s="83">
        <v>0</v>
      </c>
    </row>
    <row r="57" spans="1:6" ht="12.9" customHeight="1" x14ac:dyDescent="0.2">
      <c r="A57" s="19" t="s">
        <v>91</v>
      </c>
      <c r="B57" s="83">
        <v>0</v>
      </c>
      <c r="C57" s="83">
        <v>0</v>
      </c>
      <c r="D57" s="83">
        <v>570</v>
      </c>
      <c r="E57" s="83">
        <v>0</v>
      </c>
      <c r="F57" s="83">
        <v>0</v>
      </c>
    </row>
    <row r="58" spans="1:6" ht="12.9" customHeight="1" x14ac:dyDescent="0.2">
      <c r="A58" s="19" t="s">
        <v>92</v>
      </c>
      <c r="B58" s="83">
        <v>0</v>
      </c>
      <c r="C58" s="83">
        <v>0</v>
      </c>
      <c r="D58" s="83">
        <v>4804</v>
      </c>
      <c r="E58" s="83">
        <v>0</v>
      </c>
      <c r="F58" s="83">
        <v>0</v>
      </c>
    </row>
    <row r="59" spans="1:6" ht="12.9" customHeight="1" x14ac:dyDescent="0.2">
      <c r="A59" s="2" t="s">
        <v>259</v>
      </c>
      <c r="B59" s="83">
        <v>0</v>
      </c>
      <c r="C59" s="83">
        <v>0</v>
      </c>
      <c r="D59" s="83">
        <v>0</v>
      </c>
      <c r="E59" s="83">
        <v>2510</v>
      </c>
      <c r="F59" s="83">
        <v>0</v>
      </c>
    </row>
    <row r="60" spans="1:6" ht="12.9" customHeight="1" x14ac:dyDescent="0.2">
      <c r="A60" s="2" t="s">
        <v>214</v>
      </c>
      <c r="B60" s="83">
        <v>0</v>
      </c>
      <c r="C60" s="83">
        <v>0</v>
      </c>
      <c r="D60" s="83">
        <v>0</v>
      </c>
      <c r="E60" s="83">
        <v>458</v>
      </c>
      <c r="F60" s="83">
        <v>0</v>
      </c>
    </row>
    <row r="61" spans="1:6" ht="12.9" customHeight="1" x14ac:dyDescent="0.2">
      <c r="A61" s="19" t="s">
        <v>93</v>
      </c>
      <c r="B61" s="83">
        <v>0</v>
      </c>
      <c r="C61" s="83">
        <v>0</v>
      </c>
      <c r="D61" s="83">
        <v>13097</v>
      </c>
      <c r="E61" s="83">
        <v>0</v>
      </c>
      <c r="F61" s="83">
        <v>0</v>
      </c>
    </row>
    <row r="62" spans="1:6" ht="12.9" customHeight="1" x14ac:dyDescent="0.2">
      <c r="A62" s="19" t="s">
        <v>94</v>
      </c>
      <c r="B62" s="83">
        <v>0</v>
      </c>
      <c r="C62" s="83">
        <v>0</v>
      </c>
      <c r="D62" s="83">
        <v>1234</v>
      </c>
      <c r="E62" s="83">
        <v>0</v>
      </c>
      <c r="F62" s="83">
        <v>0</v>
      </c>
    </row>
    <row r="63" spans="1:6" ht="12.9" customHeight="1" x14ac:dyDescent="0.2">
      <c r="A63" s="19" t="s">
        <v>71</v>
      </c>
      <c r="B63" s="83">
        <v>0</v>
      </c>
      <c r="C63" s="83">
        <v>953</v>
      </c>
      <c r="D63" s="83">
        <v>0</v>
      </c>
      <c r="E63" s="83">
        <v>0</v>
      </c>
      <c r="F63" s="83">
        <v>0</v>
      </c>
    </row>
    <row r="64" spans="1:6" ht="12.9" customHeight="1" x14ac:dyDescent="0.2">
      <c r="A64" s="19" t="s">
        <v>52</v>
      </c>
      <c r="B64" s="83">
        <v>219</v>
      </c>
      <c r="C64" s="83">
        <v>0</v>
      </c>
      <c r="D64" s="83">
        <v>0</v>
      </c>
      <c r="E64" s="83">
        <v>0</v>
      </c>
      <c r="F64" s="83">
        <v>0</v>
      </c>
    </row>
    <row r="65" spans="1:6" ht="12.9" customHeight="1" x14ac:dyDescent="0.2">
      <c r="A65" s="19" t="s">
        <v>323</v>
      </c>
      <c r="B65" s="83">
        <v>0</v>
      </c>
      <c r="C65" s="83">
        <v>0</v>
      </c>
      <c r="D65" s="83">
        <v>0</v>
      </c>
      <c r="E65" s="83">
        <v>0</v>
      </c>
      <c r="F65" s="83">
        <v>4158.9999999999982</v>
      </c>
    </row>
    <row r="66" spans="1:6" ht="12.9" customHeight="1" x14ac:dyDescent="0.2">
      <c r="A66" s="19" t="s">
        <v>324</v>
      </c>
      <c r="B66" s="83">
        <v>0</v>
      </c>
      <c r="C66" s="83">
        <v>0</v>
      </c>
      <c r="D66" s="83">
        <v>0</v>
      </c>
      <c r="E66" s="83">
        <v>0</v>
      </c>
      <c r="F66" s="83">
        <v>2051</v>
      </c>
    </row>
    <row r="67" spans="1:6" ht="12.9" customHeight="1" x14ac:dyDescent="0.2">
      <c r="A67" s="19" t="s">
        <v>325</v>
      </c>
      <c r="B67" s="83">
        <v>0</v>
      </c>
      <c r="C67" s="83">
        <v>0</v>
      </c>
      <c r="D67" s="83">
        <v>0</v>
      </c>
      <c r="E67" s="83">
        <v>0</v>
      </c>
      <c r="F67" s="83">
        <v>2123</v>
      </c>
    </row>
    <row r="68" spans="1:6" ht="12.9" customHeight="1" x14ac:dyDescent="0.2">
      <c r="A68" s="19" t="s">
        <v>296</v>
      </c>
      <c r="B68" s="83">
        <v>0</v>
      </c>
      <c r="C68" s="83">
        <v>0</v>
      </c>
      <c r="D68" s="83">
        <v>0</v>
      </c>
      <c r="E68" s="83">
        <v>0</v>
      </c>
      <c r="F68" s="83">
        <v>8604</v>
      </c>
    </row>
    <row r="69" spans="1:6" ht="12.9" customHeight="1" x14ac:dyDescent="0.2">
      <c r="A69" s="19" t="s">
        <v>53</v>
      </c>
      <c r="B69" s="83">
        <v>1560</v>
      </c>
      <c r="C69" s="83">
        <v>3414</v>
      </c>
      <c r="D69" s="83">
        <v>7412</v>
      </c>
      <c r="E69" s="83">
        <v>7713</v>
      </c>
      <c r="F69" s="83">
        <v>5340.9999999999991</v>
      </c>
    </row>
    <row r="70" spans="1:6" ht="12.9" customHeight="1" x14ac:dyDescent="0.2">
      <c r="A70" s="2" t="s">
        <v>215</v>
      </c>
      <c r="B70" s="83">
        <v>0</v>
      </c>
      <c r="C70" s="83">
        <v>0</v>
      </c>
      <c r="D70" s="83">
        <v>0</v>
      </c>
      <c r="E70" s="83">
        <v>1048</v>
      </c>
      <c r="F70" s="83">
        <v>0</v>
      </c>
    </row>
    <row r="71" spans="1:6" ht="12.9" customHeight="1" x14ac:dyDescent="0.2">
      <c r="A71" s="19" t="s">
        <v>72</v>
      </c>
      <c r="B71" s="83">
        <v>0</v>
      </c>
      <c r="C71" s="83">
        <v>378</v>
      </c>
      <c r="D71" s="83">
        <v>0</v>
      </c>
      <c r="E71" s="83">
        <v>0</v>
      </c>
      <c r="F71" s="83">
        <v>0</v>
      </c>
    </row>
    <row r="72" spans="1:6" ht="12.9" customHeight="1" x14ac:dyDescent="0.2">
      <c r="A72" s="19" t="s">
        <v>54</v>
      </c>
      <c r="B72" s="83">
        <v>1662</v>
      </c>
      <c r="C72" s="83">
        <v>1942</v>
      </c>
      <c r="D72" s="83">
        <v>2334</v>
      </c>
      <c r="E72" s="83">
        <v>1903</v>
      </c>
      <c r="F72" s="83">
        <v>3121.9999999999995</v>
      </c>
    </row>
    <row r="73" spans="1:6" ht="12.9" customHeight="1" x14ac:dyDescent="0.2">
      <c r="A73" s="2" t="s">
        <v>216</v>
      </c>
      <c r="B73" s="92">
        <v>0</v>
      </c>
      <c r="C73" s="83">
        <v>0</v>
      </c>
      <c r="D73" s="83">
        <v>0</v>
      </c>
      <c r="E73" s="83">
        <v>286</v>
      </c>
      <c r="F73" s="83">
        <v>0</v>
      </c>
    </row>
    <row r="74" spans="1:6" ht="12.9" customHeight="1" x14ac:dyDescent="0.2">
      <c r="A74" s="2" t="s">
        <v>217</v>
      </c>
      <c r="B74" s="92">
        <v>0</v>
      </c>
      <c r="C74" s="83">
        <v>0</v>
      </c>
      <c r="D74" s="83">
        <v>0</v>
      </c>
      <c r="E74" s="83">
        <v>1413</v>
      </c>
      <c r="F74" s="83">
        <v>0</v>
      </c>
    </row>
    <row r="75" spans="1:6" ht="12.9" customHeight="1" x14ac:dyDescent="0.2">
      <c r="A75" s="2" t="s">
        <v>326</v>
      </c>
      <c r="B75" s="92">
        <v>0</v>
      </c>
      <c r="C75" s="83">
        <v>0</v>
      </c>
      <c r="D75" s="83">
        <v>0</v>
      </c>
      <c r="E75" s="83">
        <v>0</v>
      </c>
      <c r="F75" s="83">
        <v>776.00000000000023</v>
      </c>
    </row>
    <row r="76" spans="1:6" ht="12.9" customHeight="1" x14ac:dyDescent="0.2">
      <c r="A76" s="2" t="s">
        <v>327</v>
      </c>
      <c r="B76" s="92">
        <v>0</v>
      </c>
      <c r="C76" s="83">
        <v>0</v>
      </c>
      <c r="D76" s="83">
        <v>0</v>
      </c>
      <c r="E76" s="83">
        <v>0</v>
      </c>
      <c r="F76" s="83">
        <v>5920.9999999999991</v>
      </c>
    </row>
    <row r="77" spans="1:6" ht="12.9" customHeight="1" x14ac:dyDescent="0.2">
      <c r="A77" s="19" t="s">
        <v>73</v>
      </c>
      <c r="B77" s="92">
        <v>0</v>
      </c>
      <c r="C77" s="83">
        <v>1478</v>
      </c>
      <c r="D77" s="83">
        <v>1315</v>
      </c>
      <c r="E77" s="83">
        <v>0</v>
      </c>
      <c r="F77" s="83">
        <v>0</v>
      </c>
    </row>
    <row r="78" spans="1:6" ht="12.9" customHeight="1" x14ac:dyDescent="0.2">
      <c r="A78" s="2" t="s">
        <v>218</v>
      </c>
      <c r="B78" s="83">
        <v>0</v>
      </c>
      <c r="C78" s="83">
        <v>0</v>
      </c>
      <c r="D78" s="83">
        <v>0</v>
      </c>
      <c r="E78" s="83">
        <v>3663</v>
      </c>
      <c r="F78" s="83">
        <v>1982.9999999999989</v>
      </c>
    </row>
    <row r="79" spans="1:6" ht="12.9" customHeight="1" x14ac:dyDescent="0.2">
      <c r="A79" s="19" t="s">
        <v>38</v>
      </c>
      <c r="B79" s="83">
        <v>0</v>
      </c>
      <c r="C79" s="83">
        <v>502</v>
      </c>
      <c r="D79" s="83">
        <v>5354</v>
      </c>
      <c r="E79" s="83">
        <v>51778</v>
      </c>
      <c r="F79" s="83">
        <v>24973.99999999992</v>
      </c>
    </row>
    <row r="80" spans="1:6" ht="12.9" customHeight="1" x14ac:dyDescent="0.2">
      <c r="A80" s="19" t="s">
        <v>74</v>
      </c>
      <c r="B80" s="83">
        <v>0</v>
      </c>
      <c r="C80" s="83">
        <v>414</v>
      </c>
      <c r="D80" s="83">
        <v>0</v>
      </c>
      <c r="E80" s="83">
        <v>0</v>
      </c>
      <c r="F80" s="83">
        <v>0</v>
      </c>
    </row>
    <row r="81" spans="1:6" ht="12.9" customHeight="1" x14ac:dyDescent="0.2">
      <c r="A81" s="19" t="s">
        <v>15</v>
      </c>
      <c r="B81" s="83">
        <v>6606</v>
      </c>
      <c r="C81" s="83">
        <v>2827</v>
      </c>
      <c r="D81" s="83">
        <v>0</v>
      </c>
      <c r="E81" s="83">
        <v>0</v>
      </c>
      <c r="F81" s="83">
        <v>0</v>
      </c>
    </row>
    <row r="82" spans="1:6" ht="12.9" customHeight="1" x14ac:dyDescent="0.2">
      <c r="A82" s="2" t="s">
        <v>219</v>
      </c>
      <c r="B82" s="83">
        <v>0</v>
      </c>
      <c r="C82" s="83">
        <v>0</v>
      </c>
      <c r="D82" s="83">
        <v>0</v>
      </c>
      <c r="E82" s="83">
        <v>1115</v>
      </c>
      <c r="F82" s="83">
        <v>0</v>
      </c>
    </row>
    <row r="83" spans="1:6" ht="12.9" customHeight="1" x14ac:dyDescent="0.2">
      <c r="A83" s="2" t="s">
        <v>220</v>
      </c>
      <c r="B83" s="83">
        <v>0</v>
      </c>
      <c r="C83" s="83">
        <v>0</v>
      </c>
      <c r="D83" s="83">
        <v>0</v>
      </c>
      <c r="E83" s="83">
        <v>523</v>
      </c>
      <c r="F83" s="83">
        <v>0</v>
      </c>
    </row>
    <row r="84" spans="1:6" ht="12.9" customHeight="1" x14ac:dyDescent="0.2">
      <c r="A84" s="2" t="s">
        <v>328</v>
      </c>
      <c r="B84" s="83">
        <v>0</v>
      </c>
      <c r="C84" s="83">
        <v>0</v>
      </c>
      <c r="D84" s="83">
        <v>0</v>
      </c>
      <c r="E84" s="83">
        <v>0</v>
      </c>
      <c r="F84" s="83">
        <v>391</v>
      </c>
    </row>
    <row r="85" spans="1:6" ht="12.9" customHeight="1" x14ac:dyDescent="0.2">
      <c r="A85" s="19" t="s">
        <v>55</v>
      </c>
      <c r="B85" s="83">
        <v>795</v>
      </c>
      <c r="C85" s="83">
        <v>0</v>
      </c>
      <c r="D85" s="83">
        <v>884</v>
      </c>
      <c r="E85" s="83">
        <v>273</v>
      </c>
      <c r="F85" s="83">
        <v>0</v>
      </c>
    </row>
    <row r="86" spans="1:6" ht="12.9" customHeight="1" x14ac:dyDescent="0.2">
      <c r="A86" s="19" t="s">
        <v>75</v>
      </c>
      <c r="B86" s="83">
        <v>0</v>
      </c>
      <c r="C86" s="83">
        <v>1696</v>
      </c>
      <c r="D86" s="83">
        <v>2047</v>
      </c>
      <c r="E86" s="83">
        <v>0</v>
      </c>
      <c r="F86" s="83">
        <v>467.00000000000011</v>
      </c>
    </row>
    <row r="87" spans="1:6" ht="12.9" customHeight="1" x14ac:dyDescent="0.2">
      <c r="A87" s="19" t="s">
        <v>56</v>
      </c>
      <c r="B87" s="83">
        <v>1259</v>
      </c>
      <c r="C87" s="83">
        <v>6925</v>
      </c>
      <c r="D87" s="83">
        <v>0</v>
      </c>
      <c r="E87" s="83">
        <v>0</v>
      </c>
      <c r="F87" s="83">
        <v>0</v>
      </c>
    </row>
    <row r="88" spans="1:6" ht="12.9" customHeight="1" x14ac:dyDescent="0.2">
      <c r="A88" s="19" t="s">
        <v>329</v>
      </c>
      <c r="B88" s="83">
        <v>0</v>
      </c>
      <c r="C88" s="83">
        <v>0</v>
      </c>
      <c r="D88" s="83">
        <v>0</v>
      </c>
      <c r="E88" s="83">
        <v>0</v>
      </c>
      <c r="F88" s="83">
        <v>935.99999999999977</v>
      </c>
    </row>
    <row r="89" spans="1:6" ht="12.9" customHeight="1" x14ac:dyDescent="0.2">
      <c r="A89" s="19" t="s">
        <v>57</v>
      </c>
      <c r="B89" s="83">
        <v>81</v>
      </c>
      <c r="C89" s="83">
        <v>0</v>
      </c>
      <c r="D89" s="83">
        <v>0</v>
      </c>
      <c r="E89" s="83">
        <v>0</v>
      </c>
      <c r="F89" s="83">
        <v>0</v>
      </c>
    </row>
    <row r="90" spans="1:6" ht="12.9" customHeight="1" x14ac:dyDescent="0.2">
      <c r="A90" s="19" t="s">
        <v>58</v>
      </c>
      <c r="B90" s="83">
        <v>269</v>
      </c>
      <c r="C90" s="83">
        <v>0</v>
      </c>
      <c r="D90" s="83">
        <v>0</v>
      </c>
      <c r="E90" s="83">
        <v>0</v>
      </c>
      <c r="F90" s="83">
        <v>0</v>
      </c>
    </row>
    <row r="91" spans="1:6" ht="12.9" customHeight="1" x14ac:dyDescent="0.2">
      <c r="A91" s="19" t="s">
        <v>59</v>
      </c>
      <c r="B91" s="83">
        <v>546</v>
      </c>
      <c r="C91" s="83">
        <v>721</v>
      </c>
      <c r="D91" s="83">
        <v>740</v>
      </c>
      <c r="E91" s="83">
        <v>0</v>
      </c>
      <c r="F91" s="83">
        <v>0</v>
      </c>
    </row>
    <row r="92" spans="1:6" ht="12.9" customHeight="1" x14ac:dyDescent="0.2">
      <c r="A92" s="2" t="s">
        <v>221</v>
      </c>
      <c r="B92" s="83">
        <v>0</v>
      </c>
      <c r="C92" s="83">
        <v>0</v>
      </c>
      <c r="D92" s="83">
        <v>0</v>
      </c>
      <c r="E92" s="83">
        <v>880</v>
      </c>
      <c r="F92" s="83">
        <v>0</v>
      </c>
    </row>
    <row r="93" spans="1:6" ht="12.9" customHeight="1" x14ac:dyDescent="0.2">
      <c r="A93" s="19" t="s">
        <v>11</v>
      </c>
      <c r="B93" s="83">
        <v>4904</v>
      </c>
      <c r="C93" s="83">
        <v>0</v>
      </c>
      <c r="D93" s="83">
        <v>0</v>
      </c>
      <c r="E93" s="83">
        <v>0</v>
      </c>
      <c r="F93" s="83">
        <v>0</v>
      </c>
    </row>
    <row r="94" spans="1:6" ht="12.9" customHeight="1" x14ac:dyDescent="0.2">
      <c r="A94" s="19" t="s">
        <v>330</v>
      </c>
      <c r="B94" s="83">
        <v>0</v>
      </c>
      <c r="C94" s="83">
        <v>0</v>
      </c>
      <c r="D94" s="83">
        <v>0</v>
      </c>
      <c r="E94" s="83">
        <v>0</v>
      </c>
      <c r="F94" s="83">
        <v>480.00000000000011</v>
      </c>
    </row>
    <row r="95" spans="1:6" ht="12.9" customHeight="1" x14ac:dyDescent="0.2">
      <c r="A95" s="19" t="s">
        <v>76</v>
      </c>
      <c r="B95" s="83">
        <v>0</v>
      </c>
      <c r="C95" s="83">
        <v>1878</v>
      </c>
      <c r="D95" s="83">
        <v>873</v>
      </c>
      <c r="E95" s="83">
        <v>0</v>
      </c>
      <c r="F95" s="83">
        <v>0</v>
      </c>
    </row>
    <row r="96" spans="1:6" ht="12.9" customHeight="1" x14ac:dyDescent="0.2">
      <c r="A96" s="19" t="s">
        <v>9</v>
      </c>
      <c r="B96" s="83">
        <v>3119</v>
      </c>
      <c r="C96" s="83">
        <v>8516</v>
      </c>
      <c r="D96" s="83">
        <v>9434</v>
      </c>
      <c r="E96" s="83">
        <v>13366</v>
      </c>
      <c r="F96" s="83">
        <v>28379.000000000033</v>
      </c>
    </row>
    <row r="97" spans="1:6" ht="12.9" customHeight="1" x14ac:dyDescent="0.2">
      <c r="A97" s="19" t="s">
        <v>77</v>
      </c>
      <c r="B97" s="83">
        <v>0</v>
      </c>
      <c r="C97" s="83">
        <v>37</v>
      </c>
      <c r="D97" s="83">
        <v>0</v>
      </c>
      <c r="E97" s="83">
        <v>0</v>
      </c>
      <c r="F97" s="83">
        <v>0</v>
      </c>
    </row>
    <row r="98" spans="1:6" ht="12.9" customHeight="1" x14ac:dyDescent="0.2">
      <c r="A98" s="19" t="s">
        <v>331</v>
      </c>
      <c r="B98" s="83">
        <v>0</v>
      </c>
      <c r="C98" s="83">
        <v>0</v>
      </c>
      <c r="D98" s="83">
        <v>0</v>
      </c>
      <c r="E98" s="83">
        <v>0</v>
      </c>
      <c r="F98" s="83">
        <v>343.00000000000023</v>
      </c>
    </row>
    <row r="99" spans="1:6" ht="12.9" customHeight="1" x14ac:dyDescent="0.2">
      <c r="A99" s="19" t="s">
        <v>332</v>
      </c>
      <c r="B99" s="83">
        <v>0</v>
      </c>
      <c r="C99" s="83">
        <v>0</v>
      </c>
      <c r="D99" s="83">
        <v>0</v>
      </c>
      <c r="E99" s="83">
        <v>0</v>
      </c>
      <c r="F99" s="83">
        <v>1190</v>
      </c>
    </row>
    <row r="100" spans="1:6" ht="12.9" customHeight="1" x14ac:dyDescent="0.2">
      <c r="A100" s="19" t="s">
        <v>333</v>
      </c>
      <c r="B100" s="83">
        <v>0</v>
      </c>
      <c r="C100" s="83">
        <v>0</v>
      </c>
      <c r="D100" s="83">
        <v>0</v>
      </c>
      <c r="E100" s="83">
        <v>0</v>
      </c>
      <c r="F100" s="83">
        <v>5768.9999999999973</v>
      </c>
    </row>
    <row r="101" spans="1:6" ht="12.9" customHeight="1" x14ac:dyDescent="0.2">
      <c r="A101" s="2" t="s">
        <v>222</v>
      </c>
      <c r="B101" s="2">
        <v>0</v>
      </c>
      <c r="C101" s="83">
        <v>0</v>
      </c>
      <c r="D101" s="83">
        <v>0</v>
      </c>
      <c r="E101" s="83">
        <v>2128</v>
      </c>
      <c r="F101" s="83">
        <v>0</v>
      </c>
    </row>
    <row r="102" spans="1:6" ht="12.9" customHeight="1" x14ac:dyDescent="0.2">
      <c r="A102" s="2" t="s">
        <v>334</v>
      </c>
      <c r="B102" s="2">
        <v>0</v>
      </c>
      <c r="C102" s="83">
        <v>0</v>
      </c>
      <c r="D102" s="83">
        <v>0</v>
      </c>
      <c r="E102" s="83">
        <v>0</v>
      </c>
      <c r="F102" s="83">
        <v>185.00000000000003</v>
      </c>
    </row>
    <row r="103" spans="1:6" ht="12.9" customHeight="1" x14ac:dyDescent="0.2">
      <c r="A103" s="2" t="s">
        <v>297</v>
      </c>
      <c r="B103" s="2">
        <v>0</v>
      </c>
      <c r="C103" s="83">
        <v>0</v>
      </c>
      <c r="D103" s="83">
        <v>0</v>
      </c>
      <c r="E103" s="83">
        <v>0</v>
      </c>
      <c r="F103" s="83">
        <v>4967.9999999999982</v>
      </c>
    </row>
    <row r="104" spans="1:6" ht="12.9" customHeight="1" x14ac:dyDescent="0.2">
      <c r="A104" s="19" t="s">
        <v>17</v>
      </c>
      <c r="B104" s="83">
        <v>168410</v>
      </c>
      <c r="C104" s="83">
        <v>277589</v>
      </c>
      <c r="D104" s="83">
        <v>342563</v>
      </c>
      <c r="E104" s="83">
        <v>350594</v>
      </c>
      <c r="F104" s="83">
        <v>374990.00000000087</v>
      </c>
    </row>
    <row r="105" spans="1:6" ht="12.9" customHeight="1" x14ac:dyDescent="0.2">
      <c r="A105" s="19" t="s">
        <v>335</v>
      </c>
      <c r="B105" s="83">
        <v>0</v>
      </c>
      <c r="C105" s="83">
        <v>0</v>
      </c>
      <c r="D105" s="83">
        <v>0</v>
      </c>
      <c r="E105" s="83">
        <v>0</v>
      </c>
      <c r="F105" s="83">
        <v>4208.9999999999982</v>
      </c>
    </row>
    <row r="106" spans="1:6" ht="12.9" customHeight="1" x14ac:dyDescent="0.2">
      <c r="A106" s="2" t="s">
        <v>223</v>
      </c>
      <c r="B106" s="83">
        <v>0</v>
      </c>
      <c r="C106" s="83">
        <v>0</v>
      </c>
      <c r="D106" s="83">
        <v>0</v>
      </c>
      <c r="E106" s="83">
        <v>1675</v>
      </c>
      <c r="F106" s="83">
        <v>0</v>
      </c>
    </row>
    <row r="107" spans="1:6" ht="12.9" customHeight="1" x14ac:dyDescent="0.2">
      <c r="A107" s="2" t="s">
        <v>224</v>
      </c>
      <c r="B107" s="83">
        <v>0</v>
      </c>
      <c r="C107" s="83">
        <v>0</v>
      </c>
      <c r="D107" s="83">
        <v>0</v>
      </c>
      <c r="E107" s="83">
        <v>486</v>
      </c>
      <c r="F107" s="83">
        <v>0</v>
      </c>
    </row>
    <row r="108" spans="1:6" ht="12.9" customHeight="1" x14ac:dyDescent="0.2">
      <c r="A108" s="19" t="s">
        <v>78</v>
      </c>
      <c r="B108" s="83">
        <v>0</v>
      </c>
      <c r="C108" s="83">
        <v>528</v>
      </c>
      <c r="D108" s="83">
        <v>0</v>
      </c>
      <c r="E108" s="83">
        <v>0</v>
      </c>
      <c r="F108" s="83">
        <v>0</v>
      </c>
    </row>
    <row r="109" spans="1:6" ht="12.9" customHeight="1" x14ac:dyDescent="0.2">
      <c r="A109" s="19" t="s">
        <v>95</v>
      </c>
      <c r="B109" s="83">
        <v>0</v>
      </c>
      <c r="C109" s="83">
        <v>0</v>
      </c>
      <c r="D109" s="83">
        <v>2164</v>
      </c>
      <c r="E109" s="83">
        <v>3127</v>
      </c>
      <c r="F109" s="83">
        <v>4046.0000000000023</v>
      </c>
    </row>
    <row r="110" spans="1:6" ht="12.9" customHeight="1" x14ac:dyDescent="0.2">
      <c r="A110" s="19" t="s">
        <v>60</v>
      </c>
      <c r="B110" s="83">
        <v>673</v>
      </c>
      <c r="C110" s="83">
        <v>0</v>
      </c>
      <c r="D110" s="83">
        <v>0</v>
      </c>
      <c r="E110" s="83">
        <v>0</v>
      </c>
      <c r="F110" s="83">
        <v>0</v>
      </c>
    </row>
    <row r="111" spans="1:6" ht="12.9" customHeight="1" x14ac:dyDescent="0.2">
      <c r="A111" s="19" t="s">
        <v>96</v>
      </c>
      <c r="B111" s="83">
        <v>0</v>
      </c>
      <c r="C111" s="83">
        <v>0</v>
      </c>
      <c r="D111" s="83">
        <v>1208</v>
      </c>
      <c r="E111" s="83">
        <v>0</v>
      </c>
      <c r="F111" s="83">
        <v>0</v>
      </c>
    </row>
    <row r="112" spans="1:6" ht="12.9" customHeight="1" x14ac:dyDescent="0.2">
      <c r="A112" s="19" t="s">
        <v>8</v>
      </c>
      <c r="B112" s="83">
        <v>20655</v>
      </c>
      <c r="C112" s="83">
        <v>34073</v>
      </c>
      <c r="D112" s="83">
        <v>75441</v>
      </c>
      <c r="E112" s="83">
        <v>37317</v>
      </c>
      <c r="F112" s="83">
        <v>0</v>
      </c>
    </row>
    <row r="113" spans="1:6" x14ac:dyDescent="0.2">
      <c r="A113" s="19" t="s">
        <v>61</v>
      </c>
      <c r="B113" s="91">
        <v>867</v>
      </c>
      <c r="C113" s="83">
        <v>0</v>
      </c>
      <c r="D113" s="83">
        <v>0</v>
      </c>
      <c r="E113" s="83">
        <v>0</v>
      </c>
      <c r="F113" s="83">
        <v>0</v>
      </c>
    </row>
    <row r="114" spans="1:6" x14ac:dyDescent="0.2">
      <c r="A114" s="19" t="s">
        <v>298</v>
      </c>
      <c r="B114" s="91">
        <v>0</v>
      </c>
      <c r="C114" s="83">
        <v>0</v>
      </c>
      <c r="D114" s="83">
        <v>0</v>
      </c>
      <c r="E114" s="83">
        <v>0</v>
      </c>
      <c r="F114" s="83">
        <v>1801.9999999999998</v>
      </c>
    </row>
    <row r="115" spans="1:6" x14ac:dyDescent="0.2">
      <c r="A115" s="19" t="s">
        <v>336</v>
      </c>
      <c r="B115" s="91">
        <v>0</v>
      </c>
      <c r="C115" s="83">
        <v>0</v>
      </c>
      <c r="D115" s="83">
        <v>0</v>
      </c>
      <c r="E115" s="83">
        <v>0</v>
      </c>
      <c r="F115" s="83">
        <v>13430.000000000005</v>
      </c>
    </row>
    <row r="116" spans="1:6" x14ac:dyDescent="0.2">
      <c r="A116" s="2" t="s">
        <v>225</v>
      </c>
      <c r="B116" s="91">
        <v>0</v>
      </c>
      <c r="C116" s="83">
        <v>0</v>
      </c>
      <c r="D116" s="83">
        <v>0</v>
      </c>
      <c r="E116" s="83">
        <v>40919</v>
      </c>
      <c r="F116" s="83">
        <v>55972.000000000058</v>
      </c>
    </row>
    <row r="117" spans="1:6" x14ac:dyDescent="0.2">
      <c r="A117" s="2" t="s">
        <v>226</v>
      </c>
      <c r="B117" s="91">
        <v>0</v>
      </c>
      <c r="C117" s="83">
        <v>0</v>
      </c>
      <c r="D117" s="83">
        <v>0</v>
      </c>
      <c r="E117" s="83">
        <v>4985</v>
      </c>
      <c r="F117" s="83">
        <v>3738.0000000000005</v>
      </c>
    </row>
    <row r="118" spans="1:6" x14ac:dyDescent="0.2">
      <c r="A118" s="2" t="s">
        <v>337</v>
      </c>
      <c r="B118" s="91">
        <v>0</v>
      </c>
      <c r="C118" s="83">
        <v>0</v>
      </c>
      <c r="D118" s="83">
        <v>0</v>
      </c>
      <c r="E118" s="83">
        <v>0</v>
      </c>
      <c r="F118" s="83">
        <v>65212.999999999709</v>
      </c>
    </row>
    <row r="119" spans="1:6" ht="12.9" customHeight="1" x14ac:dyDescent="0.2">
      <c r="A119" s="19" t="s">
        <v>62</v>
      </c>
      <c r="B119" s="92">
        <v>279</v>
      </c>
      <c r="C119" s="92">
        <v>0</v>
      </c>
      <c r="D119" s="83">
        <v>0</v>
      </c>
      <c r="E119" s="83">
        <v>0</v>
      </c>
      <c r="F119" s="83">
        <v>0</v>
      </c>
    </row>
    <row r="120" spans="1:6" ht="12.9" customHeight="1" x14ac:dyDescent="0.2">
      <c r="A120" s="19" t="s">
        <v>258</v>
      </c>
      <c r="B120" s="92">
        <v>0</v>
      </c>
      <c r="C120" s="92">
        <v>1485</v>
      </c>
      <c r="D120" s="83">
        <v>52</v>
      </c>
      <c r="E120" s="83">
        <v>0</v>
      </c>
      <c r="F120" s="83">
        <v>0</v>
      </c>
    </row>
    <row r="121" spans="1:6" ht="12.9" customHeight="1" x14ac:dyDescent="0.2">
      <c r="A121" s="19" t="s">
        <v>97</v>
      </c>
      <c r="B121" s="92">
        <v>0</v>
      </c>
      <c r="C121" s="92">
        <v>0</v>
      </c>
      <c r="D121" s="83">
        <v>960</v>
      </c>
      <c r="E121" s="83">
        <v>0</v>
      </c>
      <c r="F121" s="83">
        <v>0</v>
      </c>
    </row>
    <row r="122" spans="1:6" ht="12.9" customHeight="1" x14ac:dyDescent="0.2">
      <c r="A122" s="19" t="s">
        <v>299</v>
      </c>
      <c r="B122" s="92">
        <v>0</v>
      </c>
      <c r="C122" s="92">
        <v>0</v>
      </c>
      <c r="D122" s="83">
        <v>0</v>
      </c>
      <c r="E122" s="83">
        <v>0</v>
      </c>
      <c r="F122" s="83">
        <v>3743.0000000000014</v>
      </c>
    </row>
    <row r="123" spans="1:6" ht="12.9" customHeight="1" x14ac:dyDescent="0.2">
      <c r="A123" s="19" t="s">
        <v>338</v>
      </c>
      <c r="B123" s="92">
        <v>0</v>
      </c>
      <c r="C123" s="92">
        <v>0</v>
      </c>
      <c r="D123" s="83">
        <v>0</v>
      </c>
      <c r="E123" s="83">
        <v>0</v>
      </c>
      <c r="F123" s="83">
        <v>6200.0000000000027</v>
      </c>
    </row>
    <row r="124" spans="1:6" ht="12.9" customHeight="1" x14ac:dyDescent="0.2">
      <c r="A124" s="19" t="s">
        <v>35</v>
      </c>
      <c r="B124" s="92">
        <v>0</v>
      </c>
      <c r="C124" s="92">
        <v>297</v>
      </c>
      <c r="D124" s="83">
        <v>0</v>
      </c>
      <c r="E124" s="83">
        <v>0</v>
      </c>
      <c r="F124" s="83">
        <v>0</v>
      </c>
    </row>
    <row r="125" spans="1:6" ht="12.9" customHeight="1" x14ac:dyDescent="0.2">
      <c r="A125" s="2" t="s">
        <v>227</v>
      </c>
      <c r="B125" s="92">
        <v>0</v>
      </c>
      <c r="C125" s="92">
        <v>0</v>
      </c>
      <c r="D125" s="83">
        <v>0</v>
      </c>
      <c r="E125" s="83">
        <v>1026</v>
      </c>
      <c r="F125" s="83">
        <v>0</v>
      </c>
    </row>
    <row r="126" spans="1:6" ht="12.9" customHeight="1" x14ac:dyDescent="0.2">
      <c r="A126" s="2" t="s">
        <v>228</v>
      </c>
      <c r="B126" s="92">
        <v>0</v>
      </c>
      <c r="C126" s="92">
        <v>0</v>
      </c>
      <c r="D126" s="83">
        <v>0</v>
      </c>
      <c r="E126" s="83">
        <v>1000</v>
      </c>
      <c r="F126" s="83">
        <v>0</v>
      </c>
    </row>
    <row r="127" spans="1:6" ht="12.9" customHeight="1" x14ac:dyDescent="0.2">
      <c r="A127" s="2" t="s">
        <v>229</v>
      </c>
      <c r="B127" s="92">
        <v>0</v>
      </c>
      <c r="C127" s="92">
        <v>0</v>
      </c>
      <c r="D127" s="83">
        <v>0</v>
      </c>
      <c r="E127" s="83">
        <v>753</v>
      </c>
      <c r="F127" s="83">
        <v>1409</v>
      </c>
    </row>
    <row r="128" spans="1:6" ht="12.9" customHeight="1" x14ac:dyDescent="0.2">
      <c r="A128" s="19" t="s">
        <v>339</v>
      </c>
      <c r="B128" s="92">
        <v>0</v>
      </c>
      <c r="C128" s="92">
        <v>0</v>
      </c>
      <c r="D128" s="83">
        <v>0</v>
      </c>
      <c r="E128" s="83">
        <v>0</v>
      </c>
      <c r="F128" s="83">
        <v>643.00000000000011</v>
      </c>
    </row>
    <row r="129" spans="1:7" ht="12.9" customHeight="1" x14ac:dyDescent="0.2">
      <c r="A129" s="2" t="s">
        <v>362</v>
      </c>
      <c r="B129" s="92">
        <v>0</v>
      </c>
      <c r="C129" s="92">
        <v>0</v>
      </c>
      <c r="D129" s="83">
        <v>0</v>
      </c>
      <c r="E129" s="83">
        <v>300</v>
      </c>
      <c r="F129" s="83">
        <v>0</v>
      </c>
      <c r="G129" s="83"/>
    </row>
    <row r="130" spans="1:7" ht="12.9" customHeight="1" x14ac:dyDescent="0.2">
      <c r="A130" s="2" t="s">
        <v>230</v>
      </c>
      <c r="B130" s="92">
        <v>0</v>
      </c>
      <c r="C130" s="92">
        <v>0</v>
      </c>
      <c r="D130" s="83">
        <v>0</v>
      </c>
      <c r="E130" s="83">
        <v>1744</v>
      </c>
      <c r="F130" s="83">
        <v>7304.9999999999973</v>
      </c>
      <c r="G130" s="83"/>
    </row>
    <row r="131" spans="1:7" ht="12.9" customHeight="1" x14ac:dyDescent="0.2">
      <c r="A131" s="19" t="s">
        <v>63</v>
      </c>
      <c r="B131" s="92">
        <v>666</v>
      </c>
      <c r="C131" s="92">
        <v>0</v>
      </c>
      <c r="D131" s="83">
        <v>0</v>
      </c>
      <c r="E131" s="83">
        <v>0</v>
      </c>
      <c r="F131" s="83">
        <v>0</v>
      </c>
    </row>
    <row r="132" spans="1:7" ht="12.9" customHeight="1" x14ac:dyDescent="0.2">
      <c r="A132" s="2" t="s">
        <v>231</v>
      </c>
      <c r="B132" s="92">
        <v>0</v>
      </c>
      <c r="C132" s="92">
        <v>0</v>
      </c>
      <c r="D132" s="83">
        <v>0</v>
      </c>
      <c r="E132" s="83">
        <v>2944</v>
      </c>
      <c r="F132" s="83">
        <v>0</v>
      </c>
    </row>
    <row r="133" spans="1:7" ht="12.9" customHeight="1" x14ac:dyDescent="0.2">
      <c r="A133" s="19" t="s">
        <v>184</v>
      </c>
      <c r="B133" s="92">
        <v>15497</v>
      </c>
      <c r="C133" s="92">
        <v>9883</v>
      </c>
      <c r="D133" s="92">
        <v>20512</v>
      </c>
      <c r="E133" s="83">
        <v>28923</v>
      </c>
      <c r="F133" s="83">
        <v>3386.0000000000014</v>
      </c>
    </row>
    <row r="134" spans="1:7" ht="12.9" customHeight="1" x14ac:dyDescent="0.2">
      <c r="A134" s="19" t="s">
        <v>98</v>
      </c>
      <c r="B134" s="92">
        <v>0</v>
      </c>
      <c r="C134" s="92">
        <v>0</v>
      </c>
      <c r="D134" s="92">
        <v>8504</v>
      </c>
      <c r="E134" s="83">
        <v>5351</v>
      </c>
      <c r="F134" s="83">
        <v>0</v>
      </c>
    </row>
    <row r="135" spans="1:7" ht="12.9" customHeight="1" x14ac:dyDescent="0.2">
      <c r="A135" s="2" t="s">
        <v>232</v>
      </c>
      <c r="B135" s="92">
        <v>0</v>
      </c>
      <c r="C135" s="92">
        <v>0</v>
      </c>
      <c r="D135" s="92">
        <v>0</v>
      </c>
      <c r="E135" s="83">
        <v>66538</v>
      </c>
      <c r="F135" s="83">
        <v>50689.000000000022</v>
      </c>
    </row>
    <row r="136" spans="1:7" ht="12.9" customHeight="1" x14ac:dyDescent="0.2">
      <c r="A136" s="2" t="s">
        <v>233</v>
      </c>
      <c r="B136" s="92">
        <v>0</v>
      </c>
      <c r="C136" s="92">
        <v>0</v>
      </c>
      <c r="D136" s="92">
        <v>0</v>
      </c>
      <c r="E136" s="83">
        <v>2797</v>
      </c>
      <c r="F136" s="83">
        <v>2002</v>
      </c>
    </row>
    <row r="137" spans="1:7" ht="12.9" customHeight="1" x14ac:dyDescent="0.2">
      <c r="A137" s="19" t="s">
        <v>10</v>
      </c>
      <c r="B137" s="83">
        <v>3488</v>
      </c>
      <c r="C137" s="83">
        <v>1609</v>
      </c>
      <c r="D137" s="92">
        <v>0</v>
      </c>
      <c r="E137" s="92">
        <v>0</v>
      </c>
      <c r="F137" s="83">
        <v>0</v>
      </c>
    </row>
    <row r="138" spans="1:7" ht="12.9" customHeight="1" x14ac:dyDescent="0.2">
      <c r="A138" s="19" t="s">
        <v>99</v>
      </c>
      <c r="B138" s="83">
        <v>0</v>
      </c>
      <c r="C138" s="83">
        <v>0</v>
      </c>
      <c r="D138" s="92">
        <v>625</v>
      </c>
      <c r="E138" s="92">
        <v>0</v>
      </c>
      <c r="F138" s="83">
        <v>0</v>
      </c>
    </row>
    <row r="139" spans="1:7" ht="12.9" customHeight="1" x14ac:dyDescent="0.2">
      <c r="A139" s="2" t="s">
        <v>234</v>
      </c>
      <c r="B139" s="83">
        <v>0</v>
      </c>
      <c r="C139" s="83">
        <v>0</v>
      </c>
      <c r="D139" s="92">
        <v>0</v>
      </c>
      <c r="E139" s="83">
        <v>11467</v>
      </c>
      <c r="F139" s="83">
        <v>47617.000000000102</v>
      </c>
    </row>
    <row r="140" spans="1:7" ht="12.9" customHeight="1" x14ac:dyDescent="0.2">
      <c r="A140" s="2" t="s">
        <v>235</v>
      </c>
      <c r="B140" s="83">
        <v>0</v>
      </c>
      <c r="C140" s="83">
        <v>0</v>
      </c>
      <c r="D140" s="92">
        <v>0</v>
      </c>
      <c r="E140" s="83">
        <v>422</v>
      </c>
      <c r="F140" s="83">
        <v>308.00000000000011</v>
      </c>
    </row>
    <row r="141" spans="1:7" ht="12.9" customHeight="1" x14ac:dyDescent="0.2">
      <c r="A141" s="2" t="s">
        <v>340</v>
      </c>
      <c r="B141" s="83">
        <v>0</v>
      </c>
      <c r="C141" s="83">
        <v>0</v>
      </c>
      <c r="D141" s="92">
        <v>0</v>
      </c>
      <c r="E141" s="83">
        <v>0</v>
      </c>
      <c r="F141" s="83">
        <v>2223.9999999999995</v>
      </c>
      <c r="G141" s="83"/>
    </row>
    <row r="142" spans="1:7" ht="12.9" customHeight="1" x14ac:dyDescent="0.2">
      <c r="A142" s="2" t="s">
        <v>300</v>
      </c>
      <c r="B142" s="83">
        <v>0</v>
      </c>
      <c r="C142" s="83">
        <v>0</v>
      </c>
      <c r="D142" s="92">
        <v>0</v>
      </c>
      <c r="E142" s="83">
        <v>0</v>
      </c>
      <c r="F142" s="83">
        <v>6861.9999999999982</v>
      </c>
    </row>
    <row r="143" spans="1:7" ht="12.9" customHeight="1" x14ac:dyDescent="0.2">
      <c r="A143" s="2" t="s">
        <v>341</v>
      </c>
      <c r="B143" s="83">
        <v>0</v>
      </c>
      <c r="C143" s="83">
        <v>0</v>
      </c>
      <c r="D143" s="92">
        <v>0</v>
      </c>
      <c r="E143" s="83">
        <v>0</v>
      </c>
      <c r="F143" s="83">
        <v>1747.0000000000002</v>
      </c>
    </row>
    <row r="144" spans="1:7" ht="12.9" customHeight="1" x14ac:dyDescent="0.2">
      <c r="A144" s="19" t="s">
        <v>64</v>
      </c>
      <c r="B144" s="83">
        <v>981</v>
      </c>
      <c r="C144" s="83">
        <v>0</v>
      </c>
      <c r="D144" s="92">
        <v>0</v>
      </c>
      <c r="E144" s="92">
        <v>0</v>
      </c>
      <c r="F144" s="83">
        <v>0</v>
      </c>
    </row>
    <row r="145" spans="1:7" ht="12.9" customHeight="1" x14ac:dyDescent="0.2">
      <c r="A145" s="2" t="s">
        <v>236</v>
      </c>
      <c r="B145" s="83">
        <v>0</v>
      </c>
      <c r="C145" s="83">
        <v>0</v>
      </c>
      <c r="D145" s="92">
        <v>0</v>
      </c>
      <c r="E145" s="83">
        <v>1609</v>
      </c>
      <c r="F145" s="83">
        <v>0</v>
      </c>
    </row>
    <row r="146" spans="1:7" ht="12.9" customHeight="1" x14ac:dyDescent="0.2">
      <c r="A146" s="19" t="s">
        <v>80</v>
      </c>
      <c r="B146" s="83">
        <v>0</v>
      </c>
      <c r="C146" s="83">
        <v>4131</v>
      </c>
      <c r="D146" s="92">
        <v>0</v>
      </c>
      <c r="E146" s="92">
        <v>0</v>
      </c>
      <c r="F146" s="83">
        <v>0</v>
      </c>
    </row>
    <row r="147" spans="1:7" ht="12.9" customHeight="1" x14ac:dyDescent="0.2">
      <c r="A147" s="19" t="s">
        <v>100</v>
      </c>
      <c r="B147" s="83">
        <v>0</v>
      </c>
      <c r="C147" s="83">
        <v>0</v>
      </c>
      <c r="D147" s="92">
        <v>219</v>
      </c>
      <c r="E147" s="92">
        <v>0</v>
      </c>
      <c r="F147" s="83">
        <v>0</v>
      </c>
    </row>
    <row r="148" spans="1:7" ht="12.9" customHeight="1" x14ac:dyDescent="0.2">
      <c r="A148" s="19" t="s">
        <v>101</v>
      </c>
      <c r="B148" s="83">
        <v>0</v>
      </c>
      <c r="C148" s="83">
        <v>0</v>
      </c>
      <c r="D148" s="92">
        <v>906</v>
      </c>
      <c r="E148" s="92">
        <v>0</v>
      </c>
      <c r="F148" s="83">
        <v>178</v>
      </c>
    </row>
    <row r="149" spans="1:7" ht="12.9" customHeight="1" x14ac:dyDescent="0.2">
      <c r="A149" s="19" t="s">
        <v>342</v>
      </c>
      <c r="B149" s="83">
        <v>0</v>
      </c>
      <c r="C149" s="83">
        <v>0</v>
      </c>
      <c r="D149" s="92">
        <v>0</v>
      </c>
      <c r="E149" s="92">
        <v>0</v>
      </c>
      <c r="F149" s="83">
        <v>2217.9999999999995</v>
      </c>
    </row>
    <row r="150" spans="1:7" ht="12.9" customHeight="1" x14ac:dyDescent="0.2">
      <c r="A150" s="19" t="s">
        <v>343</v>
      </c>
      <c r="B150" s="83">
        <v>0</v>
      </c>
      <c r="C150" s="83">
        <v>0</v>
      </c>
      <c r="D150" s="92">
        <v>0</v>
      </c>
      <c r="E150" s="92">
        <v>0</v>
      </c>
      <c r="F150" s="83">
        <v>2164</v>
      </c>
    </row>
    <row r="151" spans="1:7" ht="12.9" customHeight="1" x14ac:dyDescent="0.2">
      <c r="A151" s="19" t="s">
        <v>344</v>
      </c>
      <c r="B151" s="83">
        <v>0</v>
      </c>
      <c r="C151" s="83">
        <v>0</v>
      </c>
      <c r="D151" s="92">
        <v>0</v>
      </c>
      <c r="E151" s="92">
        <v>0</v>
      </c>
      <c r="F151" s="83">
        <v>2426.9999999999995</v>
      </c>
    </row>
    <row r="152" spans="1:7" ht="12.9" customHeight="1" x14ac:dyDescent="0.2">
      <c r="A152" s="19" t="s">
        <v>102</v>
      </c>
      <c r="B152" s="83">
        <v>0</v>
      </c>
      <c r="C152" s="83">
        <v>0</v>
      </c>
      <c r="D152" s="92">
        <v>1732</v>
      </c>
      <c r="E152" s="83">
        <v>1349</v>
      </c>
      <c r="F152" s="83">
        <v>0</v>
      </c>
    </row>
    <row r="153" spans="1:7" ht="12.9" customHeight="1" x14ac:dyDescent="0.2">
      <c r="A153" s="19" t="s">
        <v>103</v>
      </c>
      <c r="B153" s="83">
        <v>0</v>
      </c>
      <c r="C153" s="83">
        <v>0</v>
      </c>
      <c r="D153" s="92">
        <v>976</v>
      </c>
      <c r="E153" s="92">
        <v>0</v>
      </c>
      <c r="F153" s="83">
        <v>0</v>
      </c>
    </row>
    <row r="154" spans="1:7" ht="12.9" customHeight="1" x14ac:dyDescent="0.2">
      <c r="A154" s="19" t="s">
        <v>104</v>
      </c>
      <c r="B154" s="83">
        <v>0</v>
      </c>
      <c r="C154" s="83">
        <v>0</v>
      </c>
      <c r="D154" s="92">
        <v>1090</v>
      </c>
      <c r="E154" s="92">
        <v>0</v>
      </c>
      <c r="F154" s="83">
        <v>461.99999999999994</v>
      </c>
      <c r="G154" s="83"/>
    </row>
    <row r="155" spans="1:7" ht="12.9" customHeight="1" x14ac:dyDescent="0.2">
      <c r="A155" s="19" t="s">
        <v>7</v>
      </c>
      <c r="B155" s="83">
        <v>188612</v>
      </c>
      <c r="C155" s="83">
        <v>107007</v>
      </c>
      <c r="D155" s="83">
        <v>113394</v>
      </c>
      <c r="E155" s="83">
        <v>201620</v>
      </c>
      <c r="F155" s="83">
        <v>212659.00000000009</v>
      </c>
    </row>
    <row r="156" spans="1:7" ht="12.9" customHeight="1" x14ac:dyDescent="0.2">
      <c r="A156" s="19" t="s">
        <v>345</v>
      </c>
      <c r="B156" s="83">
        <v>0</v>
      </c>
      <c r="C156" s="83">
        <v>0</v>
      </c>
      <c r="D156" s="83">
        <v>0</v>
      </c>
      <c r="E156" s="83">
        <v>0</v>
      </c>
      <c r="F156" s="83">
        <v>2925.9999999999995</v>
      </c>
    </row>
    <row r="157" spans="1:7" ht="12.9" customHeight="1" x14ac:dyDescent="0.2">
      <c r="A157" s="19" t="s">
        <v>301</v>
      </c>
      <c r="B157" s="83">
        <v>0</v>
      </c>
      <c r="C157" s="83">
        <v>0</v>
      </c>
      <c r="D157" s="83">
        <v>0</v>
      </c>
      <c r="E157" s="83">
        <v>0</v>
      </c>
      <c r="F157" s="83">
        <v>31165.999999999989</v>
      </c>
      <c r="G157" s="83"/>
    </row>
    <row r="158" spans="1:7" ht="12.9" customHeight="1" x14ac:dyDescent="0.2">
      <c r="A158" s="19" t="s">
        <v>346</v>
      </c>
      <c r="B158" s="83">
        <v>0</v>
      </c>
      <c r="C158" s="83">
        <v>0</v>
      </c>
      <c r="D158" s="83">
        <v>0</v>
      </c>
      <c r="E158" s="83">
        <v>0</v>
      </c>
      <c r="F158" s="83">
        <v>1084</v>
      </c>
    </row>
    <row r="159" spans="1:7" ht="12.9" customHeight="1" x14ac:dyDescent="0.2">
      <c r="A159" s="19" t="s">
        <v>65</v>
      </c>
      <c r="B159" s="83">
        <v>532</v>
      </c>
      <c r="C159" s="83">
        <v>0</v>
      </c>
      <c r="D159" s="83">
        <v>3498</v>
      </c>
      <c r="E159" s="83">
        <v>0</v>
      </c>
      <c r="F159" s="83">
        <v>0</v>
      </c>
    </row>
    <row r="160" spans="1:7" ht="12.9" customHeight="1" x14ac:dyDescent="0.2">
      <c r="A160" s="19" t="s">
        <v>105</v>
      </c>
      <c r="B160" s="83">
        <v>0</v>
      </c>
      <c r="C160" s="83">
        <v>0</v>
      </c>
      <c r="D160" s="83">
        <v>1838</v>
      </c>
      <c r="E160" s="83">
        <v>0</v>
      </c>
      <c r="F160" s="83">
        <v>1772.0000000000002</v>
      </c>
    </row>
    <row r="161" spans="1:6" ht="12.9" customHeight="1" x14ac:dyDescent="0.2">
      <c r="A161" s="19" t="s">
        <v>347</v>
      </c>
      <c r="B161" s="83">
        <v>0</v>
      </c>
      <c r="C161" s="83">
        <v>0</v>
      </c>
      <c r="D161" s="83">
        <v>0</v>
      </c>
      <c r="E161" s="83">
        <v>0</v>
      </c>
      <c r="F161" s="83">
        <v>4751</v>
      </c>
    </row>
    <row r="162" spans="1:6" ht="12.9" customHeight="1" x14ac:dyDescent="0.2">
      <c r="A162" s="19" t="s">
        <v>348</v>
      </c>
      <c r="B162" s="83">
        <v>0</v>
      </c>
      <c r="C162" s="83">
        <v>0</v>
      </c>
      <c r="D162" s="83">
        <v>0</v>
      </c>
      <c r="E162" s="83">
        <v>0</v>
      </c>
      <c r="F162" s="83">
        <v>1320.0000000000002</v>
      </c>
    </row>
    <row r="163" spans="1:6" ht="12.9" customHeight="1" x14ac:dyDescent="0.2">
      <c r="A163" s="19" t="s">
        <v>16</v>
      </c>
      <c r="B163" s="83">
        <v>96</v>
      </c>
      <c r="C163" s="83">
        <v>0</v>
      </c>
      <c r="D163" s="83">
        <v>0</v>
      </c>
      <c r="E163" s="83">
        <v>0</v>
      </c>
      <c r="F163" s="83">
        <v>0</v>
      </c>
    </row>
    <row r="164" spans="1:6" ht="12.9" customHeight="1" x14ac:dyDescent="0.2">
      <c r="A164" s="19" t="s">
        <v>349</v>
      </c>
      <c r="B164" s="83">
        <v>0</v>
      </c>
      <c r="C164" s="83">
        <v>0</v>
      </c>
      <c r="D164" s="83">
        <v>0</v>
      </c>
      <c r="E164" s="83">
        <v>0</v>
      </c>
      <c r="F164" s="83">
        <v>1621.0000000000002</v>
      </c>
    </row>
    <row r="165" spans="1:6" ht="12.9" customHeight="1" x14ac:dyDescent="0.2">
      <c r="A165" s="19" t="s">
        <v>350</v>
      </c>
      <c r="B165" s="83">
        <v>0</v>
      </c>
      <c r="C165" s="83">
        <v>0</v>
      </c>
      <c r="D165" s="83">
        <v>0</v>
      </c>
      <c r="E165" s="83">
        <v>0</v>
      </c>
      <c r="F165" s="83">
        <v>3357.9999999999986</v>
      </c>
    </row>
    <row r="166" spans="1:6" ht="12.9" customHeight="1" x14ac:dyDescent="0.2">
      <c r="A166" s="2" t="s">
        <v>237</v>
      </c>
      <c r="B166" s="83">
        <v>0</v>
      </c>
      <c r="C166" s="83">
        <v>0</v>
      </c>
      <c r="D166" s="83">
        <v>0</v>
      </c>
      <c r="E166" s="83">
        <v>2485</v>
      </c>
      <c r="F166" s="83">
        <v>1659.0000000000007</v>
      </c>
    </row>
    <row r="167" spans="1:6" ht="12.9" customHeight="1" x14ac:dyDescent="0.2">
      <c r="A167" s="19" t="s">
        <v>20</v>
      </c>
      <c r="B167" s="83">
        <v>0</v>
      </c>
      <c r="C167" s="83">
        <v>16101</v>
      </c>
      <c r="D167" s="83">
        <v>0</v>
      </c>
      <c r="E167" s="83">
        <v>0</v>
      </c>
      <c r="F167" s="83">
        <v>0</v>
      </c>
    </row>
    <row r="168" spans="1:6" ht="12.9" customHeight="1" x14ac:dyDescent="0.2">
      <c r="A168" s="19" t="s">
        <v>81</v>
      </c>
      <c r="B168" s="83">
        <v>0</v>
      </c>
      <c r="C168" s="83">
        <v>2035</v>
      </c>
      <c r="D168" s="83">
        <v>2170</v>
      </c>
      <c r="E168" s="83">
        <v>0</v>
      </c>
      <c r="F168" s="83">
        <v>0</v>
      </c>
    </row>
    <row r="169" spans="1:6" ht="12.9" customHeight="1" x14ac:dyDescent="0.2">
      <c r="A169" s="19" t="s">
        <v>36</v>
      </c>
      <c r="B169" s="83">
        <v>0</v>
      </c>
      <c r="C169" s="83">
        <v>15107</v>
      </c>
      <c r="D169" s="83">
        <v>0</v>
      </c>
      <c r="E169" s="83">
        <v>0</v>
      </c>
      <c r="F169" s="83">
        <v>0</v>
      </c>
    </row>
    <row r="170" spans="1:6" ht="12.9" customHeight="1" x14ac:dyDescent="0.2">
      <c r="A170" s="19" t="s">
        <v>82</v>
      </c>
      <c r="B170" s="83">
        <v>0</v>
      </c>
      <c r="C170" s="83">
        <v>265</v>
      </c>
      <c r="D170" s="83">
        <v>1634</v>
      </c>
      <c r="E170" s="83">
        <v>0</v>
      </c>
      <c r="F170" s="83">
        <v>0</v>
      </c>
    </row>
    <row r="171" spans="1:6" ht="12.9" customHeight="1" x14ac:dyDescent="0.2">
      <c r="A171" s="19" t="s">
        <v>83</v>
      </c>
      <c r="B171" s="83">
        <v>0</v>
      </c>
      <c r="C171" s="83">
        <v>245</v>
      </c>
      <c r="D171" s="83">
        <v>0</v>
      </c>
      <c r="E171" s="83">
        <v>0</v>
      </c>
      <c r="F171" s="83">
        <v>0</v>
      </c>
    </row>
    <row r="172" spans="1:6" ht="12.9" customHeight="1" x14ac:dyDescent="0.2">
      <c r="A172" s="2" t="s">
        <v>238</v>
      </c>
      <c r="B172" s="83">
        <v>0</v>
      </c>
      <c r="C172" s="83">
        <v>0</v>
      </c>
      <c r="D172" s="83">
        <v>0</v>
      </c>
      <c r="E172" s="83">
        <v>4786</v>
      </c>
      <c r="F172" s="83">
        <v>0</v>
      </c>
    </row>
    <row r="173" spans="1:6" ht="12.9" customHeight="1" x14ac:dyDescent="0.2">
      <c r="A173" s="19" t="s">
        <v>84</v>
      </c>
      <c r="B173" s="83">
        <v>0</v>
      </c>
      <c r="C173" s="83">
        <v>3265</v>
      </c>
      <c r="D173" s="83">
        <v>612</v>
      </c>
      <c r="E173" s="83">
        <v>0</v>
      </c>
      <c r="F173" s="83">
        <v>1431.9999999999991</v>
      </c>
    </row>
    <row r="174" spans="1:6" ht="12.9" customHeight="1" x14ac:dyDescent="0.2">
      <c r="A174" s="2" t="s">
        <v>239</v>
      </c>
      <c r="B174" s="83">
        <v>0</v>
      </c>
      <c r="C174" s="83">
        <v>0</v>
      </c>
      <c r="D174" s="83">
        <v>0</v>
      </c>
      <c r="E174" s="83">
        <v>6134</v>
      </c>
      <c r="F174" s="83">
        <v>0</v>
      </c>
    </row>
    <row r="175" spans="1:6" ht="12.9" customHeight="1" x14ac:dyDescent="0.2">
      <c r="A175" s="2" t="s">
        <v>351</v>
      </c>
      <c r="B175" s="83">
        <v>0</v>
      </c>
      <c r="C175" s="83">
        <v>0</v>
      </c>
      <c r="D175" s="83">
        <v>0</v>
      </c>
      <c r="E175" s="83">
        <v>0</v>
      </c>
      <c r="F175" s="83">
        <v>499.00000000000028</v>
      </c>
    </row>
    <row r="176" spans="1:6" ht="12.9" customHeight="1" x14ac:dyDescent="0.2">
      <c r="A176" s="19" t="s">
        <v>66</v>
      </c>
      <c r="B176" s="83">
        <v>2611</v>
      </c>
      <c r="C176" s="83">
        <v>3515</v>
      </c>
      <c r="D176" s="83">
        <v>4947</v>
      </c>
      <c r="E176" s="83">
        <v>10674</v>
      </c>
      <c r="F176" s="83">
        <v>5843.0000000000009</v>
      </c>
    </row>
    <row r="177" spans="1:6" x14ac:dyDescent="0.2">
      <c r="A177" s="10"/>
      <c r="B177" s="93"/>
      <c r="C177" s="93"/>
      <c r="D177" s="93"/>
      <c r="E177" s="93"/>
      <c r="F177" s="93"/>
    </row>
    <row r="178" spans="1:6" x14ac:dyDescent="0.2">
      <c r="A178" s="195" t="s">
        <v>313</v>
      </c>
      <c r="B178" s="195"/>
      <c r="C178" s="195"/>
      <c r="D178" s="195"/>
      <c r="E178" s="195"/>
    </row>
    <row r="179" spans="1:6" x14ac:dyDescent="0.2">
      <c r="B179" s="79"/>
      <c r="C179" s="79"/>
      <c r="D179" s="79"/>
      <c r="E179" s="79"/>
      <c r="F179" s="79"/>
    </row>
    <row r="180" spans="1:6" x14ac:dyDescent="0.2">
      <c r="B180" s="79"/>
      <c r="C180" s="79"/>
      <c r="D180" s="79"/>
      <c r="E180" s="79"/>
      <c r="F180" s="79"/>
    </row>
    <row r="181" spans="1:6" x14ac:dyDescent="0.2">
      <c r="B181" s="79"/>
      <c r="C181" s="79"/>
      <c r="D181" s="79"/>
      <c r="E181" s="79"/>
      <c r="F181" s="79"/>
    </row>
    <row r="182" spans="1:6" x14ac:dyDescent="0.2">
      <c r="B182" s="79"/>
      <c r="C182" s="79"/>
      <c r="D182" s="79"/>
      <c r="E182" s="79"/>
      <c r="F182" s="79"/>
    </row>
    <row r="183" spans="1:6" x14ac:dyDescent="0.2">
      <c r="B183" s="79"/>
      <c r="C183" s="79"/>
      <c r="D183" s="79"/>
      <c r="E183" s="79"/>
      <c r="F183" s="79"/>
    </row>
    <row r="184" spans="1:6" x14ac:dyDescent="0.2">
      <c r="B184" s="79"/>
      <c r="C184" s="79"/>
      <c r="D184" s="79"/>
      <c r="E184" s="79"/>
      <c r="F184" s="79"/>
    </row>
    <row r="185" spans="1:6" x14ac:dyDescent="0.2">
      <c r="B185" s="79"/>
      <c r="C185" s="79"/>
      <c r="D185" s="79"/>
      <c r="E185" s="79"/>
      <c r="F185" s="79"/>
    </row>
    <row r="186" spans="1:6" x14ac:dyDescent="0.2">
      <c r="B186" s="79"/>
      <c r="C186" s="79"/>
      <c r="D186" s="79"/>
      <c r="E186" s="79"/>
      <c r="F186" s="79"/>
    </row>
    <row r="187" spans="1:6" x14ac:dyDescent="0.2">
      <c r="B187" s="79"/>
      <c r="C187" s="79"/>
      <c r="D187" s="79"/>
      <c r="E187" s="79"/>
      <c r="F187" s="79"/>
    </row>
  </sheetData>
  <mergeCells count="5">
    <mergeCell ref="A5:A6"/>
    <mergeCell ref="A178:E178"/>
    <mergeCell ref="B5:F5"/>
    <mergeCell ref="A2:F2"/>
    <mergeCell ref="A3:F3"/>
  </mergeCells>
  <printOptions horizontalCentered="1"/>
  <pageMargins left="0.39370078740157483" right="0.39370078740157483" top="0.39370078740157483" bottom="0.78740157480314965" header="0" footer="0"/>
  <pageSetup paperSize="149" scale="87" fitToHeight="10" orientation="portrait" r:id="rId1"/>
  <rowBreaks count="1" manualBreakCount="1">
    <brk id="71" max="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59999389629810485"/>
    <pageSetUpPr fitToPage="1"/>
  </sheetPr>
  <dimension ref="A1:I188"/>
  <sheetViews>
    <sheetView zoomScaleNormal="100" workbookViewId="0">
      <selection activeCell="B1" sqref="B1"/>
    </sheetView>
  </sheetViews>
  <sheetFormatPr baseColWidth="10" defaultColWidth="11.44140625" defaultRowHeight="11.4" x14ac:dyDescent="0.2"/>
  <cols>
    <col min="1" max="1" width="45.6640625" style="2" customWidth="1"/>
    <col min="2" max="6" width="12.77734375" style="2" customWidth="1"/>
    <col min="7" max="7" width="21.77734375" style="2" customWidth="1"/>
    <col min="8" max="16384" width="11.44140625" style="2"/>
  </cols>
  <sheetData>
    <row r="1" spans="1:9" ht="24.9" customHeight="1" x14ac:dyDescent="0.2">
      <c r="A1" s="57"/>
      <c r="B1" s="57"/>
      <c r="C1" s="57"/>
      <c r="D1" s="20"/>
      <c r="E1" s="20"/>
      <c r="F1" s="20"/>
    </row>
    <row r="2" spans="1:9" x14ac:dyDescent="0.2">
      <c r="A2" s="188" t="s">
        <v>284</v>
      </c>
      <c r="B2" s="188"/>
      <c r="C2" s="188"/>
      <c r="D2" s="188"/>
      <c r="E2" s="188"/>
      <c r="F2" s="188"/>
    </row>
    <row r="3" spans="1:9" x14ac:dyDescent="0.2">
      <c r="A3" s="188" t="s">
        <v>286</v>
      </c>
      <c r="B3" s="188"/>
      <c r="C3" s="188"/>
      <c r="D3" s="188"/>
      <c r="E3" s="188"/>
      <c r="F3" s="188"/>
    </row>
    <row r="4" spans="1:9" x14ac:dyDescent="0.2">
      <c r="A4" s="188" t="s">
        <v>260</v>
      </c>
      <c r="B4" s="188"/>
      <c r="C4" s="188"/>
      <c r="D4" s="188"/>
      <c r="E4" s="188"/>
      <c r="F4" s="188"/>
    </row>
    <row r="5" spans="1:9" x14ac:dyDescent="0.2">
      <c r="A5" s="103"/>
      <c r="B5" s="103"/>
      <c r="C5" s="103"/>
      <c r="D5" s="103"/>
      <c r="E5" s="103"/>
      <c r="F5" s="161"/>
    </row>
    <row r="6" spans="1:9" ht="12.75" customHeight="1" x14ac:dyDescent="0.2">
      <c r="A6" s="214" t="s">
        <v>182</v>
      </c>
      <c r="B6" s="206" t="s">
        <v>18</v>
      </c>
      <c r="C6" s="207"/>
      <c r="D6" s="207"/>
      <c r="E6" s="207"/>
      <c r="F6" s="207"/>
    </row>
    <row r="7" spans="1:9" s="3" customFormat="1" ht="15.75" customHeight="1" x14ac:dyDescent="0.2">
      <c r="A7" s="215"/>
      <c r="B7" s="84">
        <v>2002</v>
      </c>
      <c r="C7" s="84">
        <v>2006</v>
      </c>
      <c r="D7" s="85">
        <v>2010</v>
      </c>
      <c r="E7" s="86">
        <v>2016</v>
      </c>
      <c r="F7" s="86">
        <v>2020</v>
      </c>
    </row>
    <row r="8" spans="1:9" s="3" customFormat="1" ht="12.75" customHeight="1" x14ac:dyDescent="0.2">
      <c r="A8" s="87"/>
      <c r="B8" s="5"/>
      <c r="C8" s="5"/>
      <c r="D8" s="5"/>
      <c r="E8" s="5"/>
      <c r="F8" s="5"/>
    </row>
    <row r="9" spans="1:9" s="3" customFormat="1" ht="12.9" customHeight="1" x14ac:dyDescent="0.2">
      <c r="A9" s="88" t="s">
        <v>22</v>
      </c>
      <c r="B9" s="95">
        <f>SUM(B11:B177)</f>
        <v>100.00000000000003</v>
      </c>
      <c r="C9" s="95">
        <f>SUM(C11:C177)</f>
        <v>100</v>
      </c>
      <c r="D9" s="95">
        <f>SUM(D11:D177)</f>
        <v>99.999999999999972</v>
      </c>
      <c r="E9" s="95">
        <f>SUM(E11:E177)</f>
        <v>100.00000000000003</v>
      </c>
      <c r="F9" s="95">
        <f>SUM(F11:F177)</f>
        <v>99.999999999999972</v>
      </c>
      <c r="G9" s="95"/>
    </row>
    <row r="10" spans="1:9" ht="12.9" customHeight="1" x14ac:dyDescent="0.2">
      <c r="A10" s="19"/>
      <c r="B10" s="96"/>
      <c r="C10" s="96"/>
      <c r="D10" s="96"/>
      <c r="E10" s="96"/>
      <c r="F10" s="96"/>
      <c r="G10" s="83"/>
      <c r="H10" s="83"/>
      <c r="I10" s="83"/>
    </row>
    <row r="11" spans="1:9" ht="12.9" customHeight="1" x14ac:dyDescent="0.2">
      <c r="A11" s="19" t="str">
        <f>+'C6'!A10</f>
        <v>ACCESIBILIDAD SIN EXCLUSIÓN</v>
      </c>
      <c r="B11" s="96">
        <f>+'C6'!B10/'C6'!B$8*100</f>
        <v>0</v>
      </c>
      <c r="C11" s="96">
        <f>+'C6'!C10/'C6'!C$8*100</f>
        <v>0</v>
      </c>
      <c r="D11" s="96">
        <f>+'C6'!D10/'C6'!D$8*100</f>
        <v>3.3441383312413566</v>
      </c>
      <c r="E11" s="96">
        <f>+'C6'!E10/'C6'!E$8*100</f>
        <v>1.6983976296847514</v>
      </c>
      <c r="F11" s="96">
        <f>+'C6'!F10/'C6'!$F$8*100</f>
        <v>0.40403572073183447</v>
      </c>
      <c r="G11" s="173"/>
    </row>
    <row r="12" spans="1:9" ht="12.9" customHeight="1" x14ac:dyDescent="0.2">
      <c r="A12" s="19" t="str">
        <f>+'C6'!A11</f>
        <v>ACCIÓN CANTONAL SIQUIRRES INDEPENDIENTE</v>
      </c>
      <c r="B12" s="96">
        <f>+'C6'!B11/'C6'!B$8*100</f>
        <v>0.32276212742679938</v>
      </c>
      <c r="C12" s="96">
        <f>+'C6'!C11/'C6'!C$8*100</f>
        <v>0.32997628863424189</v>
      </c>
      <c r="D12" s="96">
        <f>+'C6'!D11/'C6'!D$8*100</f>
        <v>9.8804377557985254E-2</v>
      </c>
      <c r="E12" s="96">
        <f>+'C6'!E11/'C6'!E$8*100</f>
        <v>3.3103433181677661E-2</v>
      </c>
      <c r="F12" s="96">
        <f>+'C6'!F11/'C6'!$F$8*100</f>
        <v>2.8564000748459578E-2</v>
      </c>
      <c r="G12" s="173"/>
    </row>
    <row r="13" spans="1:9" s="79" customFormat="1" ht="12.9" customHeight="1" x14ac:dyDescent="0.2">
      <c r="A13" s="19" t="str">
        <f>+'C6'!A12</f>
        <v>ACCIÓN CIUDADANA</v>
      </c>
      <c r="B13" s="96">
        <f>+'C6'!B12/'C6'!B$8*100</f>
        <v>12.841961412600181</v>
      </c>
      <c r="C13" s="96">
        <f>+'C6'!C12/'C6'!C$8*100</f>
        <v>14.644866530622361</v>
      </c>
      <c r="D13" s="96">
        <f>+'C6'!D12/'C6'!D$8*100</f>
        <v>12.618200967848313</v>
      </c>
      <c r="E13" s="96">
        <f>+'C6'!E12/'C6'!E$8*100</f>
        <v>11.624138330401445</v>
      </c>
      <c r="F13" s="96">
        <f>+'C6'!F12/'C6'!$F$8*100</f>
        <v>6.8821027078672738</v>
      </c>
      <c r="G13" s="173"/>
    </row>
    <row r="14" spans="1:9" ht="12.9" customHeight="1" x14ac:dyDescent="0.2">
      <c r="A14" s="19" t="str">
        <f>+'C6'!A13</f>
        <v>ACCIÓN LABORISTA AGRÍCOLA</v>
      </c>
      <c r="B14" s="96">
        <f>+'C6'!B13/'C6'!B$8*100</f>
        <v>0.1107669785921887</v>
      </c>
      <c r="C14" s="96">
        <f>+'C6'!C13/'C6'!C$8*100</f>
        <v>1.3053643866852831E-2</v>
      </c>
      <c r="D14" s="96">
        <f>+'C6'!D13/'C6'!D$8*100</f>
        <v>0</v>
      </c>
      <c r="E14" s="96">
        <f>+'C6'!E13/'C6'!E$8*100</f>
        <v>0</v>
      </c>
      <c r="F14" s="96">
        <f>+'C6'!F13/'C6'!$F$8*100</f>
        <v>0</v>
      </c>
      <c r="G14" s="173"/>
      <c r="I14" s="90"/>
    </row>
    <row r="15" spans="1:9" ht="12.9" customHeight="1" x14ac:dyDescent="0.2">
      <c r="A15" s="19" t="str">
        <f>+'C6'!A14</f>
        <v>ACCIÓN NARANJEÑA</v>
      </c>
      <c r="B15" s="96">
        <f>+'C6'!B14/'C6'!B$8*100</f>
        <v>0</v>
      </c>
      <c r="C15" s="96">
        <f>+'C6'!C14/'C6'!C$8*100</f>
        <v>0</v>
      </c>
      <c r="D15" s="96">
        <f>+'C6'!D14/'C6'!D$8*100</f>
        <v>0.12615772399706529</v>
      </c>
      <c r="E15" s="96">
        <f>+'C6'!E14/'C6'!E$8*100</f>
        <v>0</v>
      </c>
      <c r="F15" s="96">
        <f>+'C6'!F14/'C6'!$F$8*100</f>
        <v>2.5500615160943638E-2</v>
      </c>
      <c r="G15" s="173"/>
    </row>
    <row r="16" spans="1:9" ht="12.9" customHeight="1" x14ac:dyDescent="0.2">
      <c r="A16" s="19" t="str">
        <f>+'C6'!A15</f>
        <v>ACTUEMOS YA</v>
      </c>
      <c r="B16" s="96">
        <f>+'C6'!B15/'C6'!B$8*100</f>
        <v>0</v>
      </c>
      <c r="C16" s="96">
        <f>+'C6'!C15/'C6'!C$8*100</f>
        <v>0</v>
      </c>
      <c r="D16" s="96">
        <f>+'C6'!D15/'C6'!D$8*100</f>
        <v>0</v>
      </c>
      <c r="E16" s="96">
        <f>+'C6'!E15/'C6'!E$8*100</f>
        <v>0</v>
      </c>
      <c r="F16" s="96">
        <f>+'C6'!F15/'C6'!$F$8*100</f>
        <v>0.5578673537481762</v>
      </c>
      <c r="G16" s="173"/>
    </row>
    <row r="17" spans="1:7" ht="12.9" customHeight="1" x14ac:dyDescent="0.2">
      <c r="A17" s="19" t="str">
        <f>+'C6'!A16</f>
        <v>ACCIÓN QUEPEÑA</v>
      </c>
      <c r="B17" s="96">
        <f>+'C6'!B16/'C6'!B$8*100</f>
        <v>0.17306123720290992</v>
      </c>
      <c r="C17" s="96">
        <f>+'C6'!C16/'C6'!C$8*100</f>
        <v>0.10112443096853081</v>
      </c>
      <c r="D17" s="96">
        <f>+'C6'!D16/'C6'!D$8*100</f>
        <v>3.5533786495627301E-2</v>
      </c>
      <c r="E17" s="96">
        <f>+'C6'!E16/'C6'!E$8*100</f>
        <v>0</v>
      </c>
      <c r="F17" s="96">
        <f>+'C6'!F16/'C6'!$F$8*100</f>
        <v>0</v>
      </c>
      <c r="G17" s="173"/>
    </row>
    <row r="18" spans="1:7" ht="12.9" customHeight="1" x14ac:dyDescent="0.2">
      <c r="A18" s="19" t="str">
        <f>+'C6'!A17</f>
        <v>ACUERDO CANTONAL DESAMPARADEÑO</v>
      </c>
      <c r="B18" s="96">
        <f>+'C6'!B17/'C6'!B$8*100</f>
        <v>0</v>
      </c>
      <c r="C18" s="96">
        <f>+'C6'!C17/'C6'!C$8*100</f>
        <v>0</v>
      </c>
      <c r="D18" s="96">
        <f>+'C6'!D17/'C6'!D$8*100</f>
        <v>0.2156312871155513</v>
      </c>
      <c r="E18" s="96">
        <f>+'C6'!E17/'C6'!E$8*100</f>
        <v>0</v>
      </c>
      <c r="F18" s="96">
        <f>+'C6'!F17/'C6'!$F$8*100</f>
        <v>0</v>
      </c>
      <c r="G18" s="173"/>
    </row>
    <row r="19" spans="1:7" ht="12.9" customHeight="1" x14ac:dyDescent="0.2">
      <c r="A19" s="19" t="str">
        <f>+'C6'!A18</f>
        <v>ACUERDO DE ALIANZA DE QUEPOS</v>
      </c>
      <c r="B19" s="96">
        <f>+'C6'!B18/'C6'!B$8*100</f>
        <v>0</v>
      </c>
      <c r="C19" s="96">
        <f>+'C6'!C18/'C6'!C$8*100</f>
        <v>0</v>
      </c>
      <c r="D19" s="96">
        <f>+'C6'!D18/'C6'!D$8*100</f>
        <v>0</v>
      </c>
      <c r="E19" s="96">
        <f>+'C6'!E18/'C6'!E$8*100</f>
        <v>3.6842388444621968E-2</v>
      </c>
      <c r="F19" s="96">
        <f>+'C6'!F18/'C6'!$F$8*100</f>
        <v>2.7901647107915609E-2</v>
      </c>
      <c r="G19" s="173"/>
    </row>
    <row r="20" spans="1:7" ht="12.9" customHeight="1" x14ac:dyDescent="0.2">
      <c r="A20" s="19" t="str">
        <f>+'C6'!A19</f>
        <v>ALAJUELITA NUEVA</v>
      </c>
      <c r="B20" s="96">
        <f>+'C6'!B19/'C6'!B$8*100</f>
        <v>0</v>
      </c>
      <c r="C20" s="96">
        <f>+'C6'!C19/'C6'!C$8*100</f>
        <v>0.10971670288088962</v>
      </c>
      <c r="D20" s="96">
        <f>+'C6'!D19/'C6'!D$8*100</f>
        <v>0</v>
      </c>
      <c r="E20" s="96">
        <f>+'C6'!E19/'C6'!E$8*100</f>
        <v>0</v>
      </c>
      <c r="F20" s="96">
        <f>+'C6'!F19/'C6'!$F$8*100</f>
        <v>0</v>
      </c>
      <c r="G20" s="173"/>
    </row>
    <row r="21" spans="1:7" ht="12.9" customHeight="1" x14ac:dyDescent="0.2">
      <c r="A21" s="19" t="str">
        <f>+'C6'!A20</f>
        <v>ALIANZA CRISTIANA SANTANEÑA</v>
      </c>
      <c r="B21" s="96">
        <f>+'C6'!B20/'C6'!B$8*100</f>
        <v>0</v>
      </c>
      <c r="C21" s="96">
        <f>+'C6'!C20/'C6'!C$8*100</f>
        <v>0</v>
      </c>
      <c r="D21" s="96">
        <f>+'C6'!D20/'C6'!D$8*100</f>
        <v>0</v>
      </c>
      <c r="E21" s="96">
        <f>+'C6'!E20/'C6'!E$8*100</f>
        <v>3.3285821243284698E-2</v>
      </c>
      <c r="F21" s="96">
        <f>+'C6'!F20/'C6'!$F$8*100</f>
        <v>0</v>
      </c>
      <c r="G21" s="173"/>
    </row>
    <row r="22" spans="1:7" ht="12.9" customHeight="1" x14ac:dyDescent="0.2">
      <c r="A22" s="19" t="str">
        <f>+'C6'!A21</f>
        <v>ALIANZA DEMÓCRATA CRISTIANA</v>
      </c>
      <c r="B22" s="96">
        <f>+'C6'!B21/'C6'!B$8*100</f>
        <v>0</v>
      </c>
      <c r="C22" s="96">
        <f>+'C6'!C21/'C6'!C$8*100</f>
        <v>0</v>
      </c>
      <c r="D22" s="96">
        <f>+'C6'!D21/'C6'!D$8*100</f>
        <v>0</v>
      </c>
      <c r="E22" s="96">
        <f>+'C6'!E21/'C6'!E$8*100</f>
        <v>1.1298028476248059</v>
      </c>
      <c r="F22" s="96">
        <f>+'C6'!F21/'C6'!$F$8*100</f>
        <v>2.8897661394883638</v>
      </c>
      <c r="G22" s="173"/>
    </row>
    <row r="23" spans="1:7" ht="12.9" customHeight="1" x14ac:dyDescent="0.2">
      <c r="A23" s="19" t="str">
        <f>+'C6'!A22</f>
        <v>ALIANZA DEMOCRÁTICA NACIONALISTA</v>
      </c>
      <c r="B23" s="96">
        <f>+'C6'!B22/'C6'!B$8*100</f>
        <v>0</v>
      </c>
      <c r="C23" s="96">
        <f>+'C6'!C22/'C6'!C$8*100</f>
        <v>0.18704715009211906</v>
      </c>
      <c r="D23" s="96">
        <f>+'C6'!D22/'C6'!D$8*100</f>
        <v>0</v>
      </c>
      <c r="E23" s="96">
        <f>+'C6'!E22/'C6'!E$8*100</f>
        <v>0</v>
      </c>
      <c r="F23" s="96">
        <f>+'C6'!F22/'C6'!$F$8*100</f>
        <v>0</v>
      </c>
      <c r="G23" s="173"/>
    </row>
    <row r="24" spans="1:7" ht="12.9" customHeight="1" x14ac:dyDescent="0.2">
      <c r="A24" s="19" t="str">
        <f>+'C6'!A23</f>
        <v>ALIANZA PATRIÓTICA</v>
      </c>
      <c r="B24" s="96">
        <f>+'C6'!B23/'C6'!B$8*100</f>
        <v>0</v>
      </c>
      <c r="C24" s="96">
        <f>+'C6'!C23/'C6'!C$8*100</f>
        <v>0</v>
      </c>
      <c r="D24" s="96">
        <f>+'C6'!D23/'C6'!D$8*100</f>
        <v>0.29104471888684658</v>
      </c>
      <c r="E24" s="96">
        <f>+'C6'!E23/'C6'!E$8*100</f>
        <v>0</v>
      </c>
      <c r="F24" s="96">
        <f>+'C6'!F23/'C6'!$F$8*100</f>
        <v>0</v>
      </c>
      <c r="G24" s="173"/>
    </row>
    <row r="25" spans="1:7" ht="12.9" customHeight="1" x14ac:dyDescent="0.2">
      <c r="A25" s="19" t="str">
        <f>+'C6'!A24</f>
        <v>ALIANZA PARA AVANZAR</v>
      </c>
      <c r="B25" s="96">
        <f>+'C6'!B24/'C6'!B$8*100</f>
        <v>1.1080591250382039</v>
      </c>
      <c r="C25" s="96">
        <f>+'C6'!C24/'C6'!C$8*100</f>
        <v>0</v>
      </c>
      <c r="D25" s="96">
        <f>+'C6'!D24/'C6'!D$8*100</f>
        <v>0</v>
      </c>
      <c r="E25" s="96">
        <f>+'C6'!E24/'C6'!E$8*100</f>
        <v>0</v>
      </c>
      <c r="F25" s="96">
        <f>+'C6'!F24/'C6'!$F$8*100</f>
        <v>0</v>
      </c>
      <c r="G25" s="173"/>
    </row>
    <row r="26" spans="1:7" ht="12.9" customHeight="1" x14ac:dyDescent="0.2">
      <c r="A26" s="19" t="str">
        <f>+'C6'!A25</f>
        <v>ALIANZA POR PALMARES</v>
      </c>
      <c r="B26" s="96">
        <f>+'C6'!B25/'C6'!B$8*100</f>
        <v>0</v>
      </c>
      <c r="C26" s="96">
        <f>+'C6'!C25/'C6'!C$8*100</f>
        <v>0</v>
      </c>
      <c r="D26" s="96">
        <f>+'C6'!D25/'C6'!D$8*100</f>
        <v>0</v>
      </c>
      <c r="E26" s="96">
        <f>+'C6'!E25/'C6'!E$8*100</f>
        <v>0.21421477835746783</v>
      </c>
      <c r="F26" s="96">
        <f>+'C6'!F25/'C6'!$F$8*100</f>
        <v>0.13677602677233403</v>
      </c>
      <c r="G26" s="173"/>
    </row>
    <row r="27" spans="1:7" ht="12.9" customHeight="1" x14ac:dyDescent="0.2">
      <c r="A27" s="19" t="str">
        <f>+'C6'!A26</f>
        <v>ALIANZA POR SAN JOSÉ</v>
      </c>
      <c r="B27" s="96">
        <f>+'C6'!B26/'C6'!B$8*100</f>
        <v>0.96147294774485048</v>
      </c>
      <c r="C27" s="96">
        <f>+'C6'!C26/'C6'!C$8*100</f>
        <v>0.216293921793802</v>
      </c>
      <c r="D27" s="96">
        <f>+'C6'!D26/'C6'!D$8*100</f>
        <v>0</v>
      </c>
      <c r="E27" s="96">
        <f>+'C6'!E26/'C6'!E$8*100</f>
        <v>2.1818171869742096</v>
      </c>
      <c r="F27" s="96">
        <f>+'C6'!F26/'C6'!$F$8*100</f>
        <v>0.39699821330105411</v>
      </c>
      <c r="G27" s="173"/>
    </row>
    <row r="28" spans="1:7" ht="12.9" customHeight="1" x14ac:dyDescent="0.2">
      <c r="A28" s="19" t="str">
        <f>+'C6'!A27</f>
        <v>ALIANZA POR SARCHÍ</v>
      </c>
      <c r="B28" s="96">
        <f>+'C6'!B27/'C6'!B$8*100</f>
        <v>0</v>
      </c>
      <c r="C28" s="96">
        <f>+'C6'!C27/'C6'!C$8*100</f>
        <v>0</v>
      </c>
      <c r="D28" s="96">
        <f>+'C6'!D27/'C6'!D$8*100</f>
        <v>0</v>
      </c>
      <c r="E28" s="96">
        <f>+'C6'!E27/'C6'!E$8*100</f>
        <v>0</v>
      </c>
      <c r="F28" s="96">
        <f>+'C6'!F27/'C6'!$F$8*100</f>
        <v>0.14646294876528992</v>
      </c>
      <c r="G28" s="173"/>
    </row>
    <row r="29" spans="1:7" ht="12.9" customHeight="1" x14ac:dyDescent="0.2">
      <c r="A29" s="19" t="str">
        <f>+'C6'!A28</f>
        <v>ALIANZA SANCARLEÑA</v>
      </c>
      <c r="B29" s="96">
        <f>+'C6'!B28/'C6'!B$8*100</f>
        <v>0</v>
      </c>
      <c r="C29" s="96">
        <f>+'C6'!C28/'C6'!C$8*100</f>
        <v>0</v>
      </c>
      <c r="D29" s="96">
        <f>+'C6'!D28/'C6'!D$8*100</f>
        <v>0</v>
      </c>
      <c r="E29" s="96">
        <f>+'C6'!E28/'C6'!E$8*100</f>
        <v>6.4018209624070843E-2</v>
      </c>
      <c r="F29" s="96">
        <f>+'C6'!F28/'C6'!$F$8*100</f>
        <v>0</v>
      </c>
      <c r="G29" s="173"/>
    </row>
    <row r="30" spans="1:7" ht="12.9" customHeight="1" x14ac:dyDescent="0.2">
      <c r="A30" s="19" t="str">
        <f>+'C6'!A29</f>
        <v>ALIANZA SOCIAL POR LA UNIÓN</v>
      </c>
      <c r="B30" s="96">
        <f>+'C6'!B29/'C6'!B$8*100</f>
        <v>0</v>
      </c>
      <c r="C30" s="96">
        <f>+'C6'!C29/'C6'!C$8*100</f>
        <v>0</v>
      </c>
      <c r="D30" s="96">
        <f>+'C6'!D29/'C6'!D$8*100</f>
        <v>0</v>
      </c>
      <c r="E30" s="96">
        <f>+'C6'!E29/'C6'!E$8*100</f>
        <v>0.2833398537065358</v>
      </c>
      <c r="F30" s="96">
        <f>+'C6'!F29/'C6'!$F$8*100</f>
        <v>0.15126501265923381</v>
      </c>
      <c r="G30" s="173"/>
    </row>
    <row r="31" spans="1:7" ht="12.9" customHeight="1" x14ac:dyDescent="0.2">
      <c r="A31" s="19" t="str">
        <f>+'C6'!A30</f>
        <v>ANTICORRUPCIÓN COSTARRICENSE</v>
      </c>
      <c r="B31" s="96">
        <f>+'C6'!B30/'C6'!B$8*100</f>
        <v>0</v>
      </c>
      <c r="C31" s="96">
        <f>+'C6'!C30/'C6'!C$8*100</f>
        <v>0</v>
      </c>
      <c r="D31" s="96">
        <f>+'C6'!D30/'C6'!D$8*100</f>
        <v>0</v>
      </c>
      <c r="E31" s="96">
        <f>+'C6'!E30/'C6'!E$8*100</f>
        <v>0</v>
      </c>
      <c r="F31" s="96">
        <f>+'C6'!F30/'C6'!$F$8*100</f>
        <v>4.6613137453283333E-2</v>
      </c>
      <c r="G31" s="173"/>
    </row>
    <row r="32" spans="1:7" ht="12.9" customHeight="1" x14ac:dyDescent="0.2">
      <c r="A32" s="19" t="str">
        <f>+'C6'!A31</f>
        <v>AUTÉNTICO LABRADOR DE CORONADO</v>
      </c>
      <c r="B32" s="96">
        <f>+'C6'!B31/'C6'!B$8*100</f>
        <v>0</v>
      </c>
      <c r="C32" s="96">
        <f>+'C6'!C31/'C6'!C$8*100</f>
        <v>0</v>
      </c>
      <c r="D32" s="96">
        <f>+'C6'!D31/'C6'!D$8*100</f>
        <v>0</v>
      </c>
      <c r="E32" s="96">
        <f>+'C6'!E31/'C6'!E$8*100</f>
        <v>0.24494716673825398</v>
      </c>
      <c r="F32" s="96">
        <f>+'C6'!F31/'C6'!$F$8*100</f>
        <v>0.24051716572253637</v>
      </c>
      <c r="G32" s="173"/>
    </row>
    <row r="33" spans="1:7" ht="12.9" customHeight="1" x14ac:dyDescent="0.2">
      <c r="A33" s="19" t="str">
        <f>+'C6'!A32</f>
        <v>AUTÉNTICO LIMONENSE</v>
      </c>
      <c r="B33" s="96">
        <f>+'C6'!B32/'C6'!B$8*100</f>
        <v>0</v>
      </c>
      <c r="C33" s="96">
        <f>+'C6'!C32/'C6'!C$8*100</f>
        <v>0</v>
      </c>
      <c r="D33" s="96">
        <f>+'C6'!D32/'C6'!D$8*100</f>
        <v>0</v>
      </c>
      <c r="E33" s="96">
        <f>+'C6'!E32/'C6'!E$8*100</f>
        <v>1.2413331472975104</v>
      </c>
      <c r="F33" s="96">
        <f>+'C6'!F32/'C6'!$F$8*100</f>
        <v>0.46803564124939734</v>
      </c>
      <c r="G33" s="173"/>
    </row>
    <row r="34" spans="1:7" ht="12.9" customHeight="1" x14ac:dyDescent="0.2">
      <c r="A34" s="19" t="str">
        <f>+'C6'!A33</f>
        <v>AUTÉNTICO PARAISEÑO</v>
      </c>
      <c r="B34" s="96">
        <f>+'C6'!B33/'C6'!B$8*100</f>
        <v>0.71949868695383024</v>
      </c>
      <c r="C34" s="96">
        <f>+'C6'!C33/'C6'!C$8*100</f>
        <v>0</v>
      </c>
      <c r="D34" s="96">
        <f>+'C6'!D33/'C6'!D$8*100</f>
        <v>0</v>
      </c>
      <c r="E34" s="96">
        <f>+'C6'!E33/'C6'!E$8*100</f>
        <v>0</v>
      </c>
      <c r="F34" s="96">
        <f>+'C6'!F33/'C6'!$F$8*100</f>
        <v>0</v>
      </c>
      <c r="G34" s="173"/>
    </row>
    <row r="35" spans="1:7" ht="12.9" customHeight="1" x14ac:dyDescent="0.2">
      <c r="A35" s="19" t="str">
        <f>+'C6'!A34</f>
        <v>AUTÉNTICO PILARICO</v>
      </c>
      <c r="B35" s="96">
        <f>+'C6'!B34/'C6'!B$8*100</f>
        <v>0</v>
      </c>
      <c r="C35" s="96">
        <f>+'C6'!C34/'C6'!C$8*100</f>
        <v>7.501714323482514E-2</v>
      </c>
      <c r="D35" s="96">
        <f>+'C6'!D34/'C6'!D$8*100</f>
        <v>0</v>
      </c>
      <c r="E35" s="96">
        <f>+'C6'!E34/'C6'!E$8*100</f>
        <v>0</v>
      </c>
      <c r="F35" s="96">
        <f>+'C6'!F34/'C6'!$F$8*100</f>
        <v>0</v>
      </c>
      <c r="G35" s="173"/>
    </row>
    <row r="36" spans="1:7" ht="12.9" customHeight="1" x14ac:dyDescent="0.2">
      <c r="A36" s="19" t="str">
        <f>+'C6'!A35</f>
        <v>AUTÉNTICO NICOYANO</v>
      </c>
      <c r="B36" s="96">
        <f>+'C6'!B35/'C6'!B$8*100</f>
        <v>0</v>
      </c>
      <c r="C36" s="96">
        <f>+'C6'!C35/'C6'!C$8*100</f>
        <v>0</v>
      </c>
      <c r="D36" s="96">
        <f>+'C6'!D35/'C6'!D$8*100</f>
        <v>0</v>
      </c>
      <c r="E36" s="96">
        <f>+'C6'!E35/'C6'!E$8*100</f>
        <v>0</v>
      </c>
      <c r="F36" s="96">
        <f>+'C6'!F35/'C6'!$F$8*100</f>
        <v>0.16343576080422964</v>
      </c>
      <c r="G36" s="173"/>
    </row>
    <row r="37" spans="1:7" ht="12.9" customHeight="1" x14ac:dyDescent="0.2">
      <c r="A37" s="19" t="str">
        <f>+'C6'!A36</f>
        <v>AUTÉNTICO SANTACRUCEÑO</v>
      </c>
      <c r="B37" s="96">
        <f>+'C6'!B36/'C6'!B$8*100</f>
        <v>0</v>
      </c>
      <c r="C37" s="96">
        <f>+'C6'!C36/'C6'!C$8*100</f>
        <v>0</v>
      </c>
      <c r="D37" s="96">
        <f>+'C6'!D36/'C6'!D$8*100</f>
        <v>0</v>
      </c>
      <c r="E37" s="96">
        <f>+'C6'!E36/'C6'!E$8*100</f>
        <v>0</v>
      </c>
      <c r="F37" s="96">
        <f>+'C6'!F36/'C6'!$F$8*100</f>
        <v>0.46662813976324147</v>
      </c>
      <c r="G37" s="173"/>
    </row>
    <row r="38" spans="1:7" ht="12.9" customHeight="1" x14ac:dyDescent="0.2">
      <c r="A38" s="19" t="str">
        <f>+'C6'!A37</f>
        <v>AUTÉNTICO SANTANEÑO</v>
      </c>
      <c r="B38" s="96">
        <f>+'C6'!B37/'C6'!B$8*100</f>
        <v>0</v>
      </c>
      <c r="C38" s="96">
        <f>+'C6'!C37/'C6'!C$8*100</f>
        <v>8.939267508819472E-2</v>
      </c>
      <c r="D38" s="96">
        <f>+'C6'!D37/'C6'!D$8*100</f>
        <v>0</v>
      </c>
      <c r="E38" s="96">
        <f>+'C6'!E37/'C6'!E$8*100</f>
        <v>0</v>
      </c>
      <c r="F38" s="96">
        <f>+'C6'!F37/'C6'!$F$8*100</f>
        <v>0</v>
      </c>
      <c r="G38" s="173"/>
    </row>
    <row r="39" spans="1:7" ht="12.9" customHeight="1" x14ac:dyDescent="0.2">
      <c r="A39" s="19" t="str">
        <f>+'C6'!A38</f>
        <v>AUTÉNTICO SARAPIQUEÑO</v>
      </c>
      <c r="B39" s="96">
        <f>+'C6'!B38/'C6'!B$8*100</f>
        <v>0.15554097696864458</v>
      </c>
      <c r="C39" s="96">
        <f>+'C6'!C38/'C6'!C$8*100</f>
        <v>0</v>
      </c>
      <c r="D39" s="96">
        <f>+'C6'!D38/'C6'!D$8*100</f>
        <v>0</v>
      </c>
      <c r="E39" s="96">
        <f>+'C6'!E38/'C6'!E$8*100</f>
        <v>0</v>
      </c>
      <c r="F39" s="96">
        <f>+'C6'!F38/'C6'!$F$8*100</f>
        <v>0</v>
      </c>
      <c r="G39" s="173"/>
    </row>
    <row r="40" spans="1:7" ht="12.9" customHeight="1" x14ac:dyDescent="0.2">
      <c r="A40" s="19" t="str">
        <f>+'C6'!A39</f>
        <v>AUTÉNTICO SIQUIRREÑO</v>
      </c>
      <c r="B40" s="96">
        <f>+'C6'!B39/'C6'!B$8*100</f>
        <v>0</v>
      </c>
      <c r="C40" s="96">
        <f>+'C6'!C39/'C6'!C$8*100</f>
        <v>0</v>
      </c>
      <c r="D40" s="96">
        <f>+'C6'!D39/'C6'!D$8*100</f>
        <v>0</v>
      </c>
      <c r="E40" s="96">
        <f>+'C6'!E39/'C6'!E$8*100</f>
        <v>0.25297224144896374</v>
      </c>
      <c r="F40" s="96">
        <f>+'C6'!F39/'C6'!$F$8*100</f>
        <v>7.0292280102730989E-2</v>
      </c>
      <c r="G40" s="173"/>
    </row>
    <row r="41" spans="1:7" ht="12.9" customHeight="1" x14ac:dyDescent="0.2">
      <c r="A41" s="19" t="str">
        <f>+'C6'!A40</f>
        <v>AUTÉNTICO TURRIALBEÑO CARTAGINÉS</v>
      </c>
      <c r="B41" s="96">
        <f>+'C6'!B40/'C6'!B$8*100</f>
        <v>0</v>
      </c>
      <c r="C41" s="96">
        <f>+'C6'!C40/'C6'!C$8*100</f>
        <v>9.7819711002238949E-2</v>
      </c>
      <c r="D41" s="96">
        <f>+'C6'!D40/'C6'!D$8*100</f>
        <v>0</v>
      </c>
      <c r="E41" s="96">
        <f>+'C6'!E40/'C6'!E$8*100</f>
        <v>0</v>
      </c>
      <c r="F41" s="96">
        <f>+'C6'!F40/'C6'!$F$8*100</f>
        <v>0</v>
      </c>
      <c r="G41" s="173"/>
    </row>
    <row r="42" spans="1:7" ht="12.9" customHeight="1" x14ac:dyDescent="0.2">
      <c r="A42" s="19" t="str">
        <f>+'C6'!A41</f>
        <v>AUTÓNOMO OROMONTANO</v>
      </c>
      <c r="B42" s="96">
        <f>+'C6'!B41/'C6'!B$8*100</f>
        <v>0</v>
      </c>
      <c r="C42" s="96">
        <f>+'C6'!C41/'C6'!C$8*100</f>
        <v>6.0972083378084754E-2</v>
      </c>
      <c r="D42" s="96">
        <f>+'C6'!D41/'C6'!D$8*100</f>
        <v>0.10672917886276545</v>
      </c>
      <c r="E42" s="96">
        <f>+'C6'!E41/'C6'!E$8*100</f>
        <v>1.6870895698651148E-2</v>
      </c>
      <c r="F42" s="96">
        <f>+'C6'!F41/'C6'!$F$8*100</f>
        <v>0</v>
      </c>
      <c r="G42" s="173"/>
    </row>
    <row r="43" spans="1:7" ht="12.9" customHeight="1" x14ac:dyDescent="0.2">
      <c r="A43" s="19" t="str">
        <f>+'C6'!A42</f>
        <v>AVANCE ISIDREÑO</v>
      </c>
      <c r="B43" s="96">
        <f>+'C6'!B42/'C6'!B$8*100</f>
        <v>0</v>
      </c>
      <c r="C43" s="96">
        <f>+'C6'!C42/'C6'!C$8*100</f>
        <v>0</v>
      </c>
      <c r="D43" s="96">
        <f>+'C6'!D42/'C6'!D$8*100</f>
        <v>0</v>
      </c>
      <c r="E43" s="96">
        <f>+'C6'!E42/'C6'!E$8*100</f>
        <v>0</v>
      </c>
      <c r="F43" s="96">
        <f>+'C6'!F42/'C6'!$F$8*100</f>
        <v>3.9989601047843437E-2</v>
      </c>
      <c r="G43" s="173"/>
    </row>
    <row r="44" spans="1:7" ht="12.9" customHeight="1" x14ac:dyDescent="0.2">
      <c r="A44" s="19" t="str">
        <f>+'C6'!A43</f>
        <v>AVANCE MONTES DE OCA</v>
      </c>
      <c r="B44" s="96">
        <f>+'C6'!B43/'C6'!B$8*100</f>
        <v>0</v>
      </c>
      <c r="C44" s="96">
        <f>+'C6'!C43/'C6'!C$8*100</f>
        <v>0</v>
      </c>
      <c r="D44" s="96">
        <f>+'C6'!D43/'C6'!D$8*100</f>
        <v>0</v>
      </c>
      <c r="E44" s="96">
        <f>+'C6'!E43/'C6'!E$8*100</f>
        <v>0.17810194215927402</v>
      </c>
      <c r="F44" s="96">
        <f>+'C6'!F43/'C6'!$F$8*100</f>
        <v>8.4615677579494786E-2</v>
      </c>
      <c r="G44" s="173"/>
    </row>
    <row r="45" spans="1:7" ht="12.9" customHeight="1" x14ac:dyDescent="0.2">
      <c r="A45" s="19" t="str">
        <f>+'C6'!A44</f>
        <v>AVANTE POCOCÍ</v>
      </c>
      <c r="B45" s="96">
        <f>+'C6'!B44/'C6'!B$8*100</f>
        <v>0</v>
      </c>
      <c r="C45" s="96">
        <f>+'C6'!C44/'C6'!C$8*100</f>
        <v>0</v>
      </c>
      <c r="D45" s="96">
        <f>+'C6'!D44/'C6'!D$8*100</f>
        <v>0</v>
      </c>
      <c r="E45" s="96">
        <f>+'C6'!E44/'C6'!E$8*100</f>
        <v>0</v>
      </c>
      <c r="F45" s="96">
        <f>+'C6'!F44/'C6'!$F$8*100</f>
        <v>5.2408731808043257E-2</v>
      </c>
      <c r="G45" s="173"/>
    </row>
    <row r="46" spans="1:7" ht="12.9" customHeight="1" x14ac:dyDescent="0.2">
      <c r="A46" s="19" t="str">
        <f>+'C6'!A45</f>
        <v>BARVA UNIDA</v>
      </c>
      <c r="B46" s="96">
        <f>+'C6'!B45/'C6'!B$8*100</f>
        <v>0</v>
      </c>
      <c r="C46" s="96">
        <f>+'C6'!C45/'C6'!C$8*100</f>
        <v>0</v>
      </c>
      <c r="D46" s="96">
        <f>+'C6'!D45/'C6'!D$8*100</f>
        <v>0</v>
      </c>
      <c r="E46" s="96">
        <f>+'C6'!E45/'C6'!E$8*100</f>
        <v>0</v>
      </c>
      <c r="F46" s="96">
        <f>+'C6'!F45/'C6'!$F$8*100</f>
        <v>3.5353125564035484E-2</v>
      </c>
      <c r="G46" s="173"/>
    </row>
    <row r="47" spans="1:7" ht="12.9" customHeight="1" x14ac:dyDescent="0.2">
      <c r="A47" s="19" t="str">
        <f>+'C6'!A46</f>
        <v>CAMBIO YA</v>
      </c>
      <c r="B47" s="96">
        <f>+'C6'!B46/'C6'!B$8*100</f>
        <v>0.16001837680629016</v>
      </c>
      <c r="C47" s="96">
        <f>+'C6'!C46/'C6'!C$8*100</f>
        <v>0</v>
      </c>
      <c r="D47" s="96">
        <f>+'C6'!D46/'C6'!D$8*100</f>
        <v>0</v>
      </c>
      <c r="E47" s="96">
        <f>+'C6'!E46/'C6'!E$8*100</f>
        <v>0</v>
      </c>
      <c r="F47" s="96">
        <f>+'C6'!F46/'C6'!$F$8*100</f>
        <v>0</v>
      </c>
      <c r="G47" s="173"/>
    </row>
    <row r="48" spans="1:7" ht="12.9" customHeight="1" x14ac:dyDescent="0.2">
      <c r="A48" s="19" t="str">
        <f>+'C6'!A47</f>
        <v>CANTONAL DE CARRILLO</v>
      </c>
      <c r="B48" s="96">
        <f>+'C6'!B47/'C6'!B$8*100</f>
        <v>0</v>
      </c>
      <c r="C48" s="96">
        <f>+'C6'!C47/'C6'!C$8*100</f>
        <v>0</v>
      </c>
      <c r="D48" s="96">
        <f>+'C6'!D47/'C6'!D$8*100</f>
        <v>0</v>
      </c>
      <c r="E48" s="96">
        <f>+'C6'!E47/'C6'!E$8*100</f>
        <v>0</v>
      </c>
      <c r="F48" s="96">
        <f>+'C6'!F47/'C6'!$F$8*100</f>
        <v>0.17237753495157346</v>
      </c>
      <c r="G48" s="173"/>
    </row>
    <row r="49" spans="1:7" ht="12.9" customHeight="1" x14ac:dyDescent="0.2">
      <c r="A49" s="19" t="str">
        <f>+'C6'!A48</f>
        <v>CÍVICO DE TIBÁS FUENTEOVEJUNA</v>
      </c>
      <c r="B49" s="96">
        <f>+'C6'!B48/'C6'!B$8*100</f>
        <v>0</v>
      </c>
      <c r="C49" s="96">
        <f>+'C6'!C48/'C6'!C$8*100</f>
        <v>0</v>
      </c>
      <c r="D49" s="96">
        <f>+'C6'!D48/'C6'!D$8*100</f>
        <v>0.26586430183778698</v>
      </c>
      <c r="E49" s="96">
        <f>+'C6'!E48/'C6'!E$8*100</f>
        <v>0</v>
      </c>
      <c r="F49" s="96">
        <f>+'C6'!F48/'C6'!$F$8*100</f>
        <v>0</v>
      </c>
      <c r="G49" s="173"/>
    </row>
    <row r="50" spans="1:7" ht="12.9" customHeight="1" x14ac:dyDescent="0.2">
      <c r="A50" s="19" t="str">
        <f>+'C6'!A49</f>
        <v>COALICIÓN ALIANZA POR BELEN</v>
      </c>
      <c r="B50" s="96">
        <f>+'C6'!B49/'C6'!B$8*100</f>
        <v>0</v>
      </c>
      <c r="C50" s="96">
        <f>+'C6'!C49/'C6'!C$8*100</f>
        <v>0</v>
      </c>
      <c r="D50" s="96">
        <f>+'C6'!D49/'C6'!D$8*100</f>
        <v>0</v>
      </c>
      <c r="E50" s="96">
        <f>+'C6'!E49/'C6'!E$8*100</f>
        <v>0.11326298625797149</v>
      </c>
      <c r="F50" s="96">
        <f>+'C6'!F49/'C6'!$F$8*100</f>
        <v>0</v>
      </c>
      <c r="G50" s="173"/>
    </row>
    <row r="51" spans="1:7" ht="12.9" customHeight="1" x14ac:dyDescent="0.2">
      <c r="A51" s="19" t="str">
        <f>+'C6'!A50</f>
        <v>COALICIÓN BARVA UNIDA</v>
      </c>
      <c r="B51" s="96">
        <f>+'C6'!B50/'C6'!B$8*100</f>
        <v>0</v>
      </c>
      <c r="C51" s="96">
        <f>+'C6'!C50/'C6'!C$8*100</f>
        <v>0</v>
      </c>
      <c r="D51" s="96">
        <f>+'C6'!D50/'C6'!D$8*100</f>
        <v>0.10366151384156022</v>
      </c>
      <c r="E51" s="96">
        <f>+'C6'!E50/'C6'!E$8*100</f>
        <v>5.7269851344610385E-2</v>
      </c>
      <c r="F51" s="96">
        <f>+'C6'!F50/'C6'!$F$8*100</f>
        <v>0</v>
      </c>
      <c r="G51" s="173"/>
    </row>
    <row r="52" spans="1:7" ht="12.9" customHeight="1" x14ac:dyDescent="0.2">
      <c r="A52" s="19" t="str">
        <f>+'C6'!A51</f>
        <v>COALICIÓN CAMBIO 2000</v>
      </c>
      <c r="B52" s="96">
        <f>+'C6'!B51/'C6'!B$8*100</f>
        <v>0.83162835245312838</v>
      </c>
      <c r="C52" s="96">
        <f>+'C6'!C51/'C6'!C$8*100</f>
        <v>0</v>
      </c>
      <c r="D52" s="96">
        <f>+'C6'!D51/'C6'!D$8*100</f>
        <v>0</v>
      </c>
      <c r="E52" s="96">
        <f>+'C6'!E51/'C6'!E$8*100</f>
        <v>0</v>
      </c>
      <c r="F52" s="96">
        <f>+'C6'!F51/'C6'!$F$8*100</f>
        <v>0</v>
      </c>
      <c r="G52" s="173"/>
    </row>
    <row r="53" spans="1:7" ht="12.9" customHeight="1" x14ac:dyDescent="0.2">
      <c r="A53" s="19" t="str">
        <f>+'C6'!A52</f>
        <v>COALICIÓN CARTAGO UNIDO</v>
      </c>
      <c r="B53" s="96">
        <f>+'C6'!B52/'C6'!B$8*100</f>
        <v>0</v>
      </c>
      <c r="C53" s="96">
        <f>+'C6'!C52/'C6'!C$8*100</f>
        <v>0</v>
      </c>
      <c r="D53" s="96">
        <f>+'C6'!D52/'C6'!D$8*100</f>
        <v>1.4511333744059596</v>
      </c>
      <c r="E53" s="96">
        <f>+'C6'!E52/'C6'!E$8*100</f>
        <v>0</v>
      </c>
      <c r="F53" s="96">
        <f>+'C6'!F52/'C6'!$F$8*100</f>
        <v>0</v>
      </c>
      <c r="G53" s="173"/>
    </row>
    <row r="54" spans="1:7" ht="12.9" customHeight="1" x14ac:dyDescent="0.2">
      <c r="A54" s="19" t="str">
        <f>+'C6'!A53</f>
        <v>COALICIÓN ALIANZA POR NICOYA</v>
      </c>
      <c r="B54" s="96">
        <f>+'C6'!B53/'C6'!B$8*100</f>
        <v>0</v>
      </c>
      <c r="C54" s="96">
        <f>+'C6'!C53/'C6'!C$8*100</f>
        <v>0</v>
      </c>
      <c r="D54" s="96">
        <f>+'C6'!D53/'C6'!D$8*100</f>
        <v>0</v>
      </c>
      <c r="E54" s="96">
        <f>+'C6'!E53/'C6'!E$8*100</f>
        <v>0</v>
      </c>
      <c r="F54" s="96">
        <f>+'C6'!F53/'C6'!$F$8*100</f>
        <v>0.15573589973290575</v>
      </c>
      <c r="G54" s="173"/>
    </row>
    <row r="55" spans="1:7" ht="12.9" customHeight="1" x14ac:dyDescent="0.2">
      <c r="A55" s="19" t="str">
        <f>+'C6'!A54</f>
        <v>COALICIÓN ASERRÍ DE TODOS</v>
      </c>
      <c r="B55" s="96">
        <f>+'C6'!B54/'C6'!B$8*100</f>
        <v>0</v>
      </c>
      <c r="C55" s="96">
        <f>+'C6'!C54/'C6'!C$8*100</f>
        <v>0</v>
      </c>
      <c r="D55" s="96">
        <f>+'C6'!D54/'C6'!D$8*100</f>
        <v>0</v>
      </c>
      <c r="E55" s="96">
        <f>+'C6'!E54/'C6'!E$8*100</f>
        <v>0</v>
      </c>
      <c r="F55" s="96">
        <f>+'C6'!F54/'C6'!$F$8*100</f>
        <v>0.10639055351237849</v>
      </c>
      <c r="G55" s="173"/>
    </row>
    <row r="56" spans="1:7" ht="12.9" customHeight="1" x14ac:dyDescent="0.2">
      <c r="A56" s="19" t="str">
        <f>+'C6'!A55</f>
        <v>COALICIÓN GENTE MONTES DE OCA</v>
      </c>
      <c r="B56" s="96">
        <f>+'C6'!B55/'C6'!B$8*100</f>
        <v>0</v>
      </c>
      <c r="C56" s="96">
        <f>+'C6'!C55/'C6'!C$8*100</f>
        <v>0</v>
      </c>
      <c r="D56" s="96">
        <f>+'C6'!D55/'C6'!D$8*100</f>
        <v>0</v>
      </c>
      <c r="E56" s="96">
        <f>+'C6'!E55/'C6'!E$8*100</f>
        <v>0.33805627218864759</v>
      </c>
      <c r="F56" s="96">
        <f>+'C6'!F55/'C6'!$F$8*100</f>
        <v>0.37323627644653867</v>
      </c>
      <c r="G56" s="173"/>
    </row>
    <row r="57" spans="1:7" ht="12.9" customHeight="1" x14ac:dyDescent="0.2">
      <c r="A57" s="19" t="str">
        <f>+'C6'!A56</f>
        <v>COALICIÓN MONTES DE OCA UNIDA</v>
      </c>
      <c r="B57" s="96">
        <f>+'C6'!B56/'C6'!B$8*100</f>
        <v>0</v>
      </c>
      <c r="C57" s="96">
        <f>+'C6'!C56/'C6'!C$8*100</f>
        <v>0</v>
      </c>
      <c r="D57" s="96">
        <f>+'C6'!D56/'C6'!D$8*100</f>
        <v>0.1595185811026722</v>
      </c>
      <c r="E57" s="96">
        <f>+'C6'!E56/'C6'!E$8*100</f>
        <v>0</v>
      </c>
      <c r="F57" s="96">
        <f>+'C6'!F56/'C6'!$F$8*100</f>
        <v>0</v>
      </c>
      <c r="G57" s="173"/>
    </row>
    <row r="58" spans="1:7" ht="12.9" customHeight="1" x14ac:dyDescent="0.2">
      <c r="A58" s="19" t="str">
        <f>+'C6'!A57</f>
        <v>COALICIÓN PARTIDO ALIANZA ZARCEREÑA</v>
      </c>
      <c r="B58" s="96">
        <f>+'C6'!B57/'C6'!B$8*100</f>
        <v>0</v>
      </c>
      <c r="C58" s="96">
        <f>+'C6'!C57/'C6'!C$8*100</f>
        <v>0</v>
      </c>
      <c r="D58" s="96">
        <f>+'C6'!D57/'C6'!D$8*100</f>
        <v>7.2857044253624326E-2</v>
      </c>
      <c r="E58" s="96">
        <f>+'C6'!E57/'C6'!E$8*100</f>
        <v>0</v>
      </c>
      <c r="F58" s="96">
        <f>+'C6'!F57/'C6'!$F$8*100</f>
        <v>0</v>
      </c>
      <c r="G58" s="173"/>
    </row>
    <row r="59" spans="1:7" ht="12.9" customHeight="1" x14ac:dyDescent="0.2">
      <c r="A59" s="19" t="str">
        <f>+'C6'!A58</f>
        <v>COALICIÓN RAMONENSE</v>
      </c>
      <c r="B59" s="96">
        <f>+'C6'!B58/'C6'!B$8*100</f>
        <v>0</v>
      </c>
      <c r="C59" s="96">
        <f>+'C6'!C58/'C6'!C$8*100</f>
        <v>0</v>
      </c>
      <c r="D59" s="96">
        <f>+'C6'!D58/'C6'!D$8*100</f>
        <v>0.61404428174458114</v>
      </c>
      <c r="E59" s="96">
        <f>+'C6'!E58/'C6'!E$8*100</f>
        <v>0</v>
      </c>
      <c r="F59" s="96">
        <f>+'C6'!F58/'C6'!$F$8*100</f>
        <v>0</v>
      </c>
      <c r="G59" s="173"/>
    </row>
    <row r="60" spans="1:7" ht="12.9" customHeight="1" x14ac:dyDescent="0.2">
      <c r="A60" s="19" t="str">
        <f>+'C6'!A59</f>
        <v>COALICIÓN SOMOS TIBÁS</v>
      </c>
      <c r="B60" s="96">
        <f>+'C6'!B59/'C6'!B$8*100</f>
        <v>0</v>
      </c>
      <c r="C60" s="96">
        <f>+'C6'!C59/'C6'!C$8*100</f>
        <v>0</v>
      </c>
      <c r="D60" s="96">
        <f>+'C6'!D59/'C6'!D$8*100</f>
        <v>0</v>
      </c>
      <c r="E60" s="96">
        <f>+'C6'!E59/'C6'!E$8*100</f>
        <v>0.22889701731683451</v>
      </c>
      <c r="F60" s="96">
        <f>+'C6'!F59/'C6'!$F$8*100</f>
        <v>0</v>
      </c>
      <c r="G60" s="173"/>
    </row>
    <row r="61" spans="1:7" ht="12.9" customHeight="1" x14ac:dyDescent="0.2">
      <c r="A61" s="19" t="str">
        <f>+'C6'!A60</f>
        <v>COALICIÓN UNIDOS POR GUATUSO</v>
      </c>
      <c r="B61" s="96">
        <f>+'C6'!B60/'C6'!B$8*100</f>
        <v>0</v>
      </c>
      <c r="C61" s="96">
        <f>+'C6'!C60/'C6'!C$8*100</f>
        <v>0</v>
      </c>
      <c r="D61" s="96">
        <f>+'C6'!D60/'C6'!D$8*100</f>
        <v>0</v>
      </c>
      <c r="E61" s="96">
        <f>+'C6'!E60/'C6'!E$8*100</f>
        <v>4.1766866108012037E-2</v>
      </c>
      <c r="F61" s="96">
        <f>+'C6'!F60/'C6'!$F$8*100</f>
        <v>0</v>
      </c>
      <c r="G61" s="173"/>
    </row>
    <row r="62" spans="1:7" ht="12.9" customHeight="1" x14ac:dyDescent="0.2">
      <c r="A62" s="19" t="str">
        <f>+'C6'!A61</f>
        <v>COALICIÓN UNIDOS POR SAN CARLOS</v>
      </c>
      <c r="B62" s="96">
        <f>+'C6'!B61/'C6'!B$8*100</f>
        <v>0</v>
      </c>
      <c r="C62" s="96">
        <f>+'C6'!C61/'C6'!C$8*100</f>
        <v>0</v>
      </c>
      <c r="D62" s="96">
        <f>+'C6'!D61/'C6'!D$8*100</f>
        <v>1.6740503659468731</v>
      </c>
      <c r="E62" s="96">
        <f>+'C6'!E61/'C6'!E$8*100</f>
        <v>0</v>
      </c>
      <c r="F62" s="96">
        <f>+'C6'!F61/'C6'!$F$8*100</f>
        <v>0</v>
      </c>
      <c r="G62" s="173"/>
    </row>
    <row r="63" spans="1:7" ht="12.9" customHeight="1" x14ac:dyDescent="0.2">
      <c r="A63" s="19" t="str">
        <f>+'C6'!A62</f>
        <v>COALICIÓN UNIÓN LIBERIANA</v>
      </c>
      <c r="B63" s="96">
        <f>+'C6'!B62/'C6'!B$8*100</f>
        <v>0</v>
      </c>
      <c r="C63" s="96">
        <f>+'C6'!C62/'C6'!C$8*100</f>
        <v>0</v>
      </c>
      <c r="D63" s="96">
        <f>+'C6'!D62/'C6'!D$8*100</f>
        <v>0.15772910984030247</v>
      </c>
      <c r="E63" s="96">
        <f>+'C6'!E62/'C6'!E$8*100</f>
        <v>0</v>
      </c>
      <c r="F63" s="96">
        <f>+'C6'!F62/'C6'!$F$8*100</f>
        <v>0</v>
      </c>
      <c r="G63" s="173"/>
    </row>
    <row r="64" spans="1:7" ht="12.9" customHeight="1" x14ac:dyDescent="0.2">
      <c r="A64" s="19" t="str">
        <f>+'C6'!A63</f>
        <v>COMUNAL PRO-CURRI</v>
      </c>
      <c r="B64" s="96">
        <f>+'C6'!B63/'C6'!B$8*100</f>
        <v>0</v>
      </c>
      <c r="C64" s="96">
        <f>+'C6'!C63/'C6'!C$8*100</f>
        <v>0.15746990639380695</v>
      </c>
      <c r="D64" s="96">
        <f>+'C6'!D63/'C6'!D$8*100</f>
        <v>0</v>
      </c>
      <c r="E64" s="96">
        <f>+'C6'!E63/'C6'!E$8*100</f>
        <v>0</v>
      </c>
      <c r="F64" s="96">
        <f>+'C6'!F63/'C6'!$F$8*100</f>
        <v>0</v>
      </c>
      <c r="G64" s="173"/>
    </row>
    <row r="65" spans="1:7" ht="12.9" customHeight="1" x14ac:dyDescent="0.2">
      <c r="A65" s="19" t="str">
        <f>+'C6'!A64</f>
        <v>CONCIENCIA LIMONENSE</v>
      </c>
      <c r="B65" s="96">
        <f>+'C6'!B64/'C6'!B$8*100</f>
        <v>4.2632633236712347E-2</v>
      </c>
      <c r="C65" s="96">
        <f>+'C6'!C64/'C6'!C$8*100</f>
        <v>0</v>
      </c>
      <c r="D65" s="96">
        <f>+'C6'!D64/'C6'!D$8*100</f>
        <v>0</v>
      </c>
      <c r="E65" s="96">
        <f>+'C6'!E64/'C6'!E$8*100</f>
        <v>0</v>
      </c>
      <c r="F65" s="96">
        <f>+'C6'!F64/'C6'!$F$8*100</f>
        <v>0</v>
      </c>
      <c r="G65" s="173"/>
    </row>
    <row r="66" spans="1:7" ht="12.9" customHeight="1" x14ac:dyDescent="0.2">
      <c r="A66" s="19" t="str">
        <f>+'C6'!A65</f>
        <v>COALICIÓN JUNTOS</v>
      </c>
      <c r="B66" s="96">
        <f>+'C6'!B65/'C6'!B$8*100</f>
        <v>0</v>
      </c>
      <c r="C66" s="96">
        <f>+'C6'!C65/'C6'!C$8*100</f>
        <v>0</v>
      </c>
      <c r="D66" s="96">
        <f>+'C6'!D65/'C6'!D$8*100</f>
        <v>0</v>
      </c>
      <c r="E66" s="96">
        <f>+'C6'!E65/'C6'!E$8*100</f>
        <v>0</v>
      </c>
      <c r="F66" s="96">
        <f>+'C6'!F65/'C6'!$F$8*100</f>
        <v>0.34434109887780695</v>
      </c>
      <c r="G66" s="173"/>
    </row>
    <row r="67" spans="1:7" ht="12.9" customHeight="1" x14ac:dyDescent="0.2">
      <c r="A67" s="19" t="str">
        <f>+'C6'!A66</f>
        <v>COALICIÓN UNIDAD POR FLORES</v>
      </c>
      <c r="B67" s="96">
        <f>+'C6'!B66/'C6'!B$8*100</f>
        <v>0</v>
      </c>
      <c r="C67" s="96">
        <f>+'C6'!C66/'C6'!C$8*100</f>
        <v>0</v>
      </c>
      <c r="D67" s="96">
        <f>+'C6'!D66/'C6'!D$8*100</f>
        <v>0</v>
      </c>
      <c r="E67" s="96">
        <f>+'C6'!E66/'C6'!E$8*100</f>
        <v>0</v>
      </c>
      <c r="F67" s="96">
        <f>+'C6'!F66/'C6'!$F$8*100</f>
        <v>0.1698109145944656</v>
      </c>
      <c r="G67" s="173"/>
    </row>
    <row r="68" spans="1:7" ht="12.9" customHeight="1" x14ac:dyDescent="0.2">
      <c r="A68" s="19" t="str">
        <f>+'C6'!A67</f>
        <v>COALICIÓN UNIÓN BELEMITA</v>
      </c>
      <c r="B68" s="96">
        <f>+'C6'!B67/'C6'!B$8*100</f>
        <v>0</v>
      </c>
      <c r="C68" s="96">
        <f>+'C6'!C67/'C6'!C$8*100</f>
        <v>0</v>
      </c>
      <c r="D68" s="96">
        <f>+'C6'!D67/'C6'!D$8*100</f>
        <v>0</v>
      </c>
      <c r="E68" s="96">
        <f>+'C6'!E67/'C6'!E$8*100</f>
        <v>0</v>
      </c>
      <c r="F68" s="96">
        <f>+'C6'!F67/'C6'!$F$8*100</f>
        <v>0.1757720973593615</v>
      </c>
      <c r="G68" s="173"/>
    </row>
    <row r="69" spans="1:7" ht="12.9" customHeight="1" x14ac:dyDescent="0.2">
      <c r="A69" s="19" t="str">
        <f>+'C6'!A68</f>
        <v>COMUNAL UNIDO</v>
      </c>
      <c r="B69" s="96">
        <f>+'C6'!B68/'C6'!B$8*100</f>
        <v>0</v>
      </c>
      <c r="C69" s="96">
        <f>+'C6'!C68/'C6'!C$8*100</f>
        <v>0</v>
      </c>
      <c r="D69" s="96">
        <f>+'C6'!D68/'C6'!D$8*100</f>
        <v>0</v>
      </c>
      <c r="E69" s="96">
        <f>+'C6'!E68/'C6'!E$8*100</f>
        <v>0</v>
      </c>
      <c r="F69" s="96">
        <f>+'C6'!F68/'C6'!$F$8*100</f>
        <v>0.71236134040506183</v>
      </c>
      <c r="G69" s="173"/>
    </row>
    <row r="70" spans="1:7" ht="12.9" customHeight="1" x14ac:dyDescent="0.2">
      <c r="A70" s="19" t="str">
        <f>+'C6'!A69</f>
        <v>CURRIDABAT SIGLO XXI</v>
      </c>
      <c r="B70" s="96">
        <f>+'C6'!B69/'C6'!B$8*100</f>
        <v>0.30368451072726604</v>
      </c>
      <c r="C70" s="96">
        <f>+'C6'!C69/'C6'!C$8*100</f>
        <v>0.56411569824601993</v>
      </c>
      <c r="D70" s="96">
        <f>+'C6'!D69/'C6'!D$8*100</f>
        <v>0.94739721404888333</v>
      </c>
      <c r="E70" s="96">
        <f>+'C6'!E69/'C6'!E$8*100</f>
        <v>0.70337955958754761</v>
      </c>
      <c r="F70" s="96">
        <f>+'C6'!F69/'C6'!$F$8*100</f>
        <v>0.44220384926818163</v>
      </c>
      <c r="G70" s="173"/>
    </row>
    <row r="71" spans="1:7" ht="12.9" customHeight="1" x14ac:dyDescent="0.2">
      <c r="A71" s="19" t="str">
        <f>+'C6'!A70</f>
        <v>DE LOS TRABAJADORES</v>
      </c>
      <c r="B71" s="96">
        <f>+'C6'!B70/'C6'!B$8*100</f>
        <v>0</v>
      </c>
      <c r="C71" s="96">
        <f>+'C6'!C70/'C6'!C$8*100</f>
        <v>0</v>
      </c>
      <c r="D71" s="96">
        <f>+'C6'!D70/'C6'!D$8*100</f>
        <v>0</v>
      </c>
      <c r="E71" s="96">
        <f>+'C6'!E70/'C6'!E$8*100</f>
        <v>9.5571344282088674E-2</v>
      </c>
      <c r="F71" s="96">
        <f>+'C6'!F70/'C6'!$F$8*100</f>
        <v>0</v>
      </c>
      <c r="G71" s="173"/>
    </row>
    <row r="72" spans="1:7" ht="12.9" customHeight="1" x14ac:dyDescent="0.2">
      <c r="A72" s="19" t="str">
        <f>+'C6'!A71</f>
        <v>DEL PUEBLO Y PARA EL PUEBLO</v>
      </c>
      <c r="B72" s="96">
        <f>+'C6'!B71/'C6'!B$8*100</f>
        <v>0</v>
      </c>
      <c r="C72" s="96">
        <f>+'C6'!C71/'C6'!C$8*100</f>
        <v>6.2459207362916082E-2</v>
      </c>
      <c r="D72" s="96">
        <f>+'C6'!D71/'C6'!D$8*100</f>
        <v>0</v>
      </c>
      <c r="E72" s="96">
        <f>+'C6'!E71/'C6'!E$8*100</f>
        <v>0</v>
      </c>
      <c r="F72" s="96">
        <f>+'C6'!F71/'C6'!$F$8*100</f>
        <v>0</v>
      </c>
      <c r="G72" s="173"/>
    </row>
    <row r="73" spans="1:7" ht="12.9" customHeight="1" x14ac:dyDescent="0.2">
      <c r="A73" s="19" t="str">
        <f>+'C6'!A72</f>
        <v>DEL SOL</v>
      </c>
      <c r="B73" s="96">
        <f>+'C6'!B72/'C6'!B$8*100</f>
        <v>0.32354080565943338</v>
      </c>
      <c r="C73" s="96">
        <f>+'C6'!C72/'C6'!C$8*100</f>
        <v>0.3208883087269393</v>
      </c>
      <c r="D73" s="96">
        <f>+'C6'!D72/'C6'!D$8*100</f>
        <v>0.29833042331220905</v>
      </c>
      <c r="E73" s="96">
        <f>+'C6'!E72/'C6'!E$8*100</f>
        <v>0.17354224061909804</v>
      </c>
      <c r="F73" s="96">
        <f>+'C6'!F72/'C6'!$F$8*100</f>
        <v>0.25848350822229227</v>
      </c>
      <c r="G73" s="173"/>
    </row>
    <row r="74" spans="1:7" ht="12.9" customHeight="1" x14ac:dyDescent="0.2">
      <c r="A74" s="19" t="str">
        <f>+'C6'!A73</f>
        <v>DEMÓCRATA</v>
      </c>
      <c r="B74" s="96">
        <f>+'C6'!B73/'C6'!B$8*100</f>
        <v>0</v>
      </c>
      <c r="C74" s="96">
        <f>+'C6'!C73/'C6'!C$8*100</f>
        <v>0</v>
      </c>
      <c r="D74" s="96">
        <f>+'C6'!D73/'C6'!D$8*100</f>
        <v>0</v>
      </c>
      <c r="E74" s="96">
        <f>+'C6'!E73/'C6'!E$8*100</f>
        <v>2.608149280980664E-2</v>
      </c>
      <c r="F74" s="96">
        <f>+'C6'!F73/'C6'!$F$8*100</f>
        <v>0</v>
      </c>
      <c r="G74" s="173"/>
    </row>
    <row r="75" spans="1:7" ht="12.9" customHeight="1" x14ac:dyDescent="0.2">
      <c r="A75" s="19" t="str">
        <f>+'C6'!A74</f>
        <v>DESAMPARADOS UNIDO</v>
      </c>
      <c r="B75" s="96">
        <f>+'C6'!B74/'C6'!B$8*100</f>
        <v>0</v>
      </c>
      <c r="C75" s="96">
        <f>+'C6'!C74/'C6'!C$8*100</f>
        <v>0</v>
      </c>
      <c r="D75" s="96">
        <f>+'C6'!D74/'C6'!D$8*100</f>
        <v>0</v>
      </c>
      <c r="E75" s="96">
        <f>+'C6'!E74/'C6'!E$8*100</f>
        <v>0.12885716552537338</v>
      </c>
      <c r="F75" s="96">
        <f>+'C6'!F74/'C6'!$F$8*100</f>
        <v>0</v>
      </c>
      <c r="G75" s="173"/>
    </row>
    <row r="76" spans="1:7" ht="12.9" customHeight="1" x14ac:dyDescent="0.2">
      <c r="A76" s="19" t="str">
        <f>+'C6'!A75</f>
        <v>DESARROLLO TALAMANQUEÑO</v>
      </c>
      <c r="B76" s="96">
        <f>+'C6'!B75/'C6'!B$8*100</f>
        <v>0</v>
      </c>
      <c r="C76" s="96">
        <f>+'C6'!C75/'C6'!C$8*100</f>
        <v>0</v>
      </c>
      <c r="D76" s="96">
        <f>+'C6'!D75/'C6'!D$8*100</f>
        <v>0</v>
      </c>
      <c r="E76" s="96">
        <f>+'C6'!E75/'C6'!E$8*100</f>
        <v>0</v>
      </c>
      <c r="F76" s="96">
        <f>+'C6'!F75/'C6'!$F$8*100</f>
        <v>6.4248303132767109E-2</v>
      </c>
      <c r="G76" s="173"/>
    </row>
    <row r="77" spans="1:7" ht="12.9" customHeight="1" x14ac:dyDescent="0.2">
      <c r="A77" s="19" t="str">
        <f>+'C6'!A76</f>
        <v>DESPERTAR ALAJUELENSE</v>
      </c>
      <c r="B77" s="96">
        <f>+'C6'!B76/'C6'!B$8*100</f>
        <v>0</v>
      </c>
      <c r="C77" s="96">
        <f>+'C6'!C76/'C6'!C$8*100</f>
        <v>0</v>
      </c>
      <c r="D77" s="96">
        <f>+'C6'!D76/'C6'!D$8*100</f>
        <v>0</v>
      </c>
      <c r="E77" s="96">
        <f>+'C6'!E76/'C6'!E$8*100</f>
        <v>0</v>
      </c>
      <c r="F77" s="96">
        <f>+'C6'!F76/'C6'!$F$8*100</f>
        <v>0.49022448820762088</v>
      </c>
      <c r="G77" s="173"/>
    </row>
    <row r="78" spans="1:7" ht="12.9" customHeight="1" x14ac:dyDescent="0.2">
      <c r="A78" s="19" t="str">
        <f>+'C6'!A77</f>
        <v>EL PUENTE Y LOS CAMINOS DE MORA</v>
      </c>
      <c r="B78" s="96">
        <f>+'C6'!B77/'C6'!B$8*100</f>
        <v>0</v>
      </c>
      <c r="C78" s="96">
        <f>+'C6'!C77/'C6'!C$8*100</f>
        <v>0.24421880550896821</v>
      </c>
      <c r="D78" s="96">
        <f>+'C6'!D77/'C6'!D$8*100</f>
        <v>0.16808247928687012</v>
      </c>
      <c r="E78" s="96">
        <f>+'C6'!E77/'C6'!E$8*100</f>
        <v>0</v>
      </c>
      <c r="F78" s="96">
        <f>+'C6'!F77/'C6'!$F$8*100</f>
        <v>0</v>
      </c>
      <c r="G78" s="173"/>
    </row>
    <row r="79" spans="1:7" ht="12.9" customHeight="1" x14ac:dyDescent="0.2">
      <c r="A79" s="19" t="str">
        <f>+'C6'!A78</f>
        <v>ECOLÓGICO COMUNAL COSTARRICENSE</v>
      </c>
      <c r="B79" s="96">
        <f>+'C6'!B78/'C6'!B$8*100</f>
        <v>0</v>
      </c>
      <c r="C79" s="96">
        <f>+'C6'!C78/'C6'!C$8*100</f>
        <v>0</v>
      </c>
      <c r="D79" s="96">
        <f>+'C6'!D78/'C6'!D$8*100</f>
        <v>0</v>
      </c>
      <c r="E79" s="96">
        <f>+'C6'!E78/'C6'!E$8*100</f>
        <v>0.33404373483329275</v>
      </c>
      <c r="F79" s="96">
        <f>+'C6'!F78/'C6'!$F$8*100</f>
        <v>0.16418090864984156</v>
      </c>
      <c r="G79" s="173"/>
    </row>
    <row r="80" spans="1:7" ht="12.9" customHeight="1" x14ac:dyDescent="0.2">
      <c r="A80" s="19" t="str">
        <f>+'C6'!A79</f>
        <v>FRENTE AMPLIO</v>
      </c>
      <c r="B80" s="96">
        <f>+'C6'!B79/'C6'!B$8*100</f>
        <v>0</v>
      </c>
      <c r="C80" s="96">
        <f>+'C6'!C79/'C6'!C$8*100</f>
        <v>8.294847115392559E-2</v>
      </c>
      <c r="D80" s="96">
        <f>+'C6'!D79/'C6'!D$8*100</f>
        <v>0.68434493848053435</v>
      </c>
      <c r="E80" s="96">
        <f>+'C6'!E79/'C6'!E$8*100</f>
        <v>4.7218445269446443</v>
      </c>
      <c r="F80" s="96">
        <f>+'C6'!F79/'C6'!$F$8*100</f>
        <v>2.0677024773681958</v>
      </c>
      <c r="G80" s="173"/>
    </row>
    <row r="81" spans="1:7" ht="12.9" customHeight="1" x14ac:dyDescent="0.2">
      <c r="A81" s="19" t="str">
        <f>+'C6'!A80</f>
        <v>FUERZA COMUNAL DESAMPARADEÑA</v>
      </c>
      <c r="B81" s="96">
        <f>+'C6'!B80/'C6'!B$8*100</f>
        <v>0</v>
      </c>
      <c r="C81" s="96">
        <f>+'C6'!C80/'C6'!C$8*100</f>
        <v>6.8407703302241427E-2</v>
      </c>
      <c r="D81" s="96">
        <f>+'C6'!D80/'C6'!D$8*100</f>
        <v>0</v>
      </c>
      <c r="E81" s="96">
        <f>+'C6'!E80/'C6'!E$8*100</f>
        <v>0</v>
      </c>
      <c r="F81" s="96">
        <f>+'C6'!F80/'C6'!$F$8*100</f>
        <v>0</v>
      </c>
      <c r="G81" s="173"/>
    </row>
    <row r="82" spans="1:7" ht="12.9" customHeight="1" x14ac:dyDescent="0.2">
      <c r="A82" s="19" t="str">
        <f>+'C6'!A81</f>
        <v>FUERZA DEMOCRÁTICA</v>
      </c>
      <c r="B82" s="96">
        <f>+'C6'!B81/'C6'!B$8*100</f>
        <v>1.2859871011950763</v>
      </c>
      <c r="C82" s="96">
        <f>+'C6'!C81/'C6'!C$8*100</f>
        <v>0.46712216723535388</v>
      </c>
      <c r="D82" s="96">
        <f>+'C6'!D81/'C6'!D$8*100</f>
        <v>0</v>
      </c>
      <c r="E82" s="96">
        <f>+'C6'!E81/'C6'!E$8*100</f>
        <v>0</v>
      </c>
      <c r="F82" s="96">
        <f>+'C6'!F81/'C6'!$F$8*100</f>
        <v>0</v>
      </c>
      <c r="G82" s="173"/>
    </row>
    <row r="83" spans="1:7" ht="12.9" customHeight="1" x14ac:dyDescent="0.2">
      <c r="A83" s="19" t="str">
        <f>+'C6'!A82</f>
        <v>FUERZA DEMOCRÁTICA DESAMPARADEÑA</v>
      </c>
      <c r="B83" s="96">
        <f>+'C6'!B82/'C6'!B$8*100</f>
        <v>0</v>
      </c>
      <c r="C83" s="96">
        <f>+'C6'!C82/'C6'!C$8*100</f>
        <v>0</v>
      </c>
      <c r="D83" s="96">
        <f>+'C6'!D82/'C6'!D$8*100</f>
        <v>0</v>
      </c>
      <c r="E83" s="96">
        <f>+'C6'!E82/'C6'!E$8*100</f>
        <v>0.10168134434592449</v>
      </c>
      <c r="F83" s="96">
        <f>+'C6'!F82/'C6'!$F$8*100</f>
        <v>0</v>
      </c>
      <c r="G83" s="173"/>
    </row>
    <row r="84" spans="1:7" ht="12.9" customHeight="1" x14ac:dyDescent="0.2">
      <c r="A84" s="19" t="str">
        <f>+'C6'!A83</f>
        <v>FUERZAS UNIDAS PARA EL CAMBIO</v>
      </c>
      <c r="B84" s="96">
        <f>+'C6'!B83/'C6'!B$8*100</f>
        <v>0</v>
      </c>
      <c r="C84" s="96">
        <f>+'C6'!C83/'C6'!C$8*100</f>
        <v>0</v>
      </c>
      <c r="D84" s="96">
        <f>+'C6'!D83/'C6'!D$8*100</f>
        <v>0</v>
      </c>
      <c r="E84" s="96">
        <f>+'C6'!E83/'C6'!E$8*100</f>
        <v>4.7694478110240815E-2</v>
      </c>
      <c r="F84" s="96">
        <f>+'C6'!F83/'C6'!$F$8*100</f>
        <v>0</v>
      </c>
      <c r="G84" s="173"/>
    </row>
    <row r="85" spans="1:7" ht="12.9" customHeight="1" x14ac:dyDescent="0.2">
      <c r="A85" s="19" t="str">
        <f>+'C6'!A84</f>
        <v>FUERZA SARCHISEÑA</v>
      </c>
      <c r="B85" s="96">
        <f>+'C6'!B84/'C6'!B$8*100</f>
        <v>0</v>
      </c>
      <c r="C85" s="96">
        <f>+'C6'!C84/'C6'!C$8*100</f>
        <v>0</v>
      </c>
      <c r="D85" s="96">
        <f>+'C6'!D84/'C6'!D$8*100</f>
        <v>0</v>
      </c>
      <c r="E85" s="96">
        <f>+'C6'!E84/'C6'!E$8*100</f>
        <v>0</v>
      </c>
      <c r="F85" s="96">
        <f>+'C6'!F84/'C6'!$F$8*100</f>
        <v>3.2372534181587538E-2</v>
      </c>
      <c r="G85" s="173"/>
    </row>
    <row r="86" spans="1:7" ht="12.9" customHeight="1" x14ac:dyDescent="0.2">
      <c r="A86" s="19" t="str">
        <f>+'C6'!A85</f>
        <v>GARABITO ECOLÓGICO</v>
      </c>
      <c r="B86" s="96">
        <f>+'C6'!B85/'C6'!B$8*100</f>
        <v>0.15476229873601055</v>
      </c>
      <c r="C86" s="96">
        <f>+'C6'!C85/'C6'!C$8*100</f>
        <v>0</v>
      </c>
      <c r="D86" s="96">
        <f>+'C6'!D85/'C6'!D$8*100</f>
        <v>0.11299232828105947</v>
      </c>
      <c r="E86" s="96">
        <f>+'C6'!E85/'C6'!E$8*100</f>
        <v>2.4895970409360885E-2</v>
      </c>
      <c r="F86" s="96">
        <f>+'C6'!F85/'C6'!$F$8*100</f>
        <v>0</v>
      </c>
      <c r="G86" s="173"/>
    </row>
    <row r="87" spans="1:7" ht="12.9" customHeight="1" x14ac:dyDescent="0.2">
      <c r="A87" s="19" t="str">
        <f>+'C6'!A86</f>
        <v>GOICOECHEA EN ACCIÓN</v>
      </c>
      <c r="B87" s="96">
        <f>+'C6'!B86/'C6'!B$8*100</f>
        <v>0</v>
      </c>
      <c r="C87" s="96">
        <f>+'C6'!C86/'C6'!C$8*100</f>
        <v>0.28024025314154943</v>
      </c>
      <c r="D87" s="96">
        <f>+'C6'!D86/'C6'!D$8*100</f>
        <v>0.26164626243362976</v>
      </c>
      <c r="E87" s="96">
        <f>+'C6'!E86/'C6'!E$8*100</f>
        <v>0</v>
      </c>
      <c r="F87" s="96">
        <f>+'C6'!F86/'C6'!$F$8*100</f>
        <v>3.8664893766755457E-2</v>
      </c>
      <c r="G87" s="173"/>
    </row>
    <row r="88" spans="1:7" ht="12.9" customHeight="1" x14ac:dyDescent="0.2">
      <c r="A88" s="19" t="str">
        <f>+'C6'!A87</f>
        <v>GUANACASTE INDEPENDIENTE</v>
      </c>
      <c r="B88" s="96">
        <f>+'C6'!B87/'C6'!B$8*100</f>
        <v>0.24508897372155633</v>
      </c>
      <c r="C88" s="96">
        <f>+'C6'!C87/'C6'!C$8*100</f>
        <v>1.1442592883285552</v>
      </c>
      <c r="D88" s="96">
        <f>+'C6'!D87/'C6'!D$8*100</f>
        <v>0</v>
      </c>
      <c r="E88" s="96">
        <f>+'C6'!E87/'C6'!E$8*100</f>
        <v>0</v>
      </c>
      <c r="F88" s="96">
        <f>+'C6'!F87/'C6'!$F$8*100</f>
        <v>0</v>
      </c>
      <c r="G88" s="173"/>
    </row>
    <row r="89" spans="1:7" x14ac:dyDescent="0.2">
      <c r="A89" s="19" t="str">
        <f>+'C6'!A88</f>
        <v>GUANACASTE PRIMERO</v>
      </c>
      <c r="B89" s="96">
        <f>+'C6'!B88/'C6'!B$8*100</f>
        <v>0</v>
      </c>
      <c r="C89" s="96">
        <f>+'C6'!C88/'C6'!C$8*100</f>
        <v>0</v>
      </c>
      <c r="D89" s="96">
        <f>+'C6'!D88/'C6'!D$8*100</f>
        <v>0</v>
      </c>
      <c r="E89" s="96">
        <f>+'C6'!E88/'C6'!E$8*100</f>
        <v>0</v>
      </c>
      <c r="F89" s="96">
        <f>+'C6'!F88/'C6'!$F$8*100</f>
        <v>7.7495375943646874E-2</v>
      </c>
      <c r="G89" s="173"/>
    </row>
    <row r="90" spans="1:7" x14ac:dyDescent="0.2">
      <c r="A90" s="19" t="str">
        <f>+'C6'!A89</f>
        <v>HUMANISTA DE HEREDIA</v>
      </c>
      <c r="B90" s="96">
        <f>+'C6'!B89/'C6'!B$8*100</f>
        <v>1.5768234210838811E-2</v>
      </c>
      <c r="C90" s="96">
        <f>+'C6'!C89/'C6'!C$8*100</f>
        <v>0</v>
      </c>
      <c r="D90" s="96">
        <f>+'C6'!D89/'C6'!D$8*100</f>
        <v>0</v>
      </c>
      <c r="E90" s="96">
        <f>+'C6'!E89/'C6'!E$8*100</f>
        <v>0</v>
      </c>
      <c r="F90" s="96">
        <f>+'C6'!F89/'C6'!$F$8*100</f>
        <v>0</v>
      </c>
      <c r="G90" s="173"/>
    </row>
    <row r="91" spans="1:7" x14ac:dyDescent="0.2">
      <c r="A91" s="19" t="str">
        <f>+'C6'!A90</f>
        <v>HUMANISTA DE MONTES DE OCA</v>
      </c>
      <c r="B91" s="96">
        <f>+'C6'!B90/'C6'!B$8*100</f>
        <v>5.2366111144637538E-2</v>
      </c>
      <c r="C91" s="96">
        <f>+'C6'!C90/'C6'!C$8*100</f>
        <v>0</v>
      </c>
      <c r="D91" s="96">
        <f>+'C6'!D90/'C6'!D$8*100</f>
        <v>0</v>
      </c>
      <c r="E91" s="96">
        <f>+'C6'!E90/'C6'!E$8*100</f>
        <v>0</v>
      </c>
      <c r="F91" s="96">
        <f>+'C6'!F90/'C6'!$F$8*100</f>
        <v>0</v>
      </c>
      <c r="G91" s="173"/>
    </row>
    <row r="92" spans="1:7" ht="12.9" customHeight="1" x14ac:dyDescent="0.2">
      <c r="A92" s="19" t="str">
        <f>+'C6'!A91</f>
        <v>INDEPENDIENTE BELEMITA</v>
      </c>
      <c r="B92" s="96">
        <f>+'C6'!B91/'C6'!B$8*100</f>
        <v>0.10628957875454312</v>
      </c>
      <c r="C92" s="96">
        <f>+'C6'!C91/'C6'!C$8*100</f>
        <v>0.11913515478482142</v>
      </c>
      <c r="D92" s="96">
        <f>+'C6'!D91/'C6'!D$8*100</f>
        <v>9.4586338153828053E-2</v>
      </c>
      <c r="E92" s="96">
        <f>+'C6'!E91/'C6'!E$8*100</f>
        <v>0</v>
      </c>
      <c r="F92" s="96">
        <f>+'C6'!F91/'C6'!$F$8*100</f>
        <v>0</v>
      </c>
      <c r="G92" s="173"/>
    </row>
    <row r="93" spans="1:7" ht="12.9" customHeight="1" x14ac:dyDescent="0.2">
      <c r="A93" s="19" t="str">
        <f>+'C6'!A92</f>
        <v>INDEPENDIENTE ESCAZUCEÑO</v>
      </c>
      <c r="B93" s="96">
        <f>+'C6'!B92/'C6'!B$8*100</f>
        <v>0</v>
      </c>
      <c r="C93" s="96">
        <f>+'C6'!C92/'C6'!C$8*100</f>
        <v>0</v>
      </c>
      <c r="D93" s="96">
        <f>+'C6'!D92/'C6'!D$8*100</f>
        <v>0</v>
      </c>
      <c r="E93" s="96">
        <f>+'C6'!E92/'C6'!E$8*100</f>
        <v>8.0250747107097356E-2</v>
      </c>
      <c r="F93" s="96">
        <f>+'C6'!F92/'C6'!$F$8*100</f>
        <v>0</v>
      </c>
      <c r="G93" s="173"/>
    </row>
    <row r="94" spans="1:7" ht="12.9" customHeight="1" x14ac:dyDescent="0.2">
      <c r="A94" s="19" t="str">
        <f>+'C6'!A93</f>
        <v>INDEPENDIENTE OBRERO</v>
      </c>
      <c r="B94" s="96">
        <f>+'C6'!B93/'C6'!B$8*100</f>
        <v>0.95465951320930287</v>
      </c>
      <c r="C94" s="96">
        <f>+'C6'!C93/'C6'!C$8*100</f>
        <v>0</v>
      </c>
      <c r="D94" s="96">
        <f>+'C6'!D93/'C6'!D$8*100</f>
        <v>0</v>
      </c>
      <c r="E94" s="96">
        <f>+'C6'!E93/'C6'!E$8*100</f>
        <v>0</v>
      </c>
      <c r="F94" s="96">
        <f>+'C6'!F93/'C6'!$F$8*100</f>
        <v>0</v>
      </c>
      <c r="G94" s="173"/>
    </row>
    <row r="95" spans="1:7" ht="12.9" customHeight="1" x14ac:dyDescent="0.2">
      <c r="A95" s="19" t="str">
        <f>+'C6'!A94</f>
        <v>INNOVACIÓN CANTONAL</v>
      </c>
      <c r="B95" s="96">
        <f>+'C6'!B94/'C6'!B$8*100</f>
        <v>0</v>
      </c>
      <c r="C95" s="96">
        <f>+'C6'!C94/'C6'!C$8*100</f>
        <v>0</v>
      </c>
      <c r="D95" s="96">
        <f>+'C6'!D94/'C6'!D$8*100</f>
        <v>0</v>
      </c>
      <c r="E95" s="96">
        <f>+'C6'!E94/'C6'!E$8*100</f>
        <v>0</v>
      </c>
      <c r="F95" s="96">
        <f>+'C6'!F94/'C6'!$F$8*100</f>
        <v>3.974121843263944E-2</v>
      </c>
      <c r="G95" s="173"/>
    </row>
    <row r="96" spans="1:7" ht="12.9" customHeight="1" x14ac:dyDescent="0.2">
      <c r="A96" s="19" t="str">
        <f>+'C6'!A95</f>
        <v>INTEGRACIÓN BARBAREÑA</v>
      </c>
      <c r="B96" s="96">
        <f>+'C6'!B95/'C6'!B$8*100</f>
        <v>0</v>
      </c>
      <c r="C96" s="96">
        <f>+'C6'!C95/'C6'!C$8*100</f>
        <v>0.31031320483480535</v>
      </c>
      <c r="D96" s="96">
        <f>+'C6'!D95/'C6'!D$8*100</f>
        <v>0.1115863151463404</v>
      </c>
      <c r="E96" s="96">
        <f>+'C6'!E95/'C6'!E$8*100</f>
        <v>0</v>
      </c>
      <c r="F96" s="96">
        <f>+'C6'!F95/'C6'!$F$8*100</f>
        <v>0</v>
      </c>
      <c r="G96" s="173"/>
    </row>
    <row r="97" spans="1:7" ht="12.9" customHeight="1" x14ac:dyDescent="0.2">
      <c r="A97" s="19" t="str">
        <f>+'C6'!A96</f>
        <v>INTEGRACIÓN NACIONAL</v>
      </c>
      <c r="B97" s="96">
        <f>+'C6'!B96/'C6'!B$8*100</f>
        <v>0.60717435189637348</v>
      </c>
      <c r="C97" s="96">
        <f>+'C6'!C96/'C6'!C$8*100</f>
        <v>1.4071497616470725</v>
      </c>
      <c r="D97" s="96">
        <f>+'C6'!D96/'C6'!D$8*100</f>
        <v>1.2058479920854241</v>
      </c>
      <c r="E97" s="96">
        <f>+'C6'!E96/'C6'!E$8*100</f>
        <v>1.2188994157198447</v>
      </c>
      <c r="F97" s="96">
        <f>+'C6'!F96/'C6'!$F$8*100</f>
        <v>2.3496167456247408</v>
      </c>
      <c r="G97" s="173"/>
    </row>
    <row r="98" spans="1:7" ht="12.9" customHeight="1" x14ac:dyDescent="0.2">
      <c r="A98" s="19" t="str">
        <f>+'C6'!A97</f>
        <v>INTEGRACIÓN PROVINCIAL TRES</v>
      </c>
      <c r="B98" s="96">
        <f>+'C6'!B97/'C6'!B$8*100</f>
        <v>0</v>
      </c>
      <c r="C98" s="96">
        <f>+'C6'!C97/'C6'!C$8*100</f>
        <v>6.1137319376399343E-3</v>
      </c>
      <c r="D98" s="96">
        <f>+'C6'!D97/'C6'!D$8*100</f>
        <v>0</v>
      </c>
      <c r="E98" s="96">
        <f>+'C6'!E97/'C6'!E$8*100</f>
        <v>0</v>
      </c>
      <c r="F98" s="96">
        <f>+'C6'!F97/'C6'!$F$8*100</f>
        <v>0</v>
      </c>
      <c r="G98" s="173"/>
    </row>
    <row r="99" spans="1:7" ht="12.9" customHeight="1" x14ac:dyDescent="0.2">
      <c r="A99" s="19" t="str">
        <f>+'C6'!A98</f>
        <v>IZQUIERDA COSTARRICENSE</v>
      </c>
      <c r="B99" s="96">
        <f>+'C6'!B98/'C6'!B$8*100</f>
        <v>0</v>
      </c>
      <c r="C99" s="96">
        <f>+'C6'!C98/'C6'!C$8*100</f>
        <v>0</v>
      </c>
      <c r="D99" s="96">
        <f>+'C6'!D98/'C6'!D$8*100</f>
        <v>0</v>
      </c>
      <c r="E99" s="96">
        <f>+'C6'!E98/'C6'!E$8*100</f>
        <v>0</v>
      </c>
      <c r="F99" s="96">
        <f>+'C6'!F98/'C6'!$F$8*100</f>
        <v>2.8398412338323614E-2</v>
      </c>
      <c r="G99" s="173"/>
    </row>
    <row r="100" spans="1:7" ht="12.9" customHeight="1" x14ac:dyDescent="0.2">
      <c r="A100" s="19" t="str">
        <f>+'C6'!A99</f>
        <v>JUSTICIA SOCIAL</v>
      </c>
      <c r="B100" s="96">
        <f>+'C6'!B99/'C6'!B$8*100</f>
        <v>0</v>
      </c>
      <c r="C100" s="96">
        <f>+'C6'!C99/'C6'!C$8*100</f>
        <v>0</v>
      </c>
      <c r="D100" s="96">
        <f>+'C6'!D99/'C6'!D$8*100</f>
        <v>0</v>
      </c>
      <c r="E100" s="96">
        <f>+'C6'!E99/'C6'!E$8*100</f>
        <v>0</v>
      </c>
      <c r="F100" s="96">
        <f>+'C6'!F99/'C6'!$F$8*100</f>
        <v>9.8525104030918575E-2</v>
      </c>
      <c r="G100" s="173"/>
    </row>
    <row r="101" spans="1:7" ht="12.9" customHeight="1" x14ac:dyDescent="0.2">
      <c r="A101" s="19" t="str">
        <f>+'C6'!A100</f>
        <v>JUSTICIA SOCIAL COSTARRICENSE</v>
      </c>
      <c r="B101" s="96">
        <f>+'C6'!B100/'C6'!B$8*100</f>
        <v>0</v>
      </c>
      <c r="C101" s="96">
        <f>+'C6'!C100/'C6'!C$8*100</f>
        <v>0</v>
      </c>
      <c r="D101" s="96">
        <f>+'C6'!D100/'C6'!D$8*100</f>
        <v>0</v>
      </c>
      <c r="E101" s="96">
        <f>+'C6'!E100/'C6'!E$8*100</f>
        <v>0</v>
      </c>
      <c r="F101" s="96">
        <f>+'C6'!F100/'C6'!$F$8*100</f>
        <v>0.47763976903728489</v>
      </c>
      <c r="G101" s="173"/>
    </row>
    <row r="102" spans="1:7" ht="12.9" customHeight="1" x14ac:dyDescent="0.2">
      <c r="A102" s="19" t="str">
        <f>+'C6'!A101</f>
        <v>JUSTICIA GENERALEÑA</v>
      </c>
      <c r="B102" s="96">
        <f>+'C6'!B101/'C6'!B$8*100</f>
        <v>0</v>
      </c>
      <c r="C102" s="96">
        <f>+'C6'!C101/'C6'!C$8*100</f>
        <v>0</v>
      </c>
      <c r="D102" s="96">
        <f>+'C6'!D101/'C6'!D$8*100</f>
        <v>0</v>
      </c>
      <c r="E102" s="96">
        <f>+'C6'!E101/'C6'!E$8*100</f>
        <v>0.19406089754988998</v>
      </c>
      <c r="F102" s="96">
        <f>+'C6'!F101/'C6'!$F$8*100</f>
        <v>0</v>
      </c>
      <c r="G102" s="173"/>
    </row>
    <row r="103" spans="1:7" ht="12.9" customHeight="1" x14ac:dyDescent="0.2">
      <c r="A103" s="19" t="str">
        <f>+'C6'!A102</f>
        <v>LA FUERZA DE LA UNIÓN</v>
      </c>
      <c r="B103" s="96">
        <f>+'C6'!B102/'C6'!B$8*100</f>
        <v>0</v>
      </c>
      <c r="C103" s="96">
        <f>+'C6'!C102/'C6'!C$8*100</f>
        <v>0</v>
      </c>
      <c r="D103" s="96">
        <f>+'C6'!D102/'C6'!D$8*100</f>
        <v>0</v>
      </c>
      <c r="E103" s="96">
        <f>+'C6'!E102/'C6'!E$8*100</f>
        <v>0</v>
      </c>
      <c r="F103" s="96">
        <f>+'C6'!F102/'C6'!$F$8*100</f>
        <v>1.5316927937579784E-2</v>
      </c>
      <c r="G103" s="173"/>
    </row>
    <row r="104" spans="1:7" ht="12.9" customHeight="1" x14ac:dyDescent="0.2">
      <c r="A104" s="19" t="str">
        <f>+'C6'!A103</f>
        <v>LA GRAN NICOYA</v>
      </c>
      <c r="B104" s="96">
        <f>+'C6'!B103/'C6'!B$8*100</f>
        <v>0</v>
      </c>
      <c r="C104" s="96">
        <f>+'C6'!C103/'C6'!C$8*100</f>
        <v>0</v>
      </c>
      <c r="D104" s="96">
        <f>+'C6'!D103/'C6'!D$8*100</f>
        <v>0</v>
      </c>
      <c r="E104" s="96">
        <f>+'C6'!E103/'C6'!E$8*100</f>
        <v>0</v>
      </c>
      <c r="F104" s="96">
        <f>+'C6'!F103/'C6'!$F$8*100</f>
        <v>0.41132161077781798</v>
      </c>
      <c r="G104" s="173"/>
    </row>
    <row r="105" spans="1:7" ht="12.9" customHeight="1" x14ac:dyDescent="0.2">
      <c r="A105" s="19" t="str">
        <f>+'C6'!A104</f>
        <v>LIBERACIÓN NACIONAL</v>
      </c>
      <c r="B105" s="96">
        <f>+'C6'!B104/'C6'!B$8*100</f>
        <v>32.784300289473634</v>
      </c>
      <c r="C105" s="96">
        <f>+'C6'!C104/'C6'!C$8*100</f>
        <v>45.867695536149505</v>
      </c>
      <c r="D105" s="96">
        <f>+'C6'!D104/'C6'!D$8*100</f>
        <v>43.786188860797033</v>
      </c>
      <c r="E105" s="96">
        <f>+'C6'!E104/'C6'!E$8*100</f>
        <v>31.972080035529192</v>
      </c>
      <c r="F105" s="96">
        <f>+'C6'!F104/'C6'!$F$8*100</f>
        <v>31.046998958448945</v>
      </c>
      <c r="G105" s="173"/>
    </row>
    <row r="106" spans="1:7" ht="12.9" customHeight="1" x14ac:dyDescent="0.2">
      <c r="A106" s="19" t="str">
        <f>+'C6'!A105</f>
        <v>LIBERAL PROGRESISTA</v>
      </c>
      <c r="B106" s="96">
        <f>+'C6'!B105/'C6'!B$8*100</f>
        <v>0</v>
      </c>
      <c r="C106" s="96">
        <f>+'C6'!C105/'C6'!C$8*100</f>
        <v>0</v>
      </c>
      <c r="D106" s="96">
        <f>+'C6'!D105/'C6'!D$8*100</f>
        <v>0</v>
      </c>
      <c r="E106" s="96">
        <f>+'C6'!E105/'C6'!E$8*100</f>
        <v>0</v>
      </c>
      <c r="F106" s="96">
        <f>+'C6'!F105/'C6'!$F$8*100</f>
        <v>0.34848080913120688</v>
      </c>
      <c r="G106" s="173"/>
    </row>
    <row r="107" spans="1:7" ht="12.9" customHeight="1" x14ac:dyDescent="0.2">
      <c r="A107" s="19" t="str">
        <f>+'C6'!A106</f>
        <v>LIGA RAMONENSE</v>
      </c>
      <c r="B107" s="96">
        <f>+'C6'!B106/'C6'!B$8*100</f>
        <v>0</v>
      </c>
      <c r="C107" s="96">
        <f>+'C6'!C106/'C6'!C$8*100</f>
        <v>0</v>
      </c>
      <c r="D107" s="96">
        <f>+'C6'!D106/'C6'!D$8*100</f>
        <v>0</v>
      </c>
      <c r="E107" s="96">
        <f>+'C6'!E106/'C6'!E$8*100</f>
        <v>0.15275000159589552</v>
      </c>
      <c r="F107" s="96">
        <f>+'C6'!F106/'C6'!$F$8*100</f>
        <v>0</v>
      </c>
      <c r="G107" s="173"/>
    </row>
    <row r="108" spans="1:7" ht="12.9" customHeight="1" x14ac:dyDescent="0.2">
      <c r="A108" s="19" t="str">
        <f>+'C6'!A107</f>
        <v>LIMÓN INDEPENDIENTE</v>
      </c>
      <c r="B108" s="96">
        <f>+'C6'!B107/'C6'!B$8*100</f>
        <v>0</v>
      </c>
      <c r="C108" s="96">
        <f>+'C6'!C107/'C6'!C$8*100</f>
        <v>0</v>
      </c>
      <c r="D108" s="96">
        <f>+'C6'!D107/'C6'!D$8*100</f>
        <v>0</v>
      </c>
      <c r="E108" s="96">
        <f>+'C6'!E107/'C6'!E$8*100</f>
        <v>4.432029897051059E-2</v>
      </c>
      <c r="F108" s="96">
        <f>+'C6'!F107/'C6'!$F$8*100</f>
        <v>0</v>
      </c>
      <c r="G108" s="173"/>
    </row>
    <row r="109" spans="1:7" ht="12.9" customHeight="1" x14ac:dyDescent="0.2">
      <c r="A109" s="19" t="str">
        <f>+'C6'!A108</f>
        <v>MORAVIA PROGRESISTA</v>
      </c>
      <c r="B109" s="96">
        <f>+'C6'!B108/'C6'!B$8*100</f>
        <v>0</v>
      </c>
      <c r="C109" s="96">
        <f>+'C6'!C108/'C6'!C$8*100</f>
        <v>8.724460711010501E-2</v>
      </c>
      <c r="D109" s="96">
        <f>+'C6'!D108/'C6'!D$8*100</f>
        <v>0</v>
      </c>
      <c r="E109" s="96">
        <f>+'C6'!E108/'C6'!E$8*100</f>
        <v>0</v>
      </c>
      <c r="F109" s="96">
        <f>+'C6'!F108/'C6'!$F$8*100</f>
        <v>0</v>
      </c>
      <c r="G109" s="173"/>
    </row>
    <row r="110" spans="1:7" ht="12.9" customHeight="1" x14ac:dyDescent="0.2">
      <c r="A110" s="19" t="str">
        <f>+'C6'!A109</f>
        <v>MOVIMIENTO AVANCE SANTO DOMINGO</v>
      </c>
      <c r="B110" s="96">
        <f>+'C6'!B109/'C6'!B$8*100</f>
        <v>0</v>
      </c>
      <c r="C110" s="96">
        <f>+'C6'!C109/'C6'!C$8*100</f>
        <v>0</v>
      </c>
      <c r="D110" s="96">
        <f>+'C6'!D109/'C6'!D$8*100</f>
        <v>0.27660112941200532</v>
      </c>
      <c r="E110" s="96">
        <f>+'C6'!E109/'C6'!E$8*100</f>
        <v>0.28516373432260617</v>
      </c>
      <c r="F110" s="96">
        <f>+'C6'!F109/'C6'!$F$8*100</f>
        <v>0.33498535370512339</v>
      </c>
      <c r="G110" s="173"/>
    </row>
    <row r="111" spans="1:7" ht="12.9" customHeight="1" x14ac:dyDescent="0.2">
      <c r="A111" s="19" t="str">
        <f>+'C6'!A110</f>
        <v>MOVIMIENTO CURRIDABAT</v>
      </c>
      <c r="B111" s="96">
        <f>+'C6'!B110/'C6'!B$8*100</f>
        <v>0.1310126126406731</v>
      </c>
      <c r="C111" s="96">
        <f>+'C6'!C110/'C6'!C$8*100</f>
        <v>0</v>
      </c>
      <c r="D111" s="96">
        <f>+'C6'!D110/'C6'!D$8*100</f>
        <v>0</v>
      </c>
      <c r="E111" s="96">
        <f>+'C6'!E110/'C6'!E$8*100</f>
        <v>0</v>
      </c>
      <c r="F111" s="96">
        <f>+'C6'!F110/'C6'!$F$8*100</f>
        <v>0</v>
      </c>
      <c r="G111" s="173"/>
    </row>
    <row r="112" spans="1:7" ht="12.9" customHeight="1" x14ac:dyDescent="0.2">
      <c r="A112" s="19" t="str">
        <f>+'C6'!A111</f>
        <v>MOVIMIENTO DE TRABAJADORES Y CAMPESINOS</v>
      </c>
      <c r="B112" s="96">
        <f>+'C6'!B111/'C6'!B$8*100</f>
        <v>0</v>
      </c>
      <c r="C112" s="96">
        <f>+'C6'!C111/'C6'!C$8*100</f>
        <v>0</v>
      </c>
      <c r="D112" s="96">
        <f>+'C6'!D111/'C6'!D$8*100</f>
        <v>0.15440580606733012</v>
      </c>
      <c r="E112" s="96">
        <f>+'C6'!E111/'C6'!E$8*100</f>
        <v>0</v>
      </c>
      <c r="F112" s="96">
        <f>+'C6'!F111/'C6'!$F$8*100</f>
        <v>0</v>
      </c>
      <c r="G112" s="173"/>
    </row>
    <row r="113" spans="1:7" ht="12.9" customHeight="1" x14ac:dyDescent="0.2">
      <c r="A113" s="19" t="str">
        <f>+'C6'!A112</f>
        <v>MOVIMIENTO LIBERTARIO</v>
      </c>
      <c r="B113" s="96">
        <f>+'C6'!B112/'C6'!B$8*100</f>
        <v>4.0208997237638968</v>
      </c>
      <c r="C113" s="96">
        <f>+'C6'!C112/'C6'!C$8*100</f>
        <v>5.6300861705731213</v>
      </c>
      <c r="D113" s="96">
        <f>+'C6'!D112/'C6'!D$8*100</f>
        <v>9.6428215360310041</v>
      </c>
      <c r="E113" s="96">
        <f>+'C6'!E112/'C6'!E$8*100</f>
        <v>3.4030876474949459</v>
      </c>
      <c r="F113" s="96">
        <f>+'C6'!F112/'C6'!$F$8*100</f>
        <v>0</v>
      </c>
      <c r="G113" s="173"/>
    </row>
    <row r="114" spans="1:7" ht="12.9" customHeight="1" x14ac:dyDescent="0.2">
      <c r="A114" s="19" t="str">
        <f>+'C6'!A113</f>
        <v>MOVIMIENTO OPCIÓN CANTONAL AUTÉNTICA</v>
      </c>
      <c r="B114" s="96">
        <f>+'C6'!B113/'C6'!B$8*100</f>
        <v>0.16877850692342283</v>
      </c>
      <c r="C114" s="96">
        <f>+'C6'!C113/'C6'!C$8*100</f>
        <v>0</v>
      </c>
      <c r="D114" s="96">
        <f>+'C6'!D113/'C6'!D$8*100</f>
        <v>0</v>
      </c>
      <c r="E114" s="96">
        <f>+'C6'!E113/'C6'!E$8*100</f>
        <v>0</v>
      </c>
      <c r="F114" s="96">
        <f>+'C6'!F113/'C6'!$F$8*100</f>
        <v>0</v>
      </c>
      <c r="G114" s="173"/>
    </row>
    <row r="115" spans="1:7" ht="12.9" customHeight="1" x14ac:dyDescent="0.2">
      <c r="A115" s="19" t="str">
        <f>+'C6'!A114</f>
        <v>NANDAYURE PROGRESA</v>
      </c>
      <c r="B115" s="96">
        <f>+'C6'!B114/'C6'!B$8*100</f>
        <v>0</v>
      </c>
      <c r="C115" s="96">
        <f>+'C6'!C114/'C6'!C$8*100</f>
        <v>0</v>
      </c>
      <c r="D115" s="96">
        <f>+'C6'!D114/'C6'!D$8*100</f>
        <v>0</v>
      </c>
      <c r="E115" s="96">
        <f>+'C6'!E114/'C6'!E$8*100</f>
        <v>0</v>
      </c>
      <c r="F115" s="96">
        <f>+'C6'!F114/'C6'!$F$8*100</f>
        <v>0.14919515753253385</v>
      </c>
      <c r="G115" s="173"/>
    </row>
    <row r="116" spans="1:7" ht="12.9" customHeight="1" x14ac:dyDescent="0.2">
      <c r="A116" s="19" t="str">
        <f>+'C6'!A115</f>
        <v>NUESTRO PUEBLO</v>
      </c>
      <c r="B116" s="96">
        <f>+'C6'!B115/'C6'!B$8*100</f>
        <v>0</v>
      </c>
      <c r="C116" s="96">
        <f>+'C6'!C115/'C6'!C$8*100</f>
        <v>0</v>
      </c>
      <c r="D116" s="96">
        <f>+'C6'!D115/'C6'!D$8*100</f>
        <v>0</v>
      </c>
      <c r="E116" s="96">
        <f>+'C6'!E115/'C6'!E$8*100</f>
        <v>0</v>
      </c>
      <c r="F116" s="96">
        <f>+'C6'!F115/'C6'!$F$8*100</f>
        <v>1.1119261740632245</v>
      </c>
      <c r="G116" s="173"/>
    </row>
    <row r="117" spans="1:7" ht="12.9" customHeight="1" x14ac:dyDescent="0.2">
      <c r="A117" s="19" t="str">
        <f>+'C6'!A116</f>
        <v>NUEVA GENERACIÓN</v>
      </c>
      <c r="B117" s="96">
        <f>+'C6'!B116/'C6'!B$8*100</f>
        <v>0</v>
      </c>
      <c r="C117" s="96">
        <f>+'C6'!C116/'C6'!C$8*100</f>
        <v>0</v>
      </c>
      <c r="D117" s="96">
        <f>+'C6'!D116/'C6'!D$8*100</f>
        <v>0</v>
      </c>
      <c r="E117" s="96">
        <f>+'C6'!E116/'C6'!E$8*100</f>
        <v>3.7315685464492239</v>
      </c>
      <c r="F117" s="96">
        <f>+'C6'!F116/'C6'!$F$8*100</f>
        <v>4.6341572460660352</v>
      </c>
      <c r="G117" s="173"/>
    </row>
    <row r="118" spans="1:7" ht="12.9" customHeight="1" x14ac:dyDescent="0.2">
      <c r="A118" s="19" t="str">
        <f>+'C6'!A117</f>
        <v>NUEVA MAYORÍA GRIEGA</v>
      </c>
      <c r="B118" s="96">
        <f>+'C6'!B117/'C6'!B$8*100</f>
        <v>0</v>
      </c>
      <c r="C118" s="96">
        <f>+'C6'!C117/'C6'!C$8*100</f>
        <v>0</v>
      </c>
      <c r="D118" s="96">
        <f>+'C6'!D117/'C6'!D$8*100</f>
        <v>0</v>
      </c>
      <c r="E118" s="96">
        <f>+'C6'!E117/'C6'!E$8*100</f>
        <v>0.45460224355554585</v>
      </c>
      <c r="F118" s="96">
        <f>+'C6'!F117/'C6'!$F$8*100</f>
        <v>0.30948473854417963</v>
      </c>
      <c r="G118" s="173"/>
    </row>
    <row r="119" spans="1:7" ht="12.9" customHeight="1" x14ac:dyDescent="0.2">
      <c r="A119" s="19" t="str">
        <f>+'C6'!A118</f>
        <v>NUEVA REPÚBLICA</v>
      </c>
      <c r="B119" s="96">
        <f>+'C6'!B118/'C6'!B$8*100</f>
        <v>0</v>
      </c>
      <c r="C119" s="96">
        <f>+'C6'!C118/'C6'!C$8*100</f>
        <v>0</v>
      </c>
      <c r="D119" s="96">
        <f>+'C6'!D118/'C6'!D$8*100</f>
        <v>0</v>
      </c>
      <c r="E119" s="96">
        <f>+'C6'!E118/'C6'!E$8*100</f>
        <v>0</v>
      </c>
      <c r="F119" s="96">
        <f>+'C6'!F118/'C6'!$F$8*100</f>
        <v>5.3992584950993825</v>
      </c>
      <c r="G119" s="173"/>
    </row>
    <row r="120" spans="1:7" ht="12.9" customHeight="1" x14ac:dyDescent="0.2">
      <c r="A120" s="19" t="str">
        <f>+'C6'!A119</f>
        <v>NUEVO CORREDORES</v>
      </c>
      <c r="B120" s="96">
        <f>+'C6'!B119/'C6'!B$8*100</f>
        <v>5.431280672622258E-2</v>
      </c>
      <c r="C120" s="96">
        <f>+'C6'!C119/'C6'!C$8*100</f>
        <v>0</v>
      </c>
      <c r="D120" s="96">
        <f>+'C6'!D119/'C6'!D$8*100</f>
        <v>0</v>
      </c>
      <c r="E120" s="96">
        <f>+'C6'!E119/'C6'!E$8*100</f>
        <v>0</v>
      </c>
      <c r="F120" s="96">
        <f>+'C6'!F119/'C6'!$F$8*100</f>
        <v>0</v>
      </c>
      <c r="G120" s="173"/>
    </row>
    <row r="121" spans="1:7" ht="12.9" customHeight="1" x14ac:dyDescent="0.2">
      <c r="A121" s="19" t="str">
        <f>+'C6'!A120</f>
        <v>ORGANIZACIÓN LABORISTA DE QUEPOS</v>
      </c>
      <c r="B121" s="96">
        <f>+'C6'!B120/'C6'!B$8*100</f>
        <v>0</v>
      </c>
      <c r="C121" s="96">
        <f>+'C6'!C120/'C6'!C$8*100</f>
        <v>0.24537545749717032</v>
      </c>
      <c r="D121" s="96">
        <f>+'C6'!D120/'C6'!D$8*100</f>
        <v>6.6466075459446754E-3</v>
      </c>
      <c r="E121" s="96">
        <f>+'C6'!E120/'C6'!E$8*100</f>
        <v>0</v>
      </c>
      <c r="F121" s="96">
        <f>+'C6'!F120/'C6'!$F$8*100</f>
        <v>0</v>
      </c>
      <c r="G121" s="173"/>
    </row>
    <row r="122" spans="1:7" ht="12.9" customHeight="1" x14ac:dyDescent="0.2">
      <c r="A122" s="19" t="str">
        <f>+'C6'!A121</f>
        <v>ORGANIZACIÓN SOCIAL ACTIVA</v>
      </c>
      <c r="B122" s="96">
        <f>+'C6'!B121/'C6'!B$8*100</f>
        <v>0</v>
      </c>
      <c r="C122" s="96">
        <f>+'C6'!C121/'C6'!C$8*100</f>
        <v>0</v>
      </c>
      <c r="D122" s="96">
        <f>+'C6'!D121/'C6'!D$8*100</f>
        <v>0.12270660084820936</v>
      </c>
      <c r="E122" s="96">
        <f>+'C6'!E121/'C6'!E$8*100</f>
        <v>0</v>
      </c>
      <c r="F122" s="96">
        <f>+'C6'!F121/'C6'!$F$8*100</f>
        <v>0</v>
      </c>
      <c r="G122" s="173"/>
    </row>
    <row r="123" spans="1:7" ht="12.9" customHeight="1" x14ac:dyDescent="0.2">
      <c r="A123" s="19" t="str">
        <f>+'C6'!A122</f>
        <v>PALMARES PRIMERO</v>
      </c>
      <c r="B123" s="96">
        <f>+'C6'!B122/'C6'!B$8*100</f>
        <v>0</v>
      </c>
      <c r="C123" s="96">
        <f>+'C6'!C122/'C6'!C$8*100</f>
        <v>0</v>
      </c>
      <c r="D123" s="96">
        <f>+'C6'!D122/'C6'!D$8*100</f>
        <v>0</v>
      </c>
      <c r="E123" s="96">
        <f>+'C6'!E122/'C6'!E$8*100</f>
        <v>0</v>
      </c>
      <c r="F123" s="96">
        <f>+'C6'!F122/'C6'!$F$8*100</f>
        <v>0.30989870956951965</v>
      </c>
      <c r="G123" s="173"/>
    </row>
    <row r="124" spans="1:7" ht="12.9" customHeight="1" x14ac:dyDescent="0.2">
      <c r="A124" s="19" t="str">
        <f>+'C6'!A123</f>
        <v>PROGRESER</v>
      </c>
      <c r="B124" s="96">
        <f>+'C6'!B123/'C6'!B$8*100</f>
        <v>0</v>
      </c>
      <c r="C124" s="96">
        <f>+'C6'!C123/'C6'!C$8*100</f>
        <v>0</v>
      </c>
      <c r="D124" s="96">
        <f>+'C6'!D123/'C6'!D$8*100</f>
        <v>0</v>
      </c>
      <c r="E124" s="96">
        <f>+'C6'!E123/'C6'!E$8*100</f>
        <v>0</v>
      </c>
      <c r="F124" s="96">
        <f>+'C6'!F123/'C6'!$F$8*100</f>
        <v>0.51332407142159298</v>
      </c>
      <c r="G124" s="173"/>
    </row>
    <row r="125" spans="1:7" ht="12.9" customHeight="1" x14ac:dyDescent="0.2">
      <c r="A125" s="19" t="str">
        <f>+'C6'!A124</f>
        <v>PATRIA PRIMERO</v>
      </c>
      <c r="B125" s="96">
        <f>+'C6'!B124/'C6'!B$8*100</f>
        <v>0</v>
      </c>
      <c r="C125" s="96">
        <f>+'C6'!C124/'C6'!C$8*100</f>
        <v>4.9075091499434072E-2</v>
      </c>
      <c r="D125" s="96">
        <f>+'C6'!D124/'C6'!D$8*100</f>
        <v>0</v>
      </c>
      <c r="E125" s="96">
        <f>+'C6'!E124/'C6'!E$8*100</f>
        <v>0</v>
      </c>
      <c r="F125" s="96">
        <f>+'C6'!F124/'C6'!$F$8*100</f>
        <v>0</v>
      </c>
      <c r="G125" s="173"/>
    </row>
    <row r="126" spans="1:7" ht="12.9" customHeight="1" x14ac:dyDescent="0.2">
      <c r="A126" s="19" t="str">
        <f>+'C6'!A125</f>
        <v>PARRITA INDEPENDIENTE</v>
      </c>
      <c r="B126" s="96">
        <f>+'C6'!B125/'C6'!B$8*100</f>
        <v>0</v>
      </c>
      <c r="C126" s="96">
        <f>+'C6'!C125/'C6'!C$8*100</f>
        <v>0</v>
      </c>
      <c r="D126" s="96">
        <f>+'C6'!D125/'C6'!D$8*100</f>
        <v>0</v>
      </c>
      <c r="E126" s="96">
        <f>+'C6'!E125/'C6'!E$8*100</f>
        <v>9.3565075604411241E-2</v>
      </c>
      <c r="F126" s="96">
        <f>+'C6'!F125/'C6'!$F$8*100</f>
        <v>0</v>
      </c>
      <c r="G126" s="173"/>
    </row>
    <row r="127" spans="1:7" ht="12.9" customHeight="1" x14ac:dyDescent="0.2">
      <c r="A127" s="19" t="str">
        <f>+'C6'!A126</f>
        <v>PROGRESO COMUNAL DESAMPARADEÑO</v>
      </c>
      <c r="B127" s="96">
        <f>+'C6'!B126/'C6'!B$8*100</f>
        <v>0</v>
      </c>
      <c r="C127" s="96">
        <f>+'C6'!C126/'C6'!C$8*100</f>
        <v>0</v>
      </c>
      <c r="D127" s="96">
        <f>+'C6'!D126/'C6'!D$8*100</f>
        <v>0</v>
      </c>
      <c r="E127" s="96">
        <f>+'C6'!E126/'C6'!E$8*100</f>
        <v>9.1194030803519732E-2</v>
      </c>
      <c r="F127" s="96">
        <f>+'C6'!F126/'C6'!$F$8*100</f>
        <v>0</v>
      </c>
      <c r="G127" s="173"/>
    </row>
    <row r="128" spans="1:7" ht="12.9" customHeight="1" x14ac:dyDescent="0.2">
      <c r="A128" s="19" t="str">
        <f>+'C6'!A127</f>
        <v>PUEBLO GARABITO</v>
      </c>
      <c r="B128" s="96">
        <f>+'C6'!B127/'C6'!B$8*100</f>
        <v>0</v>
      </c>
      <c r="C128" s="96">
        <f>+'C6'!C127/'C6'!C$8*100</f>
        <v>0</v>
      </c>
      <c r="D128" s="96">
        <f>+'C6'!D127/'C6'!D$8*100</f>
        <v>0</v>
      </c>
      <c r="E128" s="96">
        <f>+'C6'!E127/'C6'!E$8*100</f>
        <v>6.8669105195050345E-2</v>
      </c>
      <c r="F128" s="96">
        <f>+'C6'!F127/'C6'!$F$8*100</f>
        <v>0.11665703494081034</v>
      </c>
      <c r="G128" s="173"/>
    </row>
    <row r="129" spans="1:7" ht="12.9" customHeight="1" x14ac:dyDescent="0.2">
      <c r="A129" s="19" t="str">
        <f>+'C6'!A128</f>
        <v>PURISCAL EN MARCHA</v>
      </c>
      <c r="B129" s="96">
        <f>+'C6'!B128/'C6'!B$8*100</f>
        <v>0</v>
      </c>
      <c r="C129" s="96">
        <f>+'C6'!C128/'C6'!C$8*100</f>
        <v>0</v>
      </c>
      <c r="D129" s="96">
        <f>+'C6'!D128/'C6'!D$8*100</f>
        <v>0</v>
      </c>
      <c r="E129" s="96">
        <f>+'C6'!E128/'C6'!E$8*100</f>
        <v>0</v>
      </c>
      <c r="F129" s="96">
        <f>+'C6'!F128/'C6'!$F$8*100</f>
        <v>5.3236673858723244E-2</v>
      </c>
      <c r="G129" s="173"/>
    </row>
    <row r="130" spans="1:7" ht="12.9" customHeight="1" x14ac:dyDescent="0.2">
      <c r="A130" s="19" t="str">
        <f>+'C6'!A129</f>
        <v>PURISCALEÑOS DE CORAZÓN</v>
      </c>
      <c r="B130" s="96">
        <f>+'C6'!B129/'C6'!B$8*100</f>
        <v>0</v>
      </c>
      <c r="C130" s="96">
        <f>+'C6'!C129/'C6'!C$8*100</f>
        <v>0</v>
      </c>
      <c r="D130" s="96">
        <f>+'C6'!D129/'C6'!D$8*100</f>
        <v>0</v>
      </c>
      <c r="E130" s="96">
        <f>+'C6'!E129/'C6'!E$8*100</f>
        <v>2.7358209241055916E-2</v>
      </c>
      <c r="F130" s="96">
        <f>+'C6'!F129/'C6'!$F$8*100</f>
        <v>0</v>
      </c>
      <c r="G130" s="173"/>
    </row>
    <row r="131" spans="1:7" ht="12.9" customHeight="1" x14ac:dyDescent="0.2">
      <c r="A131" s="19" t="str">
        <f>+'C6'!A130</f>
        <v>RECUPERANDO VALORES</v>
      </c>
      <c r="B131" s="96">
        <f>+'C6'!B130/'C6'!B$8*100</f>
        <v>0</v>
      </c>
      <c r="C131" s="96">
        <f>+'C6'!C130/'C6'!C$8*100</f>
        <v>0</v>
      </c>
      <c r="D131" s="96">
        <f>+'C6'!D130/'C6'!D$8*100</f>
        <v>0</v>
      </c>
      <c r="E131" s="96">
        <f>+'C6'!E130/'C6'!E$8*100</f>
        <v>0.15904238972133838</v>
      </c>
      <c r="F131" s="96">
        <f>+'C6'!F130/'C6'!$F$8*100</f>
        <v>0.60481166802173114</v>
      </c>
      <c r="G131" s="173"/>
    </row>
    <row r="132" spans="1:7" ht="12.9" customHeight="1" x14ac:dyDescent="0.2">
      <c r="A132" s="19" t="str">
        <f>+'C6'!A131</f>
        <v>RENACER SANTACRUCEÑO</v>
      </c>
      <c r="B132" s="96">
        <f>+'C6'!B131/'C6'!B$8*100</f>
        <v>0.12964992573356357</v>
      </c>
      <c r="C132" s="96">
        <f>+'C6'!C131/'C6'!C$8*100</f>
        <v>0</v>
      </c>
      <c r="D132" s="96">
        <f>+'C6'!D131/'C6'!D$8*100</f>
        <v>0</v>
      </c>
      <c r="E132" s="96">
        <f>+'C6'!E131/'C6'!E$8*100</f>
        <v>0</v>
      </c>
      <c r="F132" s="96">
        <f>+'C6'!F131/'C6'!$F$8*100</f>
        <v>0</v>
      </c>
      <c r="G132" s="173"/>
    </row>
    <row r="133" spans="1:7" ht="12.9" customHeight="1" x14ac:dyDescent="0.2">
      <c r="A133" s="19" t="str">
        <f>+'C6'!A132</f>
        <v>RENOVACIÓN CARTAGO</v>
      </c>
      <c r="B133" s="96">
        <f>+'C6'!B132/'C6'!B$8*100</f>
        <v>0</v>
      </c>
      <c r="C133" s="96">
        <f>+'C6'!C132/'C6'!C$8*100</f>
        <v>0</v>
      </c>
      <c r="D133" s="96">
        <f>+'C6'!D132/'C6'!D$8*100</f>
        <v>0</v>
      </c>
      <c r="E133" s="96">
        <f>+'C6'!E132/'C6'!E$8*100</f>
        <v>0.26847522668556206</v>
      </c>
      <c r="F133" s="96">
        <f>+'C6'!F132/'C6'!$F$8*100</f>
        <v>0</v>
      </c>
      <c r="G133" s="173"/>
    </row>
    <row r="134" spans="1:7" ht="12.9" customHeight="1" x14ac:dyDescent="0.2">
      <c r="A134" s="19" t="str">
        <f>+'C6'!A133</f>
        <v>RENOVACIÓN COSTARRICENSE</v>
      </c>
      <c r="B134" s="96">
        <f>+'C6'!B133/'C6'!B$8*100</f>
        <v>3.0167941427823344</v>
      </c>
      <c r="C134" s="96">
        <f>+'C6'!C133/'C6'!C$8*100</f>
        <v>1.6330273713431209</v>
      </c>
      <c r="D134" s="96">
        <f>+'C6'!D133/'C6'!D$8*100</f>
        <v>2.6218310381234069</v>
      </c>
      <c r="E134" s="96">
        <f>+'C6'!E133/'C6'!E$8*100</f>
        <v>2.637604952930201</v>
      </c>
      <c r="F134" s="96">
        <f>+'C6'!F133/'C6'!$F$8*100</f>
        <v>0.28034117836024414</v>
      </c>
      <c r="G134" s="173"/>
    </row>
    <row r="135" spans="1:7" ht="12.9" customHeight="1" x14ac:dyDescent="0.2">
      <c r="A135" s="19" t="str">
        <f>+'C6'!A134</f>
        <v>RENOVEMOS ALAJUELA</v>
      </c>
      <c r="B135" s="96">
        <f>+'C6'!B134/'C6'!B$8*100</f>
        <v>0</v>
      </c>
      <c r="C135" s="96">
        <f>+'C6'!C134/'C6'!C$8*100</f>
        <v>0</v>
      </c>
      <c r="D135" s="96">
        <f>+'C6'!D134/'C6'!D$8*100</f>
        <v>1.0869759725137214</v>
      </c>
      <c r="E135" s="96">
        <f>+'C6'!E134/'C6'!E$8*100</f>
        <v>0.48797925882963405</v>
      </c>
      <c r="F135" s="96">
        <f>+'C6'!F134/'C6'!$F$8*100</f>
        <v>0</v>
      </c>
      <c r="G135" s="173"/>
    </row>
    <row r="136" spans="1:7" ht="12.9" customHeight="1" x14ac:dyDescent="0.2">
      <c r="A136" s="19" t="str">
        <f>+'C6'!A135</f>
        <v>REPUBLICANO SOCIAL CRISTIANO</v>
      </c>
      <c r="B136" s="96">
        <f>+'C6'!B135/'C6'!B$8*100</f>
        <v>0</v>
      </c>
      <c r="C136" s="96">
        <f>+'C6'!C135/'C6'!C$8*100</f>
        <v>0</v>
      </c>
      <c r="D136" s="96">
        <f>+'C6'!D135/'C6'!D$8*100</f>
        <v>0</v>
      </c>
      <c r="E136" s="96">
        <f>+'C6'!E135/'C6'!E$8*100</f>
        <v>6.0678684216045955</v>
      </c>
      <c r="F136" s="96">
        <f>+'C6'!F135/'C6'!$F$8*100</f>
        <v>4.1967554606917936</v>
      </c>
      <c r="G136" s="173"/>
    </row>
    <row r="137" spans="1:7" ht="12.9" customHeight="1" x14ac:dyDescent="0.2">
      <c r="A137" s="19" t="str">
        <f>+'C6'!A136</f>
        <v>RESCATE CANTONAL LA UNIÓN</v>
      </c>
      <c r="B137" s="96">
        <f>+'C6'!B136/'C6'!B$8*100</f>
        <v>0</v>
      </c>
      <c r="C137" s="96">
        <f>+'C6'!C136/'C6'!C$8*100</f>
        <v>0</v>
      </c>
      <c r="D137" s="96">
        <f>+'C6'!D136/'C6'!D$8*100</f>
        <v>0</v>
      </c>
      <c r="E137" s="96">
        <f>+'C6'!E136/'C6'!E$8*100</f>
        <v>0.25506970415744468</v>
      </c>
      <c r="F137" s="96">
        <f>+'C6'!F136/'C6'!$F$8*100</f>
        <v>0.16575399854613362</v>
      </c>
      <c r="G137" s="173"/>
    </row>
    <row r="138" spans="1:7" ht="12.9" customHeight="1" x14ac:dyDescent="0.2">
      <c r="A138" s="19" t="str">
        <f>+'C6'!A137</f>
        <v>RESCATE NACIONAL</v>
      </c>
      <c r="B138" s="96">
        <f>+'C6'!B137/'C6'!B$8*100</f>
        <v>0.67900741885686144</v>
      </c>
      <c r="C138" s="96">
        <f>+'C6'!C137/'C6'!C$8*100</f>
        <v>0.26586472128817984</v>
      </c>
      <c r="D138" s="96">
        <f>+'C6'!D137/'C6'!D$8*100</f>
        <v>0</v>
      </c>
      <c r="E138" s="96">
        <f>+'C6'!E137/'C6'!E$8*100</f>
        <v>0</v>
      </c>
      <c r="F138" s="96">
        <f>+'C6'!F137/'C6'!$F$8*100</f>
        <v>0</v>
      </c>
      <c r="G138" s="173"/>
    </row>
    <row r="139" spans="1:7" ht="12.9" customHeight="1" x14ac:dyDescent="0.2">
      <c r="A139" s="19" t="str">
        <f>+'C6'!A138</f>
        <v>RESTAURACIÓN HEREDIANA</v>
      </c>
      <c r="B139" s="96">
        <f>+'C6'!B138/'C6'!B$8*100</f>
        <v>0</v>
      </c>
      <c r="C139" s="96">
        <f>+'C6'!C138/'C6'!C$8*100</f>
        <v>0</v>
      </c>
      <c r="D139" s="96">
        <f>+'C6'!D138/'C6'!D$8*100</f>
        <v>7.9887109927219646E-2</v>
      </c>
      <c r="E139" s="96">
        <f>+'C6'!E138/'C6'!E$8*100</f>
        <v>0</v>
      </c>
      <c r="F139" s="96">
        <f>+'C6'!F138/'C6'!$F$8*100</f>
        <v>0</v>
      </c>
      <c r="G139" s="173"/>
    </row>
    <row r="140" spans="1:7" ht="12.9" customHeight="1" x14ac:dyDescent="0.2">
      <c r="A140" s="19" t="str">
        <f>+'C6'!A139</f>
        <v>RESTAURACIÓN NACIONAL</v>
      </c>
      <c r="B140" s="96">
        <f>+'C6'!B139/'C6'!B$8*100</f>
        <v>0</v>
      </c>
      <c r="C140" s="96">
        <f>+'C6'!C139/'C6'!C$8*100</f>
        <v>0</v>
      </c>
      <c r="D140" s="96">
        <f>+'C6'!D139/'C6'!D$8*100</f>
        <v>0</v>
      </c>
      <c r="E140" s="96">
        <f>+'C6'!E139/'C6'!E$8*100</f>
        <v>1.0457219512239606</v>
      </c>
      <c r="F140" s="96">
        <f>+'C6'!F139/'C6'!$F$8*100</f>
        <v>3.9424116627229084</v>
      </c>
      <c r="G140" s="173"/>
    </row>
    <row r="141" spans="1:7" ht="12.9" customHeight="1" x14ac:dyDescent="0.2">
      <c r="A141" s="19" t="str">
        <f>+'C6'!A140</f>
        <v>RESTAURACIÓN PARRITEÑA</v>
      </c>
      <c r="B141" s="96">
        <f>+'C6'!B140/'C6'!B$8*100</f>
        <v>0</v>
      </c>
      <c r="C141" s="96">
        <f>+'C6'!C140/'C6'!C$8*100</f>
        <v>0</v>
      </c>
      <c r="D141" s="96">
        <f>+'C6'!D140/'C6'!D$8*100</f>
        <v>0</v>
      </c>
      <c r="E141" s="96">
        <f>+'C6'!E140/'C6'!E$8*100</f>
        <v>3.8483880999085326E-2</v>
      </c>
      <c r="F141" s="96">
        <f>+'C6'!F140/'C6'!$F$8*100</f>
        <v>2.5500615160943645E-2</v>
      </c>
      <c r="G141" s="173"/>
    </row>
    <row r="142" spans="1:7" ht="12.9" customHeight="1" x14ac:dyDescent="0.2">
      <c r="A142" s="19" t="str">
        <f>+'C6'!A141</f>
        <v>SENTIR HEREDIA</v>
      </c>
      <c r="B142" s="96">
        <f>+'C6'!B141/'C6'!B$8*100</f>
        <v>0</v>
      </c>
      <c r="C142" s="96">
        <f>+'C6'!C141/'C6'!C$8*100</f>
        <v>0</v>
      </c>
      <c r="D142" s="96">
        <f>+'C6'!D141/'C6'!D$8*100</f>
        <v>0</v>
      </c>
      <c r="E142" s="96">
        <f>+'C6'!E141/'C6'!E$8*100</f>
        <v>0</v>
      </c>
      <c r="F142" s="96">
        <f>+'C6'!F141/'C6'!$F$8*100</f>
        <v>0.18413431207122932</v>
      </c>
      <c r="G142" s="173"/>
    </row>
    <row r="143" spans="1:7" ht="12.9" customHeight="1" x14ac:dyDescent="0.2">
      <c r="A143" s="19" t="str">
        <f>+'C6'!A142</f>
        <v>SOMOS MORAVIA</v>
      </c>
      <c r="B143" s="96">
        <f>+'C6'!B142/'C6'!B$8*100</f>
        <v>0</v>
      </c>
      <c r="C143" s="96">
        <f>+'C6'!C142/'C6'!C$8*100</f>
        <v>0</v>
      </c>
      <c r="D143" s="96">
        <f>+'C6'!D142/'C6'!D$8*100</f>
        <v>0</v>
      </c>
      <c r="E143" s="96">
        <f>+'C6'!E142/'C6'!E$8*100</f>
        <v>0</v>
      </c>
      <c r="F143" s="96">
        <f>+'C6'!F142/'C6'!$F$8*100</f>
        <v>0.56813383517660776</v>
      </c>
      <c r="G143" s="173"/>
    </row>
    <row r="144" spans="1:7" ht="12.9" customHeight="1" x14ac:dyDescent="0.2">
      <c r="A144" s="19" t="str">
        <f>+'C6'!A143</f>
        <v>SOMOS SARCHÍ</v>
      </c>
      <c r="B144" s="96">
        <f>+'C6'!B143/'C6'!B$8*100</f>
        <v>0</v>
      </c>
      <c r="C144" s="96">
        <f>+'C6'!C143/'C6'!C$8*100</f>
        <v>0</v>
      </c>
      <c r="D144" s="96">
        <f>+'C6'!D143/'C6'!D$8*100</f>
        <v>0</v>
      </c>
      <c r="E144" s="96">
        <f>+'C6'!E143/'C6'!E$8*100</f>
        <v>0</v>
      </c>
      <c r="F144" s="96">
        <f>+'C6'!F143/'C6'!$F$8*100</f>
        <v>0.14464147625379395</v>
      </c>
      <c r="G144" s="173"/>
    </row>
    <row r="145" spans="1:7" ht="12.9" customHeight="1" x14ac:dyDescent="0.2">
      <c r="A145" s="19" t="str">
        <f>+'C6'!A144</f>
        <v>SAN JOSÉ SOMOS TODOS</v>
      </c>
      <c r="B145" s="96">
        <f>+'C6'!B144/'C6'!B$8*100</f>
        <v>0.19097083655349228</v>
      </c>
      <c r="C145" s="96">
        <f>+'C6'!C144/'C6'!C$8*100</f>
        <v>0</v>
      </c>
      <c r="D145" s="96">
        <f>+'C6'!D144/'C6'!D$8*100</f>
        <v>0</v>
      </c>
      <c r="E145" s="96">
        <f>+'C6'!E144/'C6'!E$8*100</f>
        <v>0</v>
      </c>
      <c r="F145" s="96">
        <f>+'C6'!F144/'C6'!$F$8*100</f>
        <v>0</v>
      </c>
      <c r="G145" s="173"/>
    </row>
    <row r="146" spans="1:7" ht="12.9" customHeight="1" x14ac:dyDescent="0.2">
      <c r="A146" s="19" t="str">
        <f>+'C6'!A145</f>
        <v>SOLIDARIDAD</v>
      </c>
      <c r="B146" s="96">
        <f>+'C6'!B145/'C6'!B$8*100</f>
        <v>0</v>
      </c>
      <c r="C146" s="96">
        <f>+'C6'!C145/'C6'!C$8*100</f>
        <v>0</v>
      </c>
      <c r="D146" s="96">
        <f>+'C6'!D145/'C6'!D$8*100</f>
        <v>0</v>
      </c>
      <c r="E146" s="96">
        <f>+'C6'!E145/'C6'!E$8*100</f>
        <v>0.14673119556286324</v>
      </c>
      <c r="F146" s="96">
        <f>+'C6'!F145/'C6'!$F$8*100</f>
        <v>0</v>
      </c>
      <c r="G146" s="173"/>
    </row>
    <row r="147" spans="1:7" ht="12.9" customHeight="1" x14ac:dyDescent="0.2">
      <c r="A147" s="19" t="str">
        <f>+'C6'!A146</f>
        <v>SOLIDARIDAD RAMONENSE</v>
      </c>
      <c r="B147" s="96">
        <f>+'C6'!B146/'C6'!B$8*100</f>
        <v>0</v>
      </c>
      <c r="C147" s="96">
        <f>+'C6'!C146/'C6'!C$8*100</f>
        <v>0.68258990903758288</v>
      </c>
      <c r="D147" s="96">
        <f>+'C6'!D146/'C6'!D$8*100</f>
        <v>0</v>
      </c>
      <c r="E147" s="96">
        <f>+'C6'!E146/'C6'!E$8*100</f>
        <v>0</v>
      </c>
      <c r="F147" s="96">
        <f>+'C6'!F146/'C6'!$F$8*100</f>
        <v>0</v>
      </c>
      <c r="G147" s="173"/>
    </row>
    <row r="148" spans="1:7" ht="12.9" customHeight="1" x14ac:dyDescent="0.2">
      <c r="A148" s="19" t="str">
        <f>+'C6'!A147</f>
        <v>TALAMANCA UNIDA</v>
      </c>
      <c r="B148" s="96">
        <f>+'C6'!B147/'C6'!B$8*100</f>
        <v>0</v>
      </c>
      <c r="C148" s="96">
        <f>+'C6'!C147/'C6'!C$8*100</f>
        <v>0</v>
      </c>
      <c r="D148" s="96">
        <f>+'C6'!D147/'C6'!D$8*100</f>
        <v>2.7992443318497765E-2</v>
      </c>
      <c r="E148" s="96">
        <f>+'C6'!E147/'C6'!E$8*100</f>
        <v>0</v>
      </c>
      <c r="F148" s="96">
        <f>+'C6'!F147/'C6'!$F$8*100</f>
        <v>0</v>
      </c>
      <c r="G148" s="173"/>
    </row>
    <row r="149" spans="1:7" ht="12.9" customHeight="1" x14ac:dyDescent="0.2">
      <c r="A149" s="19" t="str">
        <f>+'C6'!A148</f>
        <v>TARRAZÚ PRIMERO</v>
      </c>
      <c r="B149" s="96">
        <f>+'C6'!B148/'C6'!B$8*100</f>
        <v>0</v>
      </c>
      <c r="C149" s="96">
        <f>+'C6'!C148/'C6'!C$8*100</f>
        <v>0</v>
      </c>
      <c r="D149" s="96">
        <f>+'C6'!D148/'C6'!D$8*100</f>
        <v>0.11580435455049759</v>
      </c>
      <c r="E149" s="96">
        <f>+'C6'!E148/'C6'!E$8*100</f>
        <v>0</v>
      </c>
      <c r="F149" s="96">
        <f>+'C6'!F148/'C6'!$F$8*100</f>
        <v>1.473736850210379E-2</v>
      </c>
      <c r="G149" s="173"/>
    </row>
    <row r="150" spans="1:7" ht="12.9" customHeight="1" x14ac:dyDescent="0.2">
      <c r="A150" s="19" t="str">
        <f>+'C6'!A149</f>
        <v>TERRA ESCAZÚ</v>
      </c>
      <c r="B150" s="96">
        <f>+'C6'!B149/'C6'!B$8*100</f>
        <v>0</v>
      </c>
      <c r="C150" s="96">
        <f>+'C6'!C149/'C6'!C$8*100</f>
        <v>0</v>
      </c>
      <c r="D150" s="96">
        <f>+'C6'!D149/'C6'!D$8*100</f>
        <v>0</v>
      </c>
      <c r="E150" s="96">
        <f>+'C6'!E149/'C6'!E$8*100</f>
        <v>0</v>
      </c>
      <c r="F150" s="96">
        <f>+'C6'!F149/'C6'!$F$8*100</f>
        <v>0.18363754684082134</v>
      </c>
      <c r="G150" s="173"/>
    </row>
    <row r="151" spans="1:7" ht="12.9" customHeight="1" x14ac:dyDescent="0.2">
      <c r="A151" s="19" t="str">
        <f>+'C6'!A150</f>
        <v>TODOS POR GOICOECHEA</v>
      </c>
      <c r="B151" s="96">
        <f>+'C6'!B150/'C6'!B$8*100</f>
        <v>0</v>
      </c>
      <c r="C151" s="96">
        <f>+'C6'!C150/'C6'!C$8*100</f>
        <v>0</v>
      </c>
      <c r="D151" s="96">
        <f>+'C6'!D150/'C6'!D$8*100</f>
        <v>0</v>
      </c>
      <c r="E151" s="96">
        <f>+'C6'!E150/'C6'!E$8*100</f>
        <v>0</v>
      </c>
      <c r="F151" s="96">
        <f>+'C6'!F150/'C6'!$F$8*100</f>
        <v>0.17916665976714943</v>
      </c>
      <c r="G151" s="173"/>
    </row>
    <row r="152" spans="1:7" ht="12.9" customHeight="1" x14ac:dyDescent="0.2">
      <c r="A152" s="19" t="str">
        <f>+'C6'!A151</f>
        <v>TURRIALBA PRIMERO</v>
      </c>
      <c r="B152" s="96">
        <f>+'C6'!B151/'C6'!B$8*100</f>
        <v>0</v>
      </c>
      <c r="C152" s="96">
        <f>+'C6'!C151/'C6'!C$8*100</f>
        <v>0</v>
      </c>
      <c r="D152" s="96">
        <f>+'C6'!D151/'C6'!D$8*100</f>
        <v>0</v>
      </c>
      <c r="E152" s="96">
        <f>+'C6'!E151/'C6'!E$8*100</f>
        <v>0</v>
      </c>
      <c r="F152" s="96">
        <f>+'C6'!F151/'C6'!$F$8*100</f>
        <v>0.20094153570003309</v>
      </c>
      <c r="G152" s="173"/>
    </row>
    <row r="153" spans="1:7" ht="12.9" customHeight="1" x14ac:dyDescent="0.2">
      <c r="A153" s="19" t="str">
        <f>+'C6'!A152</f>
        <v>TODO POR FLORES</v>
      </c>
      <c r="B153" s="96">
        <f>+'C6'!B152/'C6'!B$8*100</f>
        <v>0</v>
      </c>
      <c r="C153" s="96">
        <f>+'C6'!C152/'C6'!C$8*100</f>
        <v>0</v>
      </c>
      <c r="D153" s="96">
        <f>+'C6'!D152/'C6'!D$8*100</f>
        <v>0.22138315903031108</v>
      </c>
      <c r="E153" s="96">
        <f>+'C6'!E152/'C6'!E$8*100</f>
        <v>0.12302074755394811</v>
      </c>
      <c r="F153" s="96">
        <f>+'C6'!F152/'C6'!$F$8*100</f>
        <v>0</v>
      </c>
      <c r="G153" s="173"/>
    </row>
    <row r="154" spans="1:7" ht="12.9" customHeight="1" x14ac:dyDescent="0.2">
      <c r="A154" s="19" t="str">
        <f>+'C6'!A153</f>
        <v>TRANSPARENCIA CARTAGINÉS</v>
      </c>
      <c r="B154" s="96">
        <f>+'C6'!B153/'C6'!B$8*100</f>
        <v>0</v>
      </c>
      <c r="C154" s="96">
        <f>+'C6'!C153/'C6'!C$8*100</f>
        <v>0</v>
      </c>
      <c r="D154" s="96">
        <f>+'C6'!D153/'C6'!D$8*100</f>
        <v>0.12475171086234621</v>
      </c>
      <c r="E154" s="96">
        <f>+'C6'!E153/'C6'!E$8*100</f>
        <v>0</v>
      </c>
      <c r="F154" s="96">
        <f>+'C6'!F153/'C6'!$F$8*100</f>
        <v>0</v>
      </c>
      <c r="G154" s="173"/>
    </row>
    <row r="155" spans="1:7" ht="12.9" customHeight="1" x14ac:dyDescent="0.2">
      <c r="A155" s="19" t="str">
        <f>+'C6'!A154</f>
        <v>ÚNICO ABANGAREÑO</v>
      </c>
      <c r="B155" s="96">
        <f>+'C6'!B154/'C6'!B$8*100</f>
        <v>0</v>
      </c>
      <c r="C155" s="96">
        <f>+'C6'!C154/'C6'!C$8*100</f>
        <v>0</v>
      </c>
      <c r="D155" s="96">
        <f>+'C6'!D154/'C6'!D$8*100</f>
        <v>0.13932311971307107</v>
      </c>
      <c r="E155" s="96">
        <f>+'C6'!E154/'C6'!E$8*100</f>
        <v>0</v>
      </c>
      <c r="F155" s="96">
        <f>+'C6'!F154/'C6'!$F$8*100</f>
        <v>3.825092274141545E-2</v>
      </c>
      <c r="G155" s="173"/>
    </row>
    <row r="156" spans="1:7" ht="12.9" customHeight="1" x14ac:dyDescent="0.2">
      <c r="A156" s="19" t="str">
        <f>+'C6'!A155</f>
        <v>UNIDAD SOCIAL CRISTIANA</v>
      </c>
      <c r="B156" s="96">
        <f>+'C6'!B155/'C6'!B$8*100</f>
        <v>36.717014703391726</v>
      </c>
      <c r="C156" s="96">
        <f>+'C6'!C155/'C6'!C$8*100</f>
        <v>17.681408471649636</v>
      </c>
      <c r="D156" s="96">
        <f>+'C6'!D155/'C6'!D$8*100</f>
        <v>14.493950308939432</v>
      </c>
      <c r="E156" s="96">
        <f>+'C6'!E155/'C6'!E$8*100</f>
        <v>18.386540490605647</v>
      </c>
      <c r="F156" s="96">
        <f>+'C6'!F155/'C6'!$F$8*100</f>
        <v>17.60693285555557</v>
      </c>
      <c r="G156" s="173"/>
    </row>
    <row r="157" spans="1:7" ht="12.9" customHeight="1" x14ac:dyDescent="0.2">
      <c r="A157" s="19" t="str">
        <f>+'C6'!A156</f>
        <v>UNIDOS PARA EL DESARROLLO</v>
      </c>
      <c r="B157" s="96">
        <f>+'C6'!B156/'C6'!B$8*100</f>
        <v>0</v>
      </c>
      <c r="C157" s="96">
        <f>+'C6'!C156/'C6'!C$8*100</f>
        <v>0</v>
      </c>
      <c r="D157" s="96">
        <f>+'C6'!D156/'C6'!D$8*100</f>
        <v>0</v>
      </c>
      <c r="E157" s="96">
        <f>+'C6'!E156/'C6'!E$8*100</f>
        <v>0</v>
      </c>
      <c r="F157" s="96">
        <f>+'C6'!F156/'C6'!$F$8*100</f>
        <v>0.2422558440289645</v>
      </c>
      <c r="G157" s="173"/>
    </row>
    <row r="158" spans="1:7" ht="12.9" customHeight="1" x14ac:dyDescent="0.2">
      <c r="A158" s="19" t="str">
        <f>+'C6'!A157</f>
        <v>UNIDOS PODEMOS</v>
      </c>
      <c r="B158" s="96">
        <f>+'C6'!B157/'C6'!B$8*100</f>
        <v>0</v>
      </c>
      <c r="C158" s="96">
        <f>+'C6'!C157/'C6'!C$8*100</f>
        <v>0</v>
      </c>
      <c r="D158" s="96">
        <f>+'C6'!D157/'C6'!D$8*100</f>
        <v>0</v>
      </c>
      <c r="E158" s="96">
        <f>+'C6'!E157/'C6'!E$8*100</f>
        <v>0</v>
      </c>
      <c r="F158" s="96">
        <f>+'C6'!F157/'C6'!$F$8*100</f>
        <v>2.58036419514925</v>
      </c>
      <c r="G158" s="173"/>
    </row>
    <row r="159" spans="1:7" ht="12.9" customHeight="1" x14ac:dyDescent="0.2">
      <c r="A159" s="19" t="str">
        <f>+'C6'!A158</f>
        <v>UNIDOS POR ESCAZÚ</v>
      </c>
      <c r="B159" s="96">
        <f>+'C6'!B158/'C6'!B$8*100</f>
        <v>0</v>
      </c>
      <c r="C159" s="96">
        <f>+'C6'!C158/'C6'!C$8*100</f>
        <v>0</v>
      </c>
      <c r="D159" s="96">
        <f>+'C6'!D158/'C6'!D$8*100</f>
        <v>0</v>
      </c>
      <c r="E159" s="96">
        <f>+'C6'!E158/'C6'!E$8*100</f>
        <v>0</v>
      </c>
      <c r="F159" s="96">
        <f>+'C6'!F158/'C6'!$F$8*100</f>
        <v>8.9748918293710719E-2</v>
      </c>
      <c r="G159" s="173"/>
    </row>
    <row r="160" spans="1:7" ht="12.9" customHeight="1" x14ac:dyDescent="0.2">
      <c r="A160" s="19" t="str">
        <f>+'C6'!A159</f>
        <v>UNIÓN AGRÍCOLA CARTIGINÉS</v>
      </c>
      <c r="B160" s="96">
        <f>+'C6'!B159/'C6'!B$8*100</f>
        <v>0.10356420494032405</v>
      </c>
      <c r="C160" s="96">
        <f>+'C6'!C159/'C6'!C$8*100</f>
        <v>0</v>
      </c>
      <c r="D160" s="96">
        <f>+'C6'!D159/'C6'!D$8*100</f>
        <v>0.4471121768406629</v>
      </c>
      <c r="E160" s="96">
        <f>+'C6'!E159/'C6'!E$8*100</f>
        <v>0</v>
      </c>
      <c r="F160" s="96">
        <f>+'C6'!F159/'C6'!$F$8*100</f>
        <v>0</v>
      </c>
      <c r="G160" s="173"/>
    </row>
    <row r="161" spans="1:7" ht="12.9" customHeight="1" x14ac:dyDescent="0.2">
      <c r="A161" s="19" t="str">
        <f>+'C6'!A160</f>
        <v>UNIÓN ATENIENSE</v>
      </c>
      <c r="B161" s="96">
        <f>+'C6'!B160/'C6'!B$8*100</f>
        <v>0</v>
      </c>
      <c r="C161" s="96">
        <f>+'C6'!C160/'C6'!C$8*100</f>
        <v>0</v>
      </c>
      <c r="D161" s="96">
        <f>+'C6'!D160/'C6'!D$8*100</f>
        <v>0.23493201287396753</v>
      </c>
      <c r="E161" s="96">
        <f>+'C6'!E160/'C6'!E$8*100</f>
        <v>0</v>
      </c>
      <c r="F161" s="96">
        <f>+'C6'!F160/'C6'!$F$8*100</f>
        <v>0.14671133138049391</v>
      </c>
      <c r="G161" s="173"/>
    </row>
    <row r="162" spans="1:7" ht="12.9" customHeight="1" x14ac:dyDescent="0.2">
      <c r="A162" s="19" t="str">
        <f>+'C6'!A161</f>
        <v>UNIÓN DE PUNTARENENSES EMPRENDEDORES</v>
      </c>
      <c r="B162" s="96">
        <f>+'C6'!B161/'C6'!B$8*100</f>
        <v>0</v>
      </c>
      <c r="C162" s="96">
        <f>+'C6'!C161/'C6'!C$8*100</f>
        <v>0</v>
      </c>
      <c r="D162" s="96">
        <f>+'C6'!D161/'C6'!D$8*100</f>
        <v>0</v>
      </c>
      <c r="E162" s="96">
        <f>+'C6'!E161/'C6'!E$8*100</f>
        <v>0</v>
      </c>
      <c r="F162" s="96">
        <f>+'C6'!F161/'C6'!$F$8*100</f>
        <v>0.39335526827806233</v>
      </c>
      <c r="G162" s="173"/>
    </row>
    <row r="163" spans="1:7" ht="12.9" customHeight="1" x14ac:dyDescent="0.2">
      <c r="A163" s="19" t="str">
        <f>+'C6'!A162</f>
        <v>UNIÓN DOMINGUEÑA</v>
      </c>
      <c r="B163" s="96">
        <f>+'C6'!B162/'C6'!B$8*100</f>
        <v>0</v>
      </c>
      <c r="C163" s="96">
        <f>+'C6'!C162/'C6'!C$8*100</f>
        <v>0</v>
      </c>
      <c r="D163" s="96">
        <f>+'C6'!D162/'C6'!D$8*100</f>
        <v>0</v>
      </c>
      <c r="E163" s="96">
        <f>+'C6'!E162/'C6'!E$8*100</f>
        <v>0</v>
      </c>
      <c r="F163" s="96">
        <f>+'C6'!F162/'C6'!$F$8*100</f>
        <v>0.10928835068975847</v>
      </c>
      <c r="G163" s="173"/>
    </row>
    <row r="164" spans="1:7" ht="12.9" customHeight="1" x14ac:dyDescent="0.2">
      <c r="A164" s="19" t="str">
        <f>+'C6'!A163</f>
        <v>UNIÓN GENERAL</v>
      </c>
      <c r="B164" s="96">
        <f>+'C6'!B163/'C6'!B$8*100</f>
        <v>1.8688277583216367E-2</v>
      </c>
      <c r="C164" s="96">
        <f>+'C6'!C163/'C6'!C$8*100</f>
        <v>0</v>
      </c>
      <c r="D164" s="96">
        <f>+'C6'!D163/'C6'!D$8*100</f>
        <v>0</v>
      </c>
      <c r="E164" s="96">
        <f>+'C6'!E163/'C6'!E$8*100</f>
        <v>0</v>
      </c>
      <c r="F164" s="96">
        <f>+'C6'!F163/'C6'!$F$8*100</f>
        <v>0</v>
      </c>
      <c r="G164" s="173"/>
    </row>
    <row r="165" spans="1:7" ht="12.9" customHeight="1" x14ac:dyDescent="0.2">
      <c r="A165" s="19" t="str">
        <f>+'C6'!A164</f>
        <v>UNIÓN GRIEGA</v>
      </c>
      <c r="B165" s="96">
        <f>+'C6'!B164/'C6'!B$8*100</f>
        <v>0</v>
      </c>
      <c r="C165" s="96">
        <f>+'C6'!C164/'C6'!C$8*100</f>
        <v>0</v>
      </c>
      <c r="D165" s="96">
        <f>+'C6'!D164/'C6'!D$8*100</f>
        <v>0</v>
      </c>
      <c r="E165" s="96">
        <f>+'C6'!E164/'C6'!E$8*100</f>
        <v>0</v>
      </c>
      <c r="F165" s="96">
        <f>+'C6'!F164/'C6'!$F$8*100</f>
        <v>0.13420940641522611</v>
      </c>
      <c r="G165" s="173"/>
    </row>
    <row r="166" spans="1:7" ht="12.9" customHeight="1" x14ac:dyDescent="0.2">
      <c r="A166" s="19" t="str">
        <f>+'C6'!A165</f>
        <v>UNIÓN GUANACASTECA</v>
      </c>
      <c r="B166" s="96">
        <f>+'C6'!B165/'C6'!B$8*100</f>
        <v>0</v>
      </c>
      <c r="C166" s="96">
        <f>+'C6'!C165/'C6'!C$8*100</f>
        <v>0</v>
      </c>
      <c r="D166" s="96">
        <f>+'C6'!D165/'C6'!D$8*100</f>
        <v>0</v>
      </c>
      <c r="E166" s="96">
        <f>+'C6'!E165/'C6'!E$8*100</f>
        <v>0</v>
      </c>
      <c r="F166" s="96">
        <f>+'C6'!F165/'C6'!$F$8*100</f>
        <v>0.27802294061833988</v>
      </c>
      <c r="G166" s="173"/>
    </row>
    <row r="167" spans="1:7" ht="12.9" customHeight="1" x14ac:dyDescent="0.2">
      <c r="A167" s="19" t="str">
        <f>+'C6'!A166</f>
        <v>UNIÓN GUARQUEÑO</v>
      </c>
      <c r="B167" s="96">
        <f>+'C6'!B166/'C6'!B$8*100</f>
        <v>0</v>
      </c>
      <c r="C167" s="96">
        <f>+'C6'!C166/'C6'!C$8*100</f>
        <v>0</v>
      </c>
      <c r="D167" s="96">
        <f>+'C6'!D166/'C6'!D$8*100</f>
        <v>0</v>
      </c>
      <c r="E167" s="96">
        <f>+'C6'!E166/'C6'!E$8*100</f>
        <v>0.22661716654674649</v>
      </c>
      <c r="F167" s="96">
        <f>+'C6'!F166/'C6'!$F$8*100</f>
        <v>0.1373555862078101</v>
      </c>
      <c r="G167" s="173"/>
    </row>
    <row r="168" spans="1:7" ht="12.9" customHeight="1" x14ac:dyDescent="0.2">
      <c r="A168" s="19" t="str">
        <f>+'C6'!A167</f>
        <v>UNIÓN NACIONAL</v>
      </c>
      <c r="B168" s="96">
        <f>+'C6'!B167/'C6'!B$8*100</f>
        <v>0</v>
      </c>
      <c r="C168" s="96">
        <f>+'C6'!C167/'C6'!C$8*100</f>
        <v>2.6604648088632588</v>
      </c>
      <c r="D168" s="96">
        <f>+'C6'!D167/'C6'!D$8*100</f>
        <v>0</v>
      </c>
      <c r="E168" s="96">
        <f>+'C6'!E167/'C6'!E$8*100</f>
        <v>0</v>
      </c>
      <c r="F168" s="96">
        <f>+'C6'!F167/'C6'!$F$8*100</f>
        <v>0</v>
      </c>
      <c r="G168" s="173"/>
    </row>
    <row r="169" spans="1:7" ht="12.9" customHeight="1" x14ac:dyDescent="0.2">
      <c r="A169" s="19" t="str">
        <f>+'C6'!A168</f>
        <v>UNIÓN PALMAREÑA</v>
      </c>
      <c r="B169" s="96">
        <f>+'C6'!B168/'C6'!B$8*100</f>
        <v>0</v>
      </c>
      <c r="C169" s="96">
        <f>+'C6'!C168/'C6'!C$8*100</f>
        <v>0.33625525657019639</v>
      </c>
      <c r="D169" s="96">
        <f>+'C6'!D168/'C6'!D$8*100</f>
        <v>0.27736804566730661</v>
      </c>
      <c r="E169" s="96">
        <f>+'C6'!E168/'C6'!E$8*100</f>
        <v>0</v>
      </c>
      <c r="F169" s="96">
        <f>+'C6'!F168/'C6'!$F$8*100</f>
        <v>0</v>
      </c>
      <c r="G169" s="173"/>
    </row>
    <row r="170" spans="1:7" ht="12.9" customHeight="1" x14ac:dyDescent="0.2">
      <c r="A170" s="19" t="str">
        <f>+'C6'!A169</f>
        <v>UNIÓN PARA EL CAMBIO</v>
      </c>
      <c r="B170" s="96">
        <f>+'C6'!B169/'C6'!B$8*100</f>
        <v>0</v>
      </c>
      <c r="C170" s="96">
        <f>+'C6'!C169/'C6'!C$8*100</f>
        <v>2.4962202265385534</v>
      </c>
      <c r="D170" s="96">
        <f>+'C6'!D169/'C6'!D$8*100</f>
        <v>0</v>
      </c>
      <c r="E170" s="96">
        <f>+'C6'!E169/'C6'!E$8*100</f>
        <v>0</v>
      </c>
      <c r="F170" s="96">
        <f>+'C6'!F169/'C6'!$F$8*100</f>
        <v>0</v>
      </c>
      <c r="G170" s="173"/>
    </row>
    <row r="171" spans="1:7" ht="12.9" customHeight="1" x14ac:dyDescent="0.2">
      <c r="A171" s="19" t="str">
        <f>+'C6'!A170</f>
        <v>UNIÓN POASEÑA</v>
      </c>
      <c r="B171" s="96">
        <f>+'C6'!B170/'C6'!B$8*100</f>
        <v>0</v>
      </c>
      <c r="C171" s="96">
        <f>+'C6'!C170/'C6'!C$8*100</f>
        <v>4.3787539553367096E-2</v>
      </c>
      <c r="D171" s="96">
        <f>+'C6'!D170/'C6'!D$8*100</f>
        <v>0.20885686019372304</v>
      </c>
      <c r="E171" s="96">
        <f>+'C6'!E170/'C6'!E$8*100</f>
        <v>0</v>
      </c>
      <c r="F171" s="96">
        <f>+'C6'!F170/'C6'!$F$8*100</f>
        <v>0</v>
      </c>
      <c r="G171" s="173"/>
    </row>
    <row r="172" spans="1:7" ht="12.9" customHeight="1" x14ac:dyDescent="0.2">
      <c r="A172" s="19" t="str">
        <f>+'C6'!A171</f>
        <v>VANGUARDIA POPULAR</v>
      </c>
      <c r="B172" s="96">
        <f>+'C6'!B171/'C6'!B$8*100</f>
        <v>0</v>
      </c>
      <c r="C172" s="96">
        <f>+'C6'!C171/'C6'!C$8*100</f>
        <v>4.0482819587075239E-2</v>
      </c>
      <c r="D172" s="96">
        <f>+'C6'!D171/'C6'!D$8*100</f>
        <v>0</v>
      </c>
      <c r="E172" s="96">
        <f>+'C6'!E171/'C6'!E$8*100</f>
        <v>0</v>
      </c>
      <c r="F172" s="96">
        <f>+'C6'!F171/'C6'!$F$8*100</f>
        <v>0</v>
      </c>
      <c r="G172" s="173"/>
    </row>
    <row r="173" spans="1:7" ht="12.9" customHeight="1" x14ac:dyDescent="0.2">
      <c r="A173" s="19" t="str">
        <f>+'C6'!A172</f>
        <v>VERDE</v>
      </c>
      <c r="B173" s="96">
        <f>+'C6'!B172/'C6'!B$8*100</f>
        <v>0</v>
      </c>
      <c r="C173" s="96">
        <f>+'C6'!C172/'C6'!C$8*100</f>
        <v>0</v>
      </c>
      <c r="D173" s="96">
        <f>+'C6'!D172/'C6'!D$8*100</f>
        <v>0</v>
      </c>
      <c r="E173" s="96">
        <f>+'C6'!E172/'C6'!E$8*100</f>
        <v>0.43645463142564539</v>
      </c>
      <c r="F173" s="96">
        <f>+'C6'!F172/'C6'!$F$8*100</f>
        <v>0</v>
      </c>
      <c r="G173" s="173"/>
    </row>
    <row r="174" spans="1:7" ht="12.9" customHeight="1" x14ac:dyDescent="0.2">
      <c r="A174" s="19" t="str">
        <f>+'C6'!A173</f>
        <v>VERDE ECOLOGISTA</v>
      </c>
      <c r="B174" s="96">
        <f>+'C6'!B173/'C6'!B$8*100</f>
        <v>0</v>
      </c>
      <c r="C174" s="96">
        <f>+'C6'!C173/'C6'!C$8*100</f>
        <v>0.5394955344971456</v>
      </c>
      <c r="D174" s="96">
        <f>+'C6'!D173/'C6'!D$8*100</f>
        <v>7.822545804073347E-2</v>
      </c>
      <c r="E174" s="96">
        <f>+'C6'!E173/'C6'!E$8*100</f>
        <v>0</v>
      </c>
      <c r="F174" s="96">
        <f>+'C6'!F173/'C6'!$F$8*100</f>
        <v>0.11856130165737422</v>
      </c>
      <c r="G174" s="173"/>
    </row>
    <row r="175" spans="1:7" ht="12.9" customHeight="1" x14ac:dyDescent="0.2">
      <c r="A175" s="19" t="str">
        <f>+'C6'!A174</f>
        <v>VIVA PUNTARENAS</v>
      </c>
      <c r="B175" s="96">
        <f>+'C6'!B174/'C6'!B$8*100</f>
        <v>0</v>
      </c>
      <c r="C175" s="96">
        <f>+'C6'!C174/'C6'!C$8*100</f>
        <v>0</v>
      </c>
      <c r="D175" s="96">
        <f>+'C6'!D174/'C6'!D$8*100</f>
        <v>0</v>
      </c>
      <c r="E175" s="96">
        <f>+'C6'!E174/'C6'!E$8*100</f>
        <v>0.55938418494878994</v>
      </c>
      <c r="F175" s="96">
        <f>+'C6'!F174/'C6'!$F$8*100</f>
        <v>0</v>
      </c>
      <c r="G175" s="173"/>
    </row>
    <row r="176" spans="1:7" ht="12.9" customHeight="1" x14ac:dyDescent="0.2">
      <c r="A176" s="19" t="str">
        <f>+'C6'!A175</f>
        <v>YO SOY EL CAMBIO</v>
      </c>
      <c r="B176" s="96">
        <f>+'C6'!B175/'C6'!B$8*100</f>
        <v>0</v>
      </c>
      <c r="C176" s="96">
        <f>+'C6'!C175/'C6'!C$8*100</f>
        <v>0</v>
      </c>
      <c r="D176" s="96">
        <f>+'C6'!D175/'C6'!D$8*100</f>
        <v>0</v>
      </c>
      <c r="E176" s="96">
        <f>+'C6'!E175/'C6'!E$8*100</f>
        <v>0</v>
      </c>
      <c r="F176" s="96">
        <f>+'C6'!F175/'C6'!$F$8*100</f>
        <v>4.1314308328931432E-2</v>
      </c>
      <c r="G176" s="173"/>
    </row>
    <row r="177" spans="1:7" ht="12.9" customHeight="1" x14ac:dyDescent="0.2">
      <c r="A177" s="19" t="str">
        <f>+'C6'!A176</f>
        <v>YUNTA PROGRESISTA ESCAZUCEÑA</v>
      </c>
      <c r="B177" s="96">
        <f>+'C6'!B176/'C6'!B$8*100</f>
        <v>0.50828221635185356</v>
      </c>
      <c r="C177" s="96">
        <f>+'C6'!C176/'C6'!C$8*100</f>
        <v>0.5808045340757938</v>
      </c>
      <c r="D177" s="96">
        <f>+'C6'!D176/'C6'!D$8*100</f>
        <v>0.63232245249592889</v>
      </c>
      <c r="E177" s="96">
        <f>+'C6'!E176/'C6'!E$8*100</f>
        <v>0.97340508479676957</v>
      </c>
      <c r="F177" s="96">
        <f>+'C6'!F176/'C6'!$F$8*100</f>
        <v>0.48376654021231713</v>
      </c>
      <c r="G177" s="173"/>
    </row>
    <row r="178" spans="1:7" x14ac:dyDescent="0.2">
      <c r="A178" s="10"/>
      <c r="B178" s="93"/>
      <c r="C178" s="93"/>
      <c r="D178" s="93"/>
      <c r="E178" s="93"/>
      <c r="F178" s="93"/>
    </row>
    <row r="179" spans="1:7" ht="12.6" x14ac:dyDescent="0.2">
      <c r="A179" s="94"/>
      <c r="B179" s="79"/>
      <c r="C179" s="79"/>
      <c r="D179" s="79"/>
      <c r="E179" s="79"/>
      <c r="F179" s="79"/>
    </row>
    <row r="180" spans="1:7" x14ac:dyDescent="0.2">
      <c r="A180" s="195" t="s">
        <v>313</v>
      </c>
      <c r="B180" s="195"/>
      <c r="C180" s="195"/>
      <c r="D180" s="195"/>
      <c r="E180" s="195"/>
    </row>
    <row r="181" spans="1:7" x14ac:dyDescent="0.2">
      <c r="B181" s="79"/>
      <c r="C181" s="79"/>
      <c r="D181" s="79"/>
      <c r="E181" s="79"/>
      <c r="F181" s="79"/>
    </row>
    <row r="182" spans="1:7" x14ac:dyDescent="0.2">
      <c r="B182" s="79"/>
      <c r="C182" s="79"/>
      <c r="D182" s="79"/>
      <c r="E182" s="79"/>
      <c r="F182" s="79"/>
    </row>
    <row r="183" spans="1:7" x14ac:dyDescent="0.2">
      <c r="B183" s="79"/>
      <c r="C183" s="79"/>
      <c r="D183" s="79"/>
      <c r="E183" s="79"/>
      <c r="F183" s="79"/>
    </row>
    <row r="184" spans="1:7" x14ac:dyDescent="0.2">
      <c r="B184" s="79"/>
      <c r="C184" s="79"/>
      <c r="D184" s="79"/>
      <c r="E184" s="79"/>
      <c r="F184" s="79"/>
    </row>
    <row r="185" spans="1:7" x14ac:dyDescent="0.2">
      <c r="B185" s="79"/>
      <c r="C185" s="79"/>
      <c r="D185" s="79"/>
      <c r="E185" s="79"/>
      <c r="F185" s="79"/>
    </row>
    <row r="186" spans="1:7" x14ac:dyDescent="0.2">
      <c r="B186" s="79"/>
      <c r="C186" s="79"/>
      <c r="D186" s="79"/>
      <c r="E186" s="79"/>
      <c r="F186" s="79"/>
    </row>
    <row r="187" spans="1:7" x14ac:dyDescent="0.2">
      <c r="B187" s="79"/>
      <c r="C187" s="79"/>
      <c r="D187" s="79"/>
      <c r="E187" s="79"/>
      <c r="F187" s="79"/>
    </row>
    <row r="188" spans="1:7" x14ac:dyDescent="0.2">
      <c r="B188" s="79"/>
      <c r="C188" s="79"/>
      <c r="D188" s="79"/>
      <c r="E188" s="79"/>
      <c r="F188" s="79"/>
    </row>
  </sheetData>
  <mergeCells count="6">
    <mergeCell ref="A180:E180"/>
    <mergeCell ref="A6:A7"/>
    <mergeCell ref="B6:F6"/>
    <mergeCell ref="A2:F2"/>
    <mergeCell ref="A3:F3"/>
    <mergeCell ref="A4:F4"/>
  </mergeCells>
  <printOptions horizontalCentered="1"/>
  <pageMargins left="0.39370078740157483" right="0.39370078740157483" top="0.39370078740157483" bottom="0.78740157480314965" header="0" footer="0"/>
  <pageSetup scale="84" fitToHeight="3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3" tint="0.59999389629810485"/>
  </sheetPr>
  <dimension ref="A1:G30"/>
  <sheetViews>
    <sheetView zoomScaleNormal="100" workbookViewId="0">
      <selection activeCell="B1" sqref="B1"/>
    </sheetView>
  </sheetViews>
  <sheetFormatPr baseColWidth="10" defaultRowHeight="11.4" x14ac:dyDescent="0.2"/>
  <cols>
    <col min="1" max="1" width="30.6640625" style="2" customWidth="1"/>
    <col min="2" max="6" width="12.6640625" style="2" customWidth="1"/>
    <col min="7" max="250" width="11.44140625" style="2"/>
    <col min="251" max="251" width="26.44140625" style="2" customWidth="1"/>
    <col min="252" max="258" width="8.6640625" style="2" customWidth="1"/>
    <col min="259" max="506" width="11.44140625" style="2"/>
    <col min="507" max="507" width="26.44140625" style="2" customWidth="1"/>
    <col min="508" max="514" width="8.6640625" style="2" customWidth="1"/>
    <col min="515" max="762" width="11.44140625" style="2"/>
    <col min="763" max="763" width="26.44140625" style="2" customWidth="1"/>
    <col min="764" max="770" width="8.6640625" style="2" customWidth="1"/>
    <col min="771" max="1018" width="11.44140625" style="2"/>
    <col min="1019" max="1019" width="26.44140625" style="2" customWidth="1"/>
    <col min="1020" max="1026" width="8.6640625" style="2" customWidth="1"/>
    <col min="1027" max="1274" width="11.44140625" style="2"/>
    <col min="1275" max="1275" width="26.44140625" style="2" customWidth="1"/>
    <col min="1276" max="1282" width="8.6640625" style="2" customWidth="1"/>
    <col min="1283" max="1530" width="11.44140625" style="2"/>
    <col min="1531" max="1531" width="26.44140625" style="2" customWidth="1"/>
    <col min="1532" max="1538" width="8.6640625" style="2" customWidth="1"/>
    <col min="1539" max="1786" width="11.44140625" style="2"/>
    <col min="1787" max="1787" width="26.44140625" style="2" customWidth="1"/>
    <col min="1788" max="1794" width="8.6640625" style="2" customWidth="1"/>
    <col min="1795" max="2042" width="11.44140625" style="2"/>
    <col min="2043" max="2043" width="26.44140625" style="2" customWidth="1"/>
    <col min="2044" max="2050" width="8.6640625" style="2" customWidth="1"/>
    <col min="2051" max="2298" width="11.44140625" style="2"/>
    <col min="2299" max="2299" width="26.44140625" style="2" customWidth="1"/>
    <col min="2300" max="2306" width="8.6640625" style="2" customWidth="1"/>
    <col min="2307" max="2554" width="11.44140625" style="2"/>
    <col min="2555" max="2555" width="26.44140625" style="2" customWidth="1"/>
    <col min="2556" max="2562" width="8.6640625" style="2" customWidth="1"/>
    <col min="2563" max="2810" width="11.44140625" style="2"/>
    <col min="2811" max="2811" width="26.44140625" style="2" customWidth="1"/>
    <col min="2812" max="2818" width="8.6640625" style="2" customWidth="1"/>
    <col min="2819" max="3066" width="11.44140625" style="2"/>
    <col min="3067" max="3067" width="26.44140625" style="2" customWidth="1"/>
    <col min="3068" max="3074" width="8.6640625" style="2" customWidth="1"/>
    <col min="3075" max="3322" width="11.44140625" style="2"/>
    <col min="3323" max="3323" width="26.44140625" style="2" customWidth="1"/>
    <col min="3324" max="3330" width="8.6640625" style="2" customWidth="1"/>
    <col min="3331" max="3578" width="11.44140625" style="2"/>
    <col min="3579" max="3579" width="26.44140625" style="2" customWidth="1"/>
    <col min="3580" max="3586" width="8.6640625" style="2" customWidth="1"/>
    <col min="3587" max="3834" width="11.44140625" style="2"/>
    <col min="3835" max="3835" width="26.44140625" style="2" customWidth="1"/>
    <col min="3836" max="3842" width="8.6640625" style="2" customWidth="1"/>
    <col min="3843" max="4090" width="11.44140625" style="2"/>
    <col min="4091" max="4091" width="26.44140625" style="2" customWidth="1"/>
    <col min="4092" max="4098" width="8.6640625" style="2" customWidth="1"/>
    <col min="4099" max="4346" width="11.44140625" style="2"/>
    <col min="4347" max="4347" width="26.44140625" style="2" customWidth="1"/>
    <col min="4348" max="4354" width="8.6640625" style="2" customWidth="1"/>
    <col min="4355" max="4602" width="11.44140625" style="2"/>
    <col min="4603" max="4603" width="26.44140625" style="2" customWidth="1"/>
    <col min="4604" max="4610" width="8.6640625" style="2" customWidth="1"/>
    <col min="4611" max="4858" width="11.44140625" style="2"/>
    <col min="4859" max="4859" width="26.44140625" style="2" customWidth="1"/>
    <col min="4860" max="4866" width="8.6640625" style="2" customWidth="1"/>
    <col min="4867" max="5114" width="11.44140625" style="2"/>
    <col min="5115" max="5115" width="26.44140625" style="2" customWidth="1"/>
    <col min="5116" max="5122" width="8.6640625" style="2" customWidth="1"/>
    <col min="5123" max="5370" width="11.44140625" style="2"/>
    <col min="5371" max="5371" width="26.44140625" style="2" customWidth="1"/>
    <col min="5372" max="5378" width="8.6640625" style="2" customWidth="1"/>
    <col min="5379" max="5626" width="11.44140625" style="2"/>
    <col min="5627" max="5627" width="26.44140625" style="2" customWidth="1"/>
    <col min="5628" max="5634" width="8.6640625" style="2" customWidth="1"/>
    <col min="5635" max="5882" width="11.44140625" style="2"/>
    <col min="5883" max="5883" width="26.44140625" style="2" customWidth="1"/>
    <col min="5884" max="5890" width="8.6640625" style="2" customWidth="1"/>
    <col min="5891" max="6138" width="11.44140625" style="2"/>
    <col min="6139" max="6139" width="26.44140625" style="2" customWidth="1"/>
    <col min="6140" max="6146" width="8.6640625" style="2" customWidth="1"/>
    <col min="6147" max="6394" width="11.44140625" style="2"/>
    <col min="6395" max="6395" width="26.44140625" style="2" customWidth="1"/>
    <col min="6396" max="6402" width="8.6640625" style="2" customWidth="1"/>
    <col min="6403" max="6650" width="11.44140625" style="2"/>
    <col min="6651" max="6651" width="26.44140625" style="2" customWidth="1"/>
    <col min="6652" max="6658" width="8.6640625" style="2" customWidth="1"/>
    <col min="6659" max="6906" width="11.44140625" style="2"/>
    <col min="6907" max="6907" width="26.44140625" style="2" customWidth="1"/>
    <col min="6908" max="6914" width="8.6640625" style="2" customWidth="1"/>
    <col min="6915" max="7162" width="11.44140625" style="2"/>
    <col min="7163" max="7163" width="26.44140625" style="2" customWidth="1"/>
    <col min="7164" max="7170" width="8.6640625" style="2" customWidth="1"/>
    <col min="7171" max="7418" width="11.44140625" style="2"/>
    <col min="7419" max="7419" width="26.44140625" style="2" customWidth="1"/>
    <col min="7420" max="7426" width="8.6640625" style="2" customWidth="1"/>
    <col min="7427" max="7674" width="11.44140625" style="2"/>
    <col min="7675" max="7675" width="26.44140625" style="2" customWidth="1"/>
    <col min="7676" max="7682" width="8.6640625" style="2" customWidth="1"/>
    <col min="7683" max="7930" width="11.44140625" style="2"/>
    <col min="7931" max="7931" width="26.44140625" style="2" customWidth="1"/>
    <col min="7932" max="7938" width="8.6640625" style="2" customWidth="1"/>
    <col min="7939" max="8186" width="11.44140625" style="2"/>
    <col min="8187" max="8187" width="26.44140625" style="2" customWidth="1"/>
    <col min="8188" max="8194" width="8.6640625" style="2" customWidth="1"/>
    <col min="8195" max="8442" width="11.44140625" style="2"/>
    <col min="8443" max="8443" width="26.44140625" style="2" customWidth="1"/>
    <col min="8444" max="8450" width="8.6640625" style="2" customWidth="1"/>
    <col min="8451" max="8698" width="11.44140625" style="2"/>
    <col min="8699" max="8699" width="26.44140625" style="2" customWidth="1"/>
    <col min="8700" max="8706" width="8.6640625" style="2" customWidth="1"/>
    <col min="8707" max="8954" width="11.44140625" style="2"/>
    <col min="8955" max="8955" width="26.44140625" style="2" customWidth="1"/>
    <col min="8956" max="8962" width="8.6640625" style="2" customWidth="1"/>
    <col min="8963" max="9210" width="11.44140625" style="2"/>
    <col min="9211" max="9211" width="26.44140625" style="2" customWidth="1"/>
    <col min="9212" max="9218" width="8.6640625" style="2" customWidth="1"/>
    <col min="9219" max="9466" width="11.44140625" style="2"/>
    <col min="9467" max="9467" width="26.44140625" style="2" customWidth="1"/>
    <col min="9468" max="9474" width="8.6640625" style="2" customWidth="1"/>
    <col min="9475" max="9722" width="11.44140625" style="2"/>
    <col min="9723" max="9723" width="26.44140625" style="2" customWidth="1"/>
    <col min="9724" max="9730" width="8.6640625" style="2" customWidth="1"/>
    <col min="9731" max="9978" width="11.44140625" style="2"/>
    <col min="9979" max="9979" width="26.44140625" style="2" customWidth="1"/>
    <col min="9980" max="9986" width="8.6640625" style="2" customWidth="1"/>
    <col min="9987" max="10234" width="11.44140625" style="2"/>
    <col min="10235" max="10235" width="26.44140625" style="2" customWidth="1"/>
    <col min="10236" max="10242" width="8.6640625" style="2" customWidth="1"/>
    <col min="10243" max="10490" width="11.44140625" style="2"/>
    <col min="10491" max="10491" width="26.44140625" style="2" customWidth="1"/>
    <col min="10492" max="10498" width="8.6640625" style="2" customWidth="1"/>
    <col min="10499" max="10746" width="11.44140625" style="2"/>
    <col min="10747" max="10747" width="26.44140625" style="2" customWidth="1"/>
    <col min="10748" max="10754" width="8.6640625" style="2" customWidth="1"/>
    <col min="10755" max="11002" width="11.44140625" style="2"/>
    <col min="11003" max="11003" width="26.44140625" style="2" customWidth="1"/>
    <col min="11004" max="11010" width="8.6640625" style="2" customWidth="1"/>
    <col min="11011" max="11258" width="11.44140625" style="2"/>
    <col min="11259" max="11259" width="26.44140625" style="2" customWidth="1"/>
    <col min="11260" max="11266" width="8.6640625" style="2" customWidth="1"/>
    <col min="11267" max="11514" width="11.44140625" style="2"/>
    <col min="11515" max="11515" width="26.44140625" style="2" customWidth="1"/>
    <col min="11516" max="11522" width="8.6640625" style="2" customWidth="1"/>
    <col min="11523" max="11770" width="11.44140625" style="2"/>
    <col min="11771" max="11771" width="26.44140625" style="2" customWidth="1"/>
    <col min="11772" max="11778" width="8.6640625" style="2" customWidth="1"/>
    <col min="11779" max="12026" width="11.44140625" style="2"/>
    <col min="12027" max="12027" width="26.44140625" style="2" customWidth="1"/>
    <col min="12028" max="12034" width="8.6640625" style="2" customWidth="1"/>
    <col min="12035" max="12282" width="11.44140625" style="2"/>
    <col min="12283" max="12283" width="26.44140625" style="2" customWidth="1"/>
    <col min="12284" max="12290" width="8.6640625" style="2" customWidth="1"/>
    <col min="12291" max="12538" width="11.44140625" style="2"/>
    <col min="12539" max="12539" width="26.44140625" style="2" customWidth="1"/>
    <col min="12540" max="12546" width="8.6640625" style="2" customWidth="1"/>
    <col min="12547" max="12794" width="11.44140625" style="2"/>
    <col min="12795" max="12795" width="26.44140625" style="2" customWidth="1"/>
    <col min="12796" max="12802" width="8.6640625" style="2" customWidth="1"/>
    <col min="12803" max="13050" width="11.44140625" style="2"/>
    <col min="13051" max="13051" width="26.44140625" style="2" customWidth="1"/>
    <col min="13052" max="13058" width="8.6640625" style="2" customWidth="1"/>
    <col min="13059" max="13306" width="11.44140625" style="2"/>
    <col min="13307" max="13307" width="26.44140625" style="2" customWidth="1"/>
    <col min="13308" max="13314" width="8.6640625" style="2" customWidth="1"/>
    <col min="13315" max="13562" width="11.44140625" style="2"/>
    <col min="13563" max="13563" width="26.44140625" style="2" customWidth="1"/>
    <col min="13564" max="13570" width="8.6640625" style="2" customWidth="1"/>
    <col min="13571" max="13818" width="11.44140625" style="2"/>
    <col min="13819" max="13819" width="26.44140625" style="2" customWidth="1"/>
    <col min="13820" max="13826" width="8.6640625" style="2" customWidth="1"/>
    <col min="13827" max="14074" width="11.44140625" style="2"/>
    <col min="14075" max="14075" width="26.44140625" style="2" customWidth="1"/>
    <col min="14076" max="14082" width="8.6640625" style="2" customWidth="1"/>
    <col min="14083" max="14330" width="11.44140625" style="2"/>
    <col min="14331" max="14331" width="26.44140625" style="2" customWidth="1"/>
    <col min="14332" max="14338" width="8.6640625" style="2" customWidth="1"/>
    <col min="14339" max="14586" width="11.44140625" style="2"/>
    <col min="14587" max="14587" width="26.44140625" style="2" customWidth="1"/>
    <col min="14588" max="14594" width="8.6640625" style="2" customWidth="1"/>
    <col min="14595" max="14842" width="11.44140625" style="2"/>
    <col min="14843" max="14843" width="26.44140625" style="2" customWidth="1"/>
    <col min="14844" max="14850" width="8.6640625" style="2" customWidth="1"/>
    <col min="14851" max="15098" width="11.44140625" style="2"/>
    <col min="15099" max="15099" width="26.44140625" style="2" customWidth="1"/>
    <col min="15100" max="15106" width="8.6640625" style="2" customWidth="1"/>
    <col min="15107" max="15354" width="11.44140625" style="2"/>
    <col min="15355" max="15355" width="26.44140625" style="2" customWidth="1"/>
    <col min="15356" max="15362" width="8.6640625" style="2" customWidth="1"/>
    <col min="15363" max="15610" width="11.44140625" style="2"/>
    <col min="15611" max="15611" width="26.44140625" style="2" customWidth="1"/>
    <col min="15612" max="15618" width="8.6640625" style="2" customWidth="1"/>
    <col min="15619" max="15866" width="11.44140625" style="2"/>
    <col min="15867" max="15867" width="26.44140625" style="2" customWidth="1"/>
    <col min="15868" max="15874" width="8.6640625" style="2" customWidth="1"/>
    <col min="15875" max="16122" width="11.44140625" style="2"/>
    <col min="16123" max="16123" width="26.44140625" style="2" customWidth="1"/>
    <col min="16124" max="16130" width="8.6640625" style="2" customWidth="1"/>
    <col min="16131" max="16384" width="11.44140625" style="2"/>
  </cols>
  <sheetData>
    <row r="1" spans="1:6" ht="24.75" customHeight="1" x14ac:dyDescent="0.2">
      <c r="A1" s="13"/>
      <c r="B1" s="13"/>
      <c r="C1" s="13"/>
      <c r="D1" s="13"/>
      <c r="E1" s="13"/>
      <c r="F1" s="13"/>
    </row>
    <row r="2" spans="1:6" x14ac:dyDescent="0.2">
      <c r="A2" s="13" t="s">
        <v>271</v>
      </c>
      <c r="B2" s="13"/>
      <c r="C2" s="13"/>
      <c r="D2" s="13"/>
      <c r="E2" s="13"/>
      <c r="F2" s="13"/>
    </row>
    <row r="3" spans="1:6" x14ac:dyDescent="0.2">
      <c r="A3" s="13" t="s">
        <v>286</v>
      </c>
      <c r="B3" s="13"/>
      <c r="C3" s="13"/>
      <c r="D3" s="13"/>
      <c r="E3" s="13"/>
      <c r="F3" s="13"/>
    </row>
    <row r="5" spans="1:6" s="3" customFormat="1" ht="20.100000000000001" customHeight="1" x14ac:dyDescent="0.2">
      <c r="A5" s="102" t="s">
        <v>197</v>
      </c>
      <c r="B5" s="125">
        <v>2002</v>
      </c>
      <c r="C5" s="104">
        <v>2006</v>
      </c>
      <c r="D5" s="104">
        <v>2010</v>
      </c>
      <c r="E5" s="104">
        <v>2016</v>
      </c>
      <c r="F5" s="162">
        <v>2020</v>
      </c>
    </row>
    <row r="7" spans="1:6" ht="20.100000000000001" customHeight="1" x14ac:dyDescent="0.2">
      <c r="A7" s="78" t="s">
        <v>306</v>
      </c>
      <c r="B7" s="126">
        <f>+B8+B9</f>
        <v>1002</v>
      </c>
      <c r="C7" s="126">
        <f>+C8+C9</f>
        <v>1006</v>
      </c>
      <c r="D7" s="126">
        <f>+D8+D9</f>
        <v>990</v>
      </c>
      <c r="E7" s="126">
        <f>+E8+E9</f>
        <v>1010</v>
      </c>
      <c r="F7" s="126">
        <f>+F8+F9</f>
        <v>1015</v>
      </c>
    </row>
    <row r="8" spans="1:6" ht="20.100000000000001" customHeight="1" x14ac:dyDescent="0.2">
      <c r="A8" s="127" t="s">
        <v>307</v>
      </c>
      <c r="B8" s="126">
        <v>501</v>
      </c>
      <c r="C8" s="126">
        <v>503</v>
      </c>
      <c r="D8" s="126">
        <v>495</v>
      </c>
      <c r="E8" s="126">
        <v>505</v>
      </c>
      <c r="F8" s="126">
        <v>508</v>
      </c>
    </row>
    <row r="9" spans="1:6" ht="20.100000000000001" customHeight="1" x14ac:dyDescent="0.2">
      <c r="A9" s="127" t="s">
        <v>308</v>
      </c>
      <c r="B9" s="126">
        <v>501</v>
      </c>
      <c r="C9" s="126">
        <v>503</v>
      </c>
      <c r="D9" s="126">
        <v>495</v>
      </c>
      <c r="E9" s="126">
        <v>505</v>
      </c>
      <c r="F9" s="126">
        <v>507</v>
      </c>
    </row>
    <row r="10" spans="1:6" ht="20.100000000000001" customHeight="1" x14ac:dyDescent="0.2">
      <c r="A10" s="78" t="s">
        <v>309</v>
      </c>
      <c r="B10" s="126">
        <f>+B11+B12</f>
        <v>899</v>
      </c>
      <c r="C10" s="126">
        <f>+C11+C12</f>
        <v>924</v>
      </c>
      <c r="D10" s="126">
        <f>+D11+D12</f>
        <v>927</v>
      </c>
      <c r="E10" s="126">
        <f>+E11+E12</f>
        <v>951</v>
      </c>
      <c r="F10" s="126">
        <f>+F11+F12</f>
        <v>952</v>
      </c>
    </row>
    <row r="11" spans="1:6" s="4" customFormat="1" ht="20.100000000000001" customHeight="1" x14ac:dyDescent="0.2">
      <c r="A11" s="127" t="s">
        <v>307</v>
      </c>
      <c r="B11" s="126">
        <v>453</v>
      </c>
      <c r="C11" s="126">
        <v>469</v>
      </c>
      <c r="D11" s="126">
        <v>470</v>
      </c>
      <c r="E11" s="126">
        <v>480</v>
      </c>
      <c r="F11" s="126">
        <v>486</v>
      </c>
    </row>
    <row r="12" spans="1:6" s="4" customFormat="1" ht="20.100000000000001" customHeight="1" x14ac:dyDescent="0.2">
      <c r="A12" s="127" t="s">
        <v>308</v>
      </c>
      <c r="B12" s="126">
        <v>446</v>
      </c>
      <c r="C12" s="126">
        <v>455</v>
      </c>
      <c r="D12" s="126">
        <v>457</v>
      </c>
      <c r="E12" s="126">
        <v>471</v>
      </c>
      <c r="F12" s="126">
        <v>466</v>
      </c>
    </row>
    <row r="13" spans="1:6" ht="20.100000000000001" customHeight="1" x14ac:dyDescent="0.2">
      <c r="A13" s="78" t="s">
        <v>270</v>
      </c>
      <c r="B13" s="126">
        <f>+B14+B15</f>
        <v>243</v>
      </c>
      <c r="C13" s="126">
        <f>+C14+C15</f>
        <v>242</v>
      </c>
      <c r="D13" s="126">
        <f>+D14+D16+D17</f>
        <v>243</v>
      </c>
      <c r="E13" s="126">
        <f>+E14+E16+E17</f>
        <v>243</v>
      </c>
      <c r="F13" s="126">
        <f>+F14+F16+F17</f>
        <v>244</v>
      </c>
    </row>
    <row r="14" spans="1:6" s="4" customFormat="1" ht="20.100000000000001" customHeight="1" x14ac:dyDescent="0.2">
      <c r="A14" s="127" t="s">
        <v>307</v>
      </c>
      <c r="B14" s="126">
        <v>81</v>
      </c>
      <c r="C14" s="126">
        <v>81</v>
      </c>
      <c r="D14" s="126">
        <v>81</v>
      </c>
      <c r="E14" s="126">
        <v>81</v>
      </c>
      <c r="F14" s="126">
        <v>82</v>
      </c>
    </row>
    <row r="15" spans="1:6" s="4" customFormat="1" ht="20.100000000000001" customHeight="1" x14ac:dyDescent="0.2">
      <c r="A15" s="127" t="s">
        <v>308</v>
      </c>
      <c r="B15" s="126">
        <f>81*2</f>
        <v>162</v>
      </c>
      <c r="C15" s="126">
        <v>161</v>
      </c>
      <c r="D15" s="128" t="s">
        <v>198</v>
      </c>
      <c r="E15" s="128" t="s">
        <v>198</v>
      </c>
      <c r="F15" s="128" t="s">
        <v>198</v>
      </c>
    </row>
    <row r="16" spans="1:6" s="4" customFormat="1" ht="20.100000000000001" customHeight="1" x14ac:dyDescent="0.2">
      <c r="A16" s="127" t="s">
        <v>269</v>
      </c>
      <c r="B16" s="128" t="s">
        <v>198</v>
      </c>
      <c r="C16" s="128" t="s">
        <v>198</v>
      </c>
      <c r="D16" s="126">
        <v>81</v>
      </c>
      <c r="E16" s="126">
        <v>81</v>
      </c>
      <c r="F16" s="126">
        <v>82</v>
      </c>
    </row>
    <row r="17" spans="1:7" s="4" customFormat="1" ht="20.100000000000001" customHeight="1" x14ac:dyDescent="0.2">
      <c r="A17" s="127" t="s">
        <v>268</v>
      </c>
      <c r="B17" s="128" t="s">
        <v>198</v>
      </c>
      <c r="C17" s="128" t="s">
        <v>198</v>
      </c>
      <c r="D17" s="126">
        <v>81</v>
      </c>
      <c r="E17" s="126">
        <v>81</v>
      </c>
      <c r="F17" s="126">
        <v>80</v>
      </c>
    </row>
    <row r="18" spans="1:7" ht="20.100000000000001" customHeight="1" x14ac:dyDescent="0.2">
      <c r="A18" s="78" t="s">
        <v>267</v>
      </c>
      <c r="B18" s="126">
        <f>+B19+B20</f>
        <v>3469</v>
      </c>
      <c r="C18" s="126">
        <f>+C19+C20</f>
        <v>3628</v>
      </c>
      <c r="D18" s="126">
        <f>+D19+D20</f>
        <v>3662</v>
      </c>
      <c r="E18" s="126">
        <f>+E19+E20</f>
        <v>3736</v>
      </c>
      <c r="F18" s="126">
        <f>+F19+F20</f>
        <v>3729</v>
      </c>
    </row>
    <row r="19" spans="1:7" s="4" customFormat="1" ht="20.100000000000001" customHeight="1" x14ac:dyDescent="0.2">
      <c r="A19" s="127" t="s">
        <v>307</v>
      </c>
      <c r="B19" s="126">
        <v>1755</v>
      </c>
      <c r="C19" s="126">
        <v>1844</v>
      </c>
      <c r="D19" s="126">
        <v>1856</v>
      </c>
      <c r="E19" s="126">
        <v>1888</v>
      </c>
      <c r="F19" s="126">
        <v>1912</v>
      </c>
    </row>
    <row r="20" spans="1:7" s="4" customFormat="1" ht="20.100000000000001" customHeight="1" x14ac:dyDescent="0.2">
      <c r="A20" s="127" t="s">
        <v>308</v>
      </c>
      <c r="B20" s="126">
        <v>1714</v>
      </c>
      <c r="C20" s="126">
        <v>1784</v>
      </c>
      <c r="D20" s="126">
        <v>1806</v>
      </c>
      <c r="E20" s="126">
        <v>1848</v>
      </c>
      <c r="F20" s="126">
        <v>1817</v>
      </c>
    </row>
    <row r="21" spans="1:7" ht="20.100000000000001" customHeight="1" x14ac:dyDescent="0.2">
      <c r="A21" s="78" t="s">
        <v>266</v>
      </c>
      <c r="B21" s="126">
        <f>+B22+B23</f>
        <v>61</v>
      </c>
      <c r="C21" s="126">
        <f>+C22+C23</f>
        <v>64</v>
      </c>
      <c r="D21" s="126">
        <f>+D22+D23</f>
        <v>64</v>
      </c>
      <c r="E21" s="126">
        <f>+E22+E23</f>
        <v>64</v>
      </c>
      <c r="F21" s="126">
        <f>+F22+F23</f>
        <v>61</v>
      </c>
    </row>
    <row r="22" spans="1:7" s="4" customFormat="1" ht="20.100000000000001" customHeight="1" x14ac:dyDescent="0.2">
      <c r="A22" s="127" t="s">
        <v>307</v>
      </c>
      <c r="B22" s="126">
        <v>32</v>
      </c>
      <c r="C22" s="126">
        <v>32</v>
      </c>
      <c r="D22" s="126">
        <v>32</v>
      </c>
      <c r="E22" s="126">
        <v>32</v>
      </c>
      <c r="F22" s="126">
        <v>32</v>
      </c>
    </row>
    <row r="23" spans="1:7" s="4" customFormat="1" ht="20.100000000000001" customHeight="1" x14ac:dyDescent="0.2">
      <c r="A23" s="127" t="s">
        <v>308</v>
      </c>
      <c r="B23" s="126">
        <v>29</v>
      </c>
      <c r="C23" s="126">
        <v>32</v>
      </c>
      <c r="D23" s="126">
        <v>32</v>
      </c>
      <c r="E23" s="126">
        <v>32</v>
      </c>
      <c r="F23" s="126">
        <v>29</v>
      </c>
    </row>
    <row r="24" spans="1:7" ht="20.100000000000001" customHeight="1" x14ac:dyDescent="0.2">
      <c r="A24" s="78" t="s">
        <v>264</v>
      </c>
      <c r="B24" s="126">
        <v>8</v>
      </c>
      <c r="C24" s="126">
        <v>8</v>
      </c>
      <c r="D24" s="126">
        <v>8</v>
      </c>
      <c r="E24" s="126">
        <v>8</v>
      </c>
      <c r="F24" s="126">
        <v>8</v>
      </c>
    </row>
    <row r="25" spans="1:7" ht="20.100000000000001" customHeight="1" x14ac:dyDescent="0.2">
      <c r="A25" s="78" t="s">
        <v>263</v>
      </c>
      <c r="B25" s="128" t="s">
        <v>198</v>
      </c>
      <c r="C25" s="128" t="s">
        <v>198</v>
      </c>
      <c r="D25" s="126">
        <v>8</v>
      </c>
      <c r="E25" s="126">
        <v>8</v>
      </c>
      <c r="F25" s="126">
        <v>8</v>
      </c>
    </row>
    <row r="26" spans="1:7" x14ac:dyDescent="0.2">
      <c r="A26" s="10"/>
      <c r="B26" s="10"/>
      <c r="C26" s="10"/>
      <c r="D26" s="10"/>
      <c r="E26" s="10"/>
      <c r="F26" s="10"/>
    </row>
    <row r="27" spans="1:7" x14ac:dyDescent="0.2">
      <c r="A27" s="15"/>
      <c r="B27" s="15"/>
      <c r="C27" s="15"/>
      <c r="D27" s="15"/>
      <c r="E27" s="15"/>
      <c r="F27" s="15"/>
    </row>
    <row r="28" spans="1:7" ht="12.6" x14ac:dyDescent="0.2">
      <c r="A28" s="15" t="s">
        <v>285</v>
      </c>
      <c r="B28" s="15"/>
      <c r="C28" s="15"/>
      <c r="D28" s="15"/>
      <c r="E28" s="15"/>
      <c r="F28" s="15"/>
    </row>
    <row r="29" spans="1:7" ht="12.75" customHeight="1" x14ac:dyDescent="0.2">
      <c r="A29" s="15" t="s">
        <v>200</v>
      </c>
    </row>
    <row r="30" spans="1:7" ht="18" customHeight="1" x14ac:dyDescent="0.2">
      <c r="A30" s="195" t="s">
        <v>314</v>
      </c>
      <c r="B30" s="195"/>
      <c r="C30" s="195"/>
      <c r="D30" s="195"/>
      <c r="E30" s="195"/>
      <c r="F30" s="195"/>
      <c r="G30" s="195"/>
    </row>
  </sheetData>
  <mergeCells count="1">
    <mergeCell ref="A30:G30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3" tint="0.59999389629810485"/>
    <pageSetUpPr fitToPage="1"/>
  </sheetPr>
  <dimension ref="A1:N32"/>
  <sheetViews>
    <sheetView zoomScaleNormal="100" workbookViewId="0">
      <selection activeCell="B1" sqref="B1"/>
    </sheetView>
  </sheetViews>
  <sheetFormatPr baseColWidth="10" defaultRowHeight="11.4" x14ac:dyDescent="0.2"/>
  <cols>
    <col min="1" max="1" width="35.6640625" style="2" customWidth="1"/>
    <col min="2" max="11" width="8.77734375" style="2" customWidth="1"/>
    <col min="12" max="253" width="11.44140625" style="2"/>
    <col min="254" max="254" width="26.44140625" style="2" customWidth="1"/>
    <col min="255" max="261" width="8.6640625" style="2" customWidth="1"/>
    <col min="262" max="509" width="11.44140625" style="2"/>
    <col min="510" max="510" width="26.44140625" style="2" customWidth="1"/>
    <col min="511" max="517" width="8.6640625" style="2" customWidth="1"/>
    <col min="518" max="765" width="11.44140625" style="2"/>
    <col min="766" max="766" width="26.44140625" style="2" customWidth="1"/>
    <col min="767" max="773" width="8.6640625" style="2" customWidth="1"/>
    <col min="774" max="1021" width="11.44140625" style="2"/>
    <col min="1022" max="1022" width="26.44140625" style="2" customWidth="1"/>
    <col min="1023" max="1029" width="8.6640625" style="2" customWidth="1"/>
    <col min="1030" max="1277" width="11.44140625" style="2"/>
    <col min="1278" max="1278" width="26.44140625" style="2" customWidth="1"/>
    <col min="1279" max="1285" width="8.6640625" style="2" customWidth="1"/>
    <col min="1286" max="1533" width="11.44140625" style="2"/>
    <col min="1534" max="1534" width="26.44140625" style="2" customWidth="1"/>
    <col min="1535" max="1541" width="8.6640625" style="2" customWidth="1"/>
    <col min="1542" max="1789" width="11.44140625" style="2"/>
    <col min="1790" max="1790" width="26.44140625" style="2" customWidth="1"/>
    <col min="1791" max="1797" width="8.6640625" style="2" customWidth="1"/>
    <col min="1798" max="2045" width="11.44140625" style="2"/>
    <col min="2046" max="2046" width="26.44140625" style="2" customWidth="1"/>
    <col min="2047" max="2053" width="8.6640625" style="2" customWidth="1"/>
    <col min="2054" max="2301" width="11.44140625" style="2"/>
    <col min="2302" max="2302" width="26.44140625" style="2" customWidth="1"/>
    <col min="2303" max="2309" width="8.6640625" style="2" customWidth="1"/>
    <col min="2310" max="2557" width="11.44140625" style="2"/>
    <col min="2558" max="2558" width="26.44140625" style="2" customWidth="1"/>
    <col min="2559" max="2565" width="8.6640625" style="2" customWidth="1"/>
    <col min="2566" max="2813" width="11.44140625" style="2"/>
    <col min="2814" max="2814" width="26.44140625" style="2" customWidth="1"/>
    <col min="2815" max="2821" width="8.6640625" style="2" customWidth="1"/>
    <col min="2822" max="3069" width="11.44140625" style="2"/>
    <col min="3070" max="3070" width="26.44140625" style="2" customWidth="1"/>
    <col min="3071" max="3077" width="8.6640625" style="2" customWidth="1"/>
    <col min="3078" max="3325" width="11.44140625" style="2"/>
    <col min="3326" max="3326" width="26.44140625" style="2" customWidth="1"/>
    <col min="3327" max="3333" width="8.6640625" style="2" customWidth="1"/>
    <col min="3334" max="3581" width="11.44140625" style="2"/>
    <col min="3582" max="3582" width="26.44140625" style="2" customWidth="1"/>
    <col min="3583" max="3589" width="8.6640625" style="2" customWidth="1"/>
    <col min="3590" max="3837" width="11.44140625" style="2"/>
    <col min="3838" max="3838" width="26.44140625" style="2" customWidth="1"/>
    <col min="3839" max="3845" width="8.6640625" style="2" customWidth="1"/>
    <col min="3846" max="4093" width="11.44140625" style="2"/>
    <col min="4094" max="4094" width="26.44140625" style="2" customWidth="1"/>
    <col min="4095" max="4101" width="8.6640625" style="2" customWidth="1"/>
    <col min="4102" max="4349" width="11.44140625" style="2"/>
    <col min="4350" max="4350" width="26.44140625" style="2" customWidth="1"/>
    <col min="4351" max="4357" width="8.6640625" style="2" customWidth="1"/>
    <col min="4358" max="4605" width="11.44140625" style="2"/>
    <col min="4606" max="4606" width="26.44140625" style="2" customWidth="1"/>
    <col min="4607" max="4613" width="8.6640625" style="2" customWidth="1"/>
    <col min="4614" max="4861" width="11.44140625" style="2"/>
    <col min="4862" max="4862" width="26.44140625" style="2" customWidth="1"/>
    <col min="4863" max="4869" width="8.6640625" style="2" customWidth="1"/>
    <col min="4870" max="5117" width="11.44140625" style="2"/>
    <col min="5118" max="5118" width="26.44140625" style="2" customWidth="1"/>
    <col min="5119" max="5125" width="8.6640625" style="2" customWidth="1"/>
    <col min="5126" max="5373" width="11.44140625" style="2"/>
    <col min="5374" max="5374" width="26.44140625" style="2" customWidth="1"/>
    <col min="5375" max="5381" width="8.6640625" style="2" customWidth="1"/>
    <col min="5382" max="5629" width="11.44140625" style="2"/>
    <col min="5630" max="5630" width="26.44140625" style="2" customWidth="1"/>
    <col min="5631" max="5637" width="8.6640625" style="2" customWidth="1"/>
    <col min="5638" max="5885" width="11.44140625" style="2"/>
    <col min="5886" max="5886" width="26.44140625" style="2" customWidth="1"/>
    <col min="5887" max="5893" width="8.6640625" style="2" customWidth="1"/>
    <col min="5894" max="6141" width="11.44140625" style="2"/>
    <col min="6142" max="6142" width="26.44140625" style="2" customWidth="1"/>
    <col min="6143" max="6149" width="8.6640625" style="2" customWidth="1"/>
    <col min="6150" max="6397" width="11.44140625" style="2"/>
    <col min="6398" max="6398" width="26.44140625" style="2" customWidth="1"/>
    <col min="6399" max="6405" width="8.6640625" style="2" customWidth="1"/>
    <col min="6406" max="6653" width="11.44140625" style="2"/>
    <col min="6654" max="6654" width="26.44140625" style="2" customWidth="1"/>
    <col min="6655" max="6661" width="8.6640625" style="2" customWidth="1"/>
    <col min="6662" max="6909" width="11.44140625" style="2"/>
    <col min="6910" max="6910" width="26.44140625" style="2" customWidth="1"/>
    <col min="6911" max="6917" width="8.6640625" style="2" customWidth="1"/>
    <col min="6918" max="7165" width="11.44140625" style="2"/>
    <col min="7166" max="7166" width="26.44140625" style="2" customWidth="1"/>
    <col min="7167" max="7173" width="8.6640625" style="2" customWidth="1"/>
    <col min="7174" max="7421" width="11.44140625" style="2"/>
    <col min="7422" max="7422" width="26.44140625" style="2" customWidth="1"/>
    <col min="7423" max="7429" width="8.6640625" style="2" customWidth="1"/>
    <col min="7430" max="7677" width="11.44140625" style="2"/>
    <col min="7678" max="7678" width="26.44140625" style="2" customWidth="1"/>
    <col min="7679" max="7685" width="8.6640625" style="2" customWidth="1"/>
    <col min="7686" max="7933" width="11.44140625" style="2"/>
    <col min="7934" max="7934" width="26.44140625" style="2" customWidth="1"/>
    <col min="7935" max="7941" width="8.6640625" style="2" customWidth="1"/>
    <col min="7942" max="8189" width="11.44140625" style="2"/>
    <col min="8190" max="8190" width="26.44140625" style="2" customWidth="1"/>
    <col min="8191" max="8197" width="8.6640625" style="2" customWidth="1"/>
    <col min="8198" max="8445" width="11.44140625" style="2"/>
    <col min="8446" max="8446" width="26.44140625" style="2" customWidth="1"/>
    <col min="8447" max="8453" width="8.6640625" style="2" customWidth="1"/>
    <col min="8454" max="8701" width="11.44140625" style="2"/>
    <col min="8702" max="8702" width="26.44140625" style="2" customWidth="1"/>
    <col min="8703" max="8709" width="8.6640625" style="2" customWidth="1"/>
    <col min="8710" max="8957" width="11.44140625" style="2"/>
    <col min="8958" max="8958" width="26.44140625" style="2" customWidth="1"/>
    <col min="8959" max="8965" width="8.6640625" style="2" customWidth="1"/>
    <col min="8966" max="9213" width="11.44140625" style="2"/>
    <col min="9214" max="9214" width="26.44140625" style="2" customWidth="1"/>
    <col min="9215" max="9221" width="8.6640625" style="2" customWidth="1"/>
    <col min="9222" max="9469" width="11.44140625" style="2"/>
    <col min="9470" max="9470" width="26.44140625" style="2" customWidth="1"/>
    <col min="9471" max="9477" width="8.6640625" style="2" customWidth="1"/>
    <col min="9478" max="9725" width="11.44140625" style="2"/>
    <col min="9726" max="9726" width="26.44140625" style="2" customWidth="1"/>
    <col min="9727" max="9733" width="8.6640625" style="2" customWidth="1"/>
    <col min="9734" max="9981" width="11.44140625" style="2"/>
    <col min="9982" max="9982" width="26.44140625" style="2" customWidth="1"/>
    <col min="9983" max="9989" width="8.6640625" style="2" customWidth="1"/>
    <col min="9990" max="10237" width="11.44140625" style="2"/>
    <col min="10238" max="10238" width="26.44140625" style="2" customWidth="1"/>
    <col min="10239" max="10245" width="8.6640625" style="2" customWidth="1"/>
    <col min="10246" max="10493" width="11.44140625" style="2"/>
    <col min="10494" max="10494" width="26.44140625" style="2" customWidth="1"/>
    <col min="10495" max="10501" width="8.6640625" style="2" customWidth="1"/>
    <col min="10502" max="10749" width="11.44140625" style="2"/>
    <col min="10750" max="10750" width="26.44140625" style="2" customWidth="1"/>
    <col min="10751" max="10757" width="8.6640625" style="2" customWidth="1"/>
    <col min="10758" max="11005" width="11.44140625" style="2"/>
    <col min="11006" max="11006" width="26.44140625" style="2" customWidth="1"/>
    <col min="11007" max="11013" width="8.6640625" style="2" customWidth="1"/>
    <col min="11014" max="11261" width="11.44140625" style="2"/>
    <col min="11262" max="11262" width="26.44140625" style="2" customWidth="1"/>
    <col min="11263" max="11269" width="8.6640625" style="2" customWidth="1"/>
    <col min="11270" max="11517" width="11.44140625" style="2"/>
    <col min="11518" max="11518" width="26.44140625" style="2" customWidth="1"/>
    <col min="11519" max="11525" width="8.6640625" style="2" customWidth="1"/>
    <col min="11526" max="11773" width="11.44140625" style="2"/>
    <col min="11774" max="11774" width="26.44140625" style="2" customWidth="1"/>
    <col min="11775" max="11781" width="8.6640625" style="2" customWidth="1"/>
    <col min="11782" max="12029" width="11.44140625" style="2"/>
    <col min="12030" max="12030" width="26.44140625" style="2" customWidth="1"/>
    <col min="12031" max="12037" width="8.6640625" style="2" customWidth="1"/>
    <col min="12038" max="12285" width="11.44140625" style="2"/>
    <col min="12286" max="12286" width="26.44140625" style="2" customWidth="1"/>
    <col min="12287" max="12293" width="8.6640625" style="2" customWidth="1"/>
    <col min="12294" max="12541" width="11.44140625" style="2"/>
    <col min="12542" max="12542" width="26.44140625" style="2" customWidth="1"/>
    <col min="12543" max="12549" width="8.6640625" style="2" customWidth="1"/>
    <col min="12550" max="12797" width="11.44140625" style="2"/>
    <col min="12798" max="12798" width="26.44140625" style="2" customWidth="1"/>
    <col min="12799" max="12805" width="8.6640625" style="2" customWidth="1"/>
    <col min="12806" max="13053" width="11.44140625" style="2"/>
    <col min="13054" max="13054" width="26.44140625" style="2" customWidth="1"/>
    <col min="13055" max="13061" width="8.6640625" style="2" customWidth="1"/>
    <col min="13062" max="13309" width="11.44140625" style="2"/>
    <col min="13310" max="13310" width="26.44140625" style="2" customWidth="1"/>
    <col min="13311" max="13317" width="8.6640625" style="2" customWidth="1"/>
    <col min="13318" max="13565" width="11.44140625" style="2"/>
    <col min="13566" max="13566" width="26.44140625" style="2" customWidth="1"/>
    <col min="13567" max="13573" width="8.6640625" style="2" customWidth="1"/>
    <col min="13574" max="13821" width="11.44140625" style="2"/>
    <col min="13822" max="13822" width="26.44140625" style="2" customWidth="1"/>
    <col min="13823" max="13829" width="8.6640625" style="2" customWidth="1"/>
    <col min="13830" max="14077" width="11.44140625" style="2"/>
    <col min="14078" max="14078" width="26.44140625" style="2" customWidth="1"/>
    <col min="14079" max="14085" width="8.6640625" style="2" customWidth="1"/>
    <col min="14086" max="14333" width="11.44140625" style="2"/>
    <col min="14334" max="14334" width="26.44140625" style="2" customWidth="1"/>
    <col min="14335" max="14341" width="8.6640625" style="2" customWidth="1"/>
    <col min="14342" max="14589" width="11.44140625" style="2"/>
    <col min="14590" max="14590" width="26.44140625" style="2" customWidth="1"/>
    <col min="14591" max="14597" width="8.6640625" style="2" customWidth="1"/>
    <col min="14598" max="14845" width="11.44140625" style="2"/>
    <col min="14846" max="14846" width="26.44140625" style="2" customWidth="1"/>
    <col min="14847" max="14853" width="8.6640625" style="2" customWidth="1"/>
    <col min="14854" max="15101" width="11.44140625" style="2"/>
    <col min="15102" max="15102" width="26.44140625" style="2" customWidth="1"/>
    <col min="15103" max="15109" width="8.6640625" style="2" customWidth="1"/>
    <col min="15110" max="15357" width="11.44140625" style="2"/>
    <col min="15358" max="15358" width="26.44140625" style="2" customWidth="1"/>
    <col min="15359" max="15365" width="8.6640625" style="2" customWidth="1"/>
    <col min="15366" max="15613" width="11.44140625" style="2"/>
    <col min="15614" max="15614" width="26.44140625" style="2" customWidth="1"/>
    <col min="15615" max="15621" width="8.6640625" style="2" customWidth="1"/>
    <col min="15622" max="15869" width="11.44140625" style="2"/>
    <col min="15870" max="15870" width="26.44140625" style="2" customWidth="1"/>
    <col min="15871" max="15877" width="8.6640625" style="2" customWidth="1"/>
    <col min="15878" max="16125" width="11.44140625" style="2"/>
    <col min="16126" max="16126" width="26.44140625" style="2" customWidth="1"/>
    <col min="16127" max="16133" width="8.6640625" style="2" customWidth="1"/>
    <col min="16134" max="16384" width="11.44140625" style="2"/>
  </cols>
  <sheetData>
    <row r="1" spans="1:14" ht="24.9" customHeight="1" x14ac:dyDescent="0.2">
      <c r="A1" s="13"/>
      <c r="B1" s="13"/>
      <c r="C1" s="13"/>
      <c r="D1" s="13"/>
      <c r="E1" s="13"/>
      <c r="F1" s="1"/>
      <c r="H1" s="1"/>
      <c r="J1" s="1"/>
    </row>
    <row r="2" spans="1:14" x14ac:dyDescent="0.2">
      <c r="A2" s="208" t="s">
        <v>292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</row>
    <row r="3" spans="1:14" x14ac:dyDescent="0.2">
      <c r="A3" s="208" t="s">
        <v>286</v>
      </c>
      <c r="B3" s="208"/>
      <c r="C3" s="208"/>
      <c r="D3" s="208"/>
      <c r="E3" s="208"/>
      <c r="F3" s="208"/>
      <c r="G3" s="208"/>
      <c r="H3" s="208"/>
      <c r="I3" s="208"/>
      <c r="J3" s="208"/>
      <c r="K3" s="208"/>
    </row>
    <row r="4" spans="1:14" x14ac:dyDescent="0.2">
      <c r="B4" s="13"/>
      <c r="C4" s="13"/>
      <c r="D4" s="13"/>
      <c r="E4" s="13"/>
      <c r="F4" s="1"/>
      <c r="G4" s="1"/>
      <c r="H4" s="1"/>
      <c r="I4" s="1"/>
      <c r="J4" s="1"/>
      <c r="K4" s="1"/>
    </row>
    <row r="6" spans="1:14" s="3" customFormat="1" x14ac:dyDescent="0.2">
      <c r="A6" s="198" t="s">
        <v>197</v>
      </c>
      <c r="B6" s="129">
        <v>2002</v>
      </c>
      <c r="C6" s="129"/>
      <c r="D6" s="129">
        <v>2006</v>
      </c>
      <c r="E6" s="129"/>
      <c r="F6" s="217">
        <v>2010</v>
      </c>
      <c r="G6" s="218"/>
      <c r="H6" s="217">
        <v>2016</v>
      </c>
      <c r="I6" s="219"/>
      <c r="J6" s="217">
        <v>2020</v>
      </c>
      <c r="K6" s="219"/>
    </row>
    <row r="7" spans="1:14" s="3" customFormat="1" x14ac:dyDescent="0.2">
      <c r="A7" s="216"/>
      <c r="B7" s="186" t="s">
        <v>194</v>
      </c>
      <c r="C7" s="186" t="s">
        <v>193</v>
      </c>
      <c r="D7" s="186" t="s">
        <v>194</v>
      </c>
      <c r="E7" s="186" t="s">
        <v>193</v>
      </c>
      <c r="F7" s="186" t="s">
        <v>194</v>
      </c>
      <c r="G7" s="187" t="s">
        <v>193</v>
      </c>
      <c r="H7" s="186" t="s">
        <v>194</v>
      </c>
      <c r="I7" s="187" t="s">
        <v>193</v>
      </c>
      <c r="J7" s="186" t="s">
        <v>194</v>
      </c>
      <c r="K7" s="187" t="s">
        <v>193</v>
      </c>
    </row>
    <row r="9" spans="1:14" ht="20.100000000000001" customHeight="1" x14ac:dyDescent="0.2">
      <c r="A9" s="78" t="s">
        <v>306</v>
      </c>
      <c r="B9" s="71">
        <f t="shared" ref="B9:K9" si="0">+B10+B11</f>
        <v>500</v>
      </c>
      <c r="C9" s="71">
        <f t="shared" si="0"/>
        <v>502</v>
      </c>
      <c r="D9" s="71">
        <f t="shared" si="0"/>
        <v>569</v>
      </c>
      <c r="E9" s="71">
        <f t="shared" si="0"/>
        <v>437</v>
      </c>
      <c r="F9" s="71">
        <f t="shared" si="0"/>
        <v>566</v>
      </c>
      <c r="G9" s="71">
        <f t="shared" si="0"/>
        <v>424</v>
      </c>
      <c r="H9" s="69">
        <f t="shared" si="0"/>
        <v>549</v>
      </c>
      <c r="I9" s="69">
        <f t="shared" si="0"/>
        <v>461</v>
      </c>
      <c r="J9" s="69">
        <f t="shared" si="0"/>
        <v>553</v>
      </c>
      <c r="K9" s="69">
        <f t="shared" si="0"/>
        <v>462</v>
      </c>
      <c r="L9" s="182"/>
      <c r="M9" s="182"/>
      <c r="N9" s="183"/>
    </row>
    <row r="10" spans="1:14" ht="20.100000000000001" customHeight="1" x14ac:dyDescent="0.2">
      <c r="A10" s="127" t="s">
        <v>358</v>
      </c>
      <c r="B10" s="71">
        <v>269</v>
      </c>
      <c r="C10" s="71">
        <v>232</v>
      </c>
      <c r="D10" s="71">
        <v>298</v>
      </c>
      <c r="E10" s="71">
        <v>205</v>
      </c>
      <c r="F10" s="71">
        <v>304</v>
      </c>
      <c r="G10" s="71">
        <v>191</v>
      </c>
      <c r="H10" s="69">
        <v>301</v>
      </c>
      <c r="I10" s="69">
        <v>204</v>
      </c>
      <c r="J10" s="69">
        <v>301</v>
      </c>
      <c r="K10" s="69">
        <v>207</v>
      </c>
      <c r="L10" s="182"/>
      <c r="M10" s="182"/>
      <c r="N10" s="183"/>
    </row>
    <row r="11" spans="1:14" ht="20.100000000000001" customHeight="1" x14ac:dyDescent="0.2">
      <c r="A11" s="127" t="s">
        <v>265</v>
      </c>
      <c r="B11" s="71">
        <v>231</v>
      </c>
      <c r="C11" s="71">
        <v>270</v>
      </c>
      <c r="D11" s="71">
        <v>271</v>
      </c>
      <c r="E11" s="71">
        <v>232</v>
      </c>
      <c r="F11" s="71">
        <v>262</v>
      </c>
      <c r="G11" s="71">
        <v>233</v>
      </c>
      <c r="H11" s="69">
        <v>248</v>
      </c>
      <c r="I11" s="69">
        <v>257</v>
      </c>
      <c r="J11" s="69">
        <v>252</v>
      </c>
      <c r="K11" s="69">
        <v>255</v>
      </c>
      <c r="L11" s="182"/>
      <c r="M11" s="182"/>
      <c r="N11" s="183"/>
    </row>
    <row r="12" spans="1:14" ht="20.100000000000001" customHeight="1" x14ac:dyDescent="0.2">
      <c r="A12" s="78" t="s">
        <v>309</v>
      </c>
      <c r="B12" s="71">
        <f>'C8'!B10-'C9'!C12</f>
        <v>434</v>
      </c>
      <c r="C12" s="69">
        <f>+C13+C14</f>
        <v>465</v>
      </c>
      <c r="D12" s="69">
        <f>'C8'!C10-'C9'!E12</f>
        <v>445</v>
      </c>
      <c r="E12" s="69">
        <f>+E13+E14</f>
        <v>479</v>
      </c>
      <c r="F12" s="69">
        <f>'C8'!D10-'C9'!G12</f>
        <v>466</v>
      </c>
      <c r="G12" s="69">
        <f>+G13+G14</f>
        <v>461</v>
      </c>
      <c r="H12" s="69">
        <f>+H13+H14</f>
        <v>476</v>
      </c>
      <c r="I12" s="69">
        <f>+I13+I14</f>
        <v>475</v>
      </c>
      <c r="J12" s="69">
        <f t="shared" ref="J12:K12" si="1">+J13+J14</f>
        <v>479</v>
      </c>
      <c r="K12" s="69">
        <f t="shared" si="1"/>
        <v>473</v>
      </c>
      <c r="L12" s="182"/>
      <c r="M12" s="182"/>
      <c r="N12" s="183"/>
    </row>
    <row r="13" spans="1:14" s="4" customFormat="1" ht="20.100000000000001" customHeight="1" x14ac:dyDescent="0.2">
      <c r="A13" s="127" t="s">
        <v>358</v>
      </c>
      <c r="B13" s="71">
        <f>'C8'!B11-'C9'!C13</f>
        <v>321</v>
      </c>
      <c r="C13" s="69">
        <v>132</v>
      </c>
      <c r="D13" s="69">
        <f>'C8'!C11-'C9'!E13</f>
        <v>337</v>
      </c>
      <c r="E13" s="69">
        <v>132</v>
      </c>
      <c r="F13" s="69">
        <f>'C8'!D11-'C9'!G13</f>
        <v>342</v>
      </c>
      <c r="G13" s="69">
        <v>128</v>
      </c>
      <c r="H13" s="69">
        <v>306</v>
      </c>
      <c r="I13" s="69">
        <v>174</v>
      </c>
      <c r="J13" s="69">
        <v>315</v>
      </c>
      <c r="K13" s="69">
        <v>171</v>
      </c>
      <c r="L13" s="182"/>
      <c r="M13" s="182"/>
      <c r="N13" s="183"/>
    </row>
    <row r="14" spans="1:14" s="4" customFormat="1" ht="20.100000000000001" customHeight="1" x14ac:dyDescent="0.2">
      <c r="A14" s="127" t="s">
        <v>265</v>
      </c>
      <c r="B14" s="71">
        <f>'C8'!B12-'C9'!C14</f>
        <v>113</v>
      </c>
      <c r="C14" s="69">
        <v>333</v>
      </c>
      <c r="D14" s="69">
        <f>'C8'!C12-'C9'!E14</f>
        <v>108</v>
      </c>
      <c r="E14" s="130">
        <v>347</v>
      </c>
      <c r="F14" s="69">
        <f>'C8'!D12-'C9'!G14</f>
        <v>124</v>
      </c>
      <c r="G14" s="130">
        <v>333</v>
      </c>
      <c r="H14" s="69">
        <v>170</v>
      </c>
      <c r="I14" s="130">
        <v>301</v>
      </c>
      <c r="J14" s="69">
        <v>164</v>
      </c>
      <c r="K14" s="130">
        <v>302</v>
      </c>
      <c r="L14" s="182"/>
      <c r="M14" s="182"/>
      <c r="N14" s="183"/>
    </row>
    <row r="15" spans="1:14" ht="20.100000000000001" customHeight="1" x14ac:dyDescent="0.2">
      <c r="A15" s="78" t="s">
        <v>357</v>
      </c>
      <c r="B15" s="71">
        <f>'C8'!B13-'C9'!C15</f>
        <v>151</v>
      </c>
      <c r="C15" s="69">
        <f>+C16+C17</f>
        <v>92</v>
      </c>
      <c r="D15" s="69">
        <f>'C8'!C13-'C9'!E15</f>
        <v>149</v>
      </c>
      <c r="E15" s="69">
        <f>+E16+E17</f>
        <v>93</v>
      </c>
      <c r="F15" s="69">
        <f>'C8'!D13-'C9'!G15</f>
        <v>148</v>
      </c>
      <c r="G15" s="69">
        <f>+G16+G18+G19</f>
        <v>95</v>
      </c>
      <c r="H15" s="69">
        <f>+H16+H18+H19</f>
        <v>143</v>
      </c>
      <c r="I15" s="69">
        <f>+I16+I18+I19</f>
        <v>99</v>
      </c>
      <c r="J15" s="69">
        <f t="shared" ref="J15:K15" si="2">+J16+J18+J19</f>
        <v>140</v>
      </c>
      <c r="K15" s="69">
        <f t="shared" si="2"/>
        <v>104</v>
      </c>
      <c r="L15" s="182"/>
      <c r="M15" s="182"/>
      <c r="N15" s="183"/>
    </row>
    <row r="16" spans="1:14" s="4" customFormat="1" ht="20.100000000000001" customHeight="1" x14ac:dyDescent="0.2">
      <c r="A16" s="127" t="s">
        <v>358</v>
      </c>
      <c r="B16" s="71">
        <f>'C8'!B14-'C9'!C16</f>
        <v>74</v>
      </c>
      <c r="C16" s="69">
        <v>7</v>
      </c>
      <c r="D16" s="69">
        <f>'C8'!C14-'C9'!E16</f>
        <v>72</v>
      </c>
      <c r="E16" s="128">
        <v>9</v>
      </c>
      <c r="F16" s="69">
        <f>'C8'!D14-'C9'!G16</f>
        <v>71</v>
      </c>
      <c r="G16" s="128">
        <v>10</v>
      </c>
      <c r="H16" s="69">
        <v>69</v>
      </c>
      <c r="I16" s="128">
        <v>12</v>
      </c>
      <c r="J16" s="69">
        <v>74</v>
      </c>
      <c r="K16" s="128">
        <v>8</v>
      </c>
      <c r="L16" s="182"/>
      <c r="M16" s="182"/>
      <c r="N16" s="183"/>
    </row>
    <row r="17" spans="1:14" s="4" customFormat="1" ht="20.100000000000001" customHeight="1" x14ac:dyDescent="0.2">
      <c r="A17" s="127" t="s">
        <v>265</v>
      </c>
      <c r="B17" s="71">
        <f>'C8'!B15-'C9'!C17</f>
        <v>77</v>
      </c>
      <c r="C17" s="69">
        <v>85</v>
      </c>
      <c r="D17" s="69">
        <f>'C8'!C15-'C9'!E17</f>
        <v>77</v>
      </c>
      <c r="E17" s="128">
        <v>84</v>
      </c>
      <c r="F17" s="131" t="s">
        <v>198</v>
      </c>
      <c r="G17" s="131" t="s">
        <v>198</v>
      </c>
      <c r="H17" s="131" t="s">
        <v>198</v>
      </c>
      <c r="I17" s="131" t="s">
        <v>198</v>
      </c>
      <c r="J17" s="131" t="s">
        <v>198</v>
      </c>
      <c r="K17" s="131" t="s">
        <v>198</v>
      </c>
      <c r="L17" s="182"/>
      <c r="M17" s="182"/>
      <c r="N17" s="183"/>
    </row>
    <row r="18" spans="1:14" s="4" customFormat="1" ht="20.100000000000001" customHeight="1" x14ac:dyDescent="0.2">
      <c r="A18" s="127" t="s">
        <v>269</v>
      </c>
      <c r="B18" s="131" t="s">
        <v>198</v>
      </c>
      <c r="C18" s="131" t="s">
        <v>198</v>
      </c>
      <c r="D18" s="131" t="s">
        <v>198</v>
      </c>
      <c r="E18" s="131" t="s">
        <v>198</v>
      </c>
      <c r="F18" s="69">
        <f>'C8'!D16-'C9'!G18</f>
        <v>10</v>
      </c>
      <c r="G18" s="128">
        <v>71</v>
      </c>
      <c r="H18" s="69">
        <v>12</v>
      </c>
      <c r="I18" s="128">
        <v>69</v>
      </c>
      <c r="J18" s="69">
        <v>9</v>
      </c>
      <c r="K18" s="128">
        <v>73</v>
      </c>
      <c r="L18" s="182"/>
      <c r="M18" s="182"/>
      <c r="N18" s="183"/>
    </row>
    <row r="19" spans="1:14" s="4" customFormat="1" ht="20.100000000000001" customHeight="1" x14ac:dyDescent="0.2">
      <c r="A19" s="127" t="s">
        <v>268</v>
      </c>
      <c r="B19" s="131" t="s">
        <v>198</v>
      </c>
      <c r="C19" s="131" t="s">
        <v>198</v>
      </c>
      <c r="D19" s="131" t="s">
        <v>198</v>
      </c>
      <c r="E19" s="131" t="s">
        <v>198</v>
      </c>
      <c r="F19" s="69">
        <f>'C8'!D17-'C9'!G19</f>
        <v>67</v>
      </c>
      <c r="G19" s="128">
        <v>14</v>
      </c>
      <c r="H19" s="69">
        <v>62</v>
      </c>
      <c r="I19" s="128">
        <v>18</v>
      </c>
      <c r="J19" s="69">
        <v>57</v>
      </c>
      <c r="K19" s="128">
        <v>23</v>
      </c>
      <c r="L19" s="182"/>
      <c r="M19" s="182"/>
      <c r="N19" s="183"/>
    </row>
    <row r="20" spans="1:14" ht="20.100000000000001" customHeight="1" x14ac:dyDescent="0.2">
      <c r="A20" s="78" t="s">
        <v>361</v>
      </c>
      <c r="B20" s="71">
        <f>'C8'!B18-'C9'!C20</f>
        <v>1827</v>
      </c>
      <c r="C20" s="69">
        <f>+C21+C22</f>
        <v>1642</v>
      </c>
      <c r="D20" s="69">
        <f>'C8'!C18-'C9'!E20</f>
        <v>1851</v>
      </c>
      <c r="E20" s="69">
        <f>+E21+E22</f>
        <v>1777</v>
      </c>
      <c r="F20" s="69">
        <f>'C8'!D18-'C9'!G20</f>
        <v>1880</v>
      </c>
      <c r="G20" s="69">
        <f>+G21+G22</f>
        <v>1782</v>
      </c>
      <c r="H20" s="69">
        <f>+H21+H22</f>
        <v>1918</v>
      </c>
      <c r="I20" s="69">
        <f>+I21+I22</f>
        <v>1818</v>
      </c>
      <c r="J20" s="69">
        <f t="shared" ref="J20:K20" si="3">+J21+J22</f>
        <v>1893</v>
      </c>
      <c r="K20" s="69">
        <f t="shared" si="3"/>
        <v>1836</v>
      </c>
      <c r="L20" s="182"/>
      <c r="M20" s="182"/>
      <c r="N20" s="183"/>
    </row>
    <row r="21" spans="1:14" s="4" customFormat="1" ht="20.100000000000001" customHeight="1" x14ac:dyDescent="0.2">
      <c r="A21" s="127" t="s">
        <v>358</v>
      </c>
      <c r="B21" s="71">
        <f>'C8'!B19-'C9'!C21</f>
        <v>916</v>
      </c>
      <c r="C21" s="69">
        <v>839</v>
      </c>
      <c r="D21" s="69">
        <f>'C8'!C19-'C9'!E21</f>
        <v>983</v>
      </c>
      <c r="E21" s="132">
        <v>861</v>
      </c>
      <c r="F21" s="69">
        <f>'C8'!D19-'C9'!G21</f>
        <v>962</v>
      </c>
      <c r="G21" s="133">
        <v>894</v>
      </c>
      <c r="H21" s="69">
        <v>976</v>
      </c>
      <c r="I21" s="133">
        <v>912</v>
      </c>
      <c r="J21" s="69">
        <v>998</v>
      </c>
      <c r="K21" s="133">
        <v>914</v>
      </c>
      <c r="L21" s="182"/>
      <c r="M21" s="182"/>
      <c r="N21" s="183"/>
    </row>
    <row r="22" spans="1:14" s="4" customFormat="1" ht="20.100000000000001" customHeight="1" x14ac:dyDescent="0.2">
      <c r="A22" s="127" t="s">
        <v>265</v>
      </c>
      <c r="B22" s="71">
        <f>'C8'!B20-'C9'!C22</f>
        <v>911</v>
      </c>
      <c r="C22" s="69">
        <v>803</v>
      </c>
      <c r="D22" s="69">
        <f>'C8'!C20-'C9'!E22</f>
        <v>868</v>
      </c>
      <c r="E22" s="128">
        <v>916</v>
      </c>
      <c r="F22" s="69">
        <f>'C8'!D20-'C9'!G22</f>
        <v>918</v>
      </c>
      <c r="G22" s="128">
        <v>888</v>
      </c>
      <c r="H22" s="69">
        <v>942</v>
      </c>
      <c r="I22" s="128">
        <v>906</v>
      </c>
      <c r="J22" s="69">
        <v>895</v>
      </c>
      <c r="K22" s="128">
        <v>922</v>
      </c>
      <c r="L22" s="182"/>
      <c r="M22" s="182"/>
      <c r="N22" s="183"/>
    </row>
    <row r="23" spans="1:14" ht="20.100000000000001" customHeight="1" x14ac:dyDescent="0.2">
      <c r="A23" s="78" t="s">
        <v>360</v>
      </c>
      <c r="B23" s="71">
        <f>'C8'!B21-'C9'!C23</f>
        <v>30</v>
      </c>
      <c r="C23" s="69">
        <f>+C24+C25</f>
        <v>31</v>
      </c>
      <c r="D23" s="69">
        <f>'C8'!C21-'C9'!E23</f>
        <v>35</v>
      </c>
      <c r="E23" s="69">
        <f>+E24+E25</f>
        <v>29</v>
      </c>
      <c r="F23" s="69">
        <f>'C8'!D21-'C9'!G23</f>
        <v>37</v>
      </c>
      <c r="G23" s="69">
        <f>+G24+G25</f>
        <v>27</v>
      </c>
      <c r="H23" s="69">
        <f>+H24+H25</f>
        <v>34</v>
      </c>
      <c r="I23" s="69">
        <f>+I24+I25</f>
        <v>30</v>
      </c>
      <c r="J23" s="69">
        <f t="shared" ref="J23:K23" si="4">+J24+J25</f>
        <v>30</v>
      </c>
      <c r="K23" s="69">
        <f t="shared" si="4"/>
        <v>31</v>
      </c>
      <c r="L23" s="182"/>
      <c r="M23" s="182"/>
      <c r="N23" s="183"/>
    </row>
    <row r="24" spans="1:14" s="4" customFormat="1" ht="20.100000000000001" customHeight="1" x14ac:dyDescent="0.2">
      <c r="A24" s="127" t="s">
        <v>358</v>
      </c>
      <c r="B24" s="71">
        <f>'C8'!B22-'C9'!C24</f>
        <v>19</v>
      </c>
      <c r="C24" s="69">
        <v>13</v>
      </c>
      <c r="D24" s="69">
        <f>'C8'!C22-'C9'!E24</f>
        <v>19</v>
      </c>
      <c r="E24" s="132">
        <v>13</v>
      </c>
      <c r="F24" s="69">
        <f>'C8'!D22-'C9'!G24</f>
        <v>18</v>
      </c>
      <c r="G24" s="128">
        <v>14</v>
      </c>
      <c r="H24" s="69">
        <v>18</v>
      </c>
      <c r="I24" s="128">
        <v>14</v>
      </c>
      <c r="J24" s="69">
        <v>19</v>
      </c>
      <c r="K24" s="128">
        <v>13</v>
      </c>
      <c r="L24" s="182"/>
      <c r="M24" s="182"/>
      <c r="N24" s="183"/>
    </row>
    <row r="25" spans="1:14" s="4" customFormat="1" ht="20.100000000000001" customHeight="1" x14ac:dyDescent="0.2">
      <c r="A25" s="127" t="s">
        <v>265</v>
      </c>
      <c r="B25" s="71">
        <f>'C8'!B23-'C9'!C25</f>
        <v>11</v>
      </c>
      <c r="C25" s="69">
        <v>18</v>
      </c>
      <c r="D25" s="69">
        <f>'C8'!C23-'C9'!E25</f>
        <v>16</v>
      </c>
      <c r="E25" s="128">
        <v>16</v>
      </c>
      <c r="F25" s="69">
        <f>'C8'!D23-'C9'!G25</f>
        <v>19</v>
      </c>
      <c r="G25" s="128">
        <v>13</v>
      </c>
      <c r="H25" s="69">
        <v>16</v>
      </c>
      <c r="I25" s="128">
        <v>16</v>
      </c>
      <c r="J25" s="69">
        <v>11</v>
      </c>
      <c r="K25" s="128">
        <v>18</v>
      </c>
      <c r="L25" s="182"/>
      <c r="M25" s="182"/>
      <c r="N25" s="183"/>
    </row>
    <row r="26" spans="1:14" ht="20.100000000000001" customHeight="1" x14ac:dyDescent="0.2">
      <c r="A26" s="78" t="s">
        <v>264</v>
      </c>
      <c r="B26" s="71">
        <f>'C8'!B24-'C9'!C26</f>
        <v>6</v>
      </c>
      <c r="C26" s="69">
        <v>2</v>
      </c>
      <c r="D26" s="69">
        <f>'C8'!C24-'C9'!E26</f>
        <v>6</v>
      </c>
      <c r="E26" s="134">
        <v>2</v>
      </c>
      <c r="F26" s="69">
        <f>'C8'!D24-'C9'!G26</f>
        <v>6</v>
      </c>
      <c r="G26" s="134">
        <v>2</v>
      </c>
      <c r="H26" s="134">
        <v>5</v>
      </c>
      <c r="I26" s="134">
        <v>3</v>
      </c>
      <c r="J26" s="134">
        <v>7</v>
      </c>
      <c r="K26" s="134">
        <v>1</v>
      </c>
      <c r="L26" s="182"/>
      <c r="M26" s="182"/>
      <c r="N26" s="183"/>
    </row>
    <row r="27" spans="1:14" ht="20.100000000000001" customHeight="1" x14ac:dyDescent="0.2">
      <c r="A27" s="78" t="s">
        <v>359</v>
      </c>
      <c r="B27" s="131" t="s">
        <v>198</v>
      </c>
      <c r="C27" s="131" t="s">
        <v>198</v>
      </c>
      <c r="D27" s="131" t="s">
        <v>198</v>
      </c>
      <c r="E27" s="131" t="s">
        <v>198</v>
      </c>
      <c r="F27" s="69">
        <f>'C8'!D25-'C9'!G27</f>
        <v>2</v>
      </c>
      <c r="G27" s="134">
        <v>6</v>
      </c>
      <c r="H27" s="134">
        <v>3</v>
      </c>
      <c r="I27" s="134">
        <v>5</v>
      </c>
      <c r="J27" s="134">
        <v>1</v>
      </c>
      <c r="K27" s="134">
        <v>7</v>
      </c>
      <c r="L27" s="182"/>
      <c r="M27" s="182"/>
      <c r="N27" s="183"/>
    </row>
    <row r="28" spans="1:14" x14ac:dyDescent="0.2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</row>
    <row r="29" spans="1:14" x14ac:dyDescent="0.2">
      <c r="A29" s="15"/>
      <c r="B29" s="15"/>
      <c r="C29" s="15"/>
      <c r="D29" s="15"/>
      <c r="E29" s="15"/>
    </row>
    <row r="30" spans="1:14" ht="12.6" x14ac:dyDescent="0.2">
      <c r="A30" s="15" t="s">
        <v>285</v>
      </c>
      <c r="B30" s="15"/>
      <c r="C30" s="15"/>
      <c r="D30" s="15"/>
      <c r="E30" s="15"/>
    </row>
    <row r="31" spans="1:14" x14ac:dyDescent="0.2">
      <c r="A31" s="15" t="s">
        <v>199</v>
      </c>
      <c r="B31" s="20"/>
      <c r="C31" s="20"/>
      <c r="D31" s="20"/>
      <c r="E31" s="20"/>
      <c r="F31" s="20"/>
      <c r="H31" s="20"/>
      <c r="J31" s="20"/>
    </row>
    <row r="32" spans="1:14" ht="12.75" customHeight="1" x14ac:dyDescent="0.2">
      <c r="A32" s="195" t="s">
        <v>310</v>
      </c>
      <c r="B32" s="195"/>
      <c r="C32" s="195"/>
      <c r="D32" s="195"/>
      <c r="E32" s="195"/>
      <c r="F32" s="195"/>
      <c r="G32" s="195"/>
    </row>
  </sheetData>
  <mergeCells count="7">
    <mergeCell ref="A2:K2"/>
    <mergeCell ref="A3:K3"/>
    <mergeCell ref="A6:A7"/>
    <mergeCell ref="A32:G32"/>
    <mergeCell ref="F6:G6"/>
    <mergeCell ref="H6:I6"/>
    <mergeCell ref="J6:K6"/>
  </mergeCells>
  <printOptions horizontalCentered="1" verticalCentered="1"/>
  <pageMargins left="0.19685039370078741" right="0.19685039370078741" top="0.39370078740157483" bottom="0.78740157480314965" header="0" footer="0"/>
  <pageSetup scale="85" orientation="portrait" r:id="rId1"/>
  <ignoredErrors>
    <ignoredError sqref="D12:I26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0.59999389629810485"/>
  </sheetPr>
  <dimension ref="A1:K32"/>
  <sheetViews>
    <sheetView zoomScaleNormal="100" workbookViewId="0">
      <selection activeCell="B1" sqref="B1"/>
    </sheetView>
  </sheetViews>
  <sheetFormatPr baseColWidth="10" defaultRowHeight="11.4" x14ac:dyDescent="0.2"/>
  <cols>
    <col min="1" max="1" width="32.6640625" style="2" customWidth="1"/>
    <col min="2" max="11" width="8.77734375" style="2" customWidth="1"/>
    <col min="12" max="256" width="11.44140625" style="2"/>
    <col min="257" max="257" width="26.44140625" style="2" customWidth="1"/>
    <col min="258" max="264" width="9.6640625" style="2" customWidth="1"/>
    <col min="265" max="512" width="11.44140625" style="2"/>
    <col min="513" max="513" width="26.44140625" style="2" customWidth="1"/>
    <col min="514" max="520" width="9.6640625" style="2" customWidth="1"/>
    <col min="521" max="768" width="11.44140625" style="2"/>
    <col min="769" max="769" width="26.44140625" style="2" customWidth="1"/>
    <col min="770" max="776" width="9.6640625" style="2" customWidth="1"/>
    <col min="777" max="1024" width="11.44140625" style="2"/>
    <col min="1025" max="1025" width="26.44140625" style="2" customWidth="1"/>
    <col min="1026" max="1032" width="9.6640625" style="2" customWidth="1"/>
    <col min="1033" max="1280" width="11.44140625" style="2"/>
    <col min="1281" max="1281" width="26.44140625" style="2" customWidth="1"/>
    <col min="1282" max="1288" width="9.6640625" style="2" customWidth="1"/>
    <col min="1289" max="1536" width="11.44140625" style="2"/>
    <col min="1537" max="1537" width="26.44140625" style="2" customWidth="1"/>
    <col min="1538" max="1544" width="9.6640625" style="2" customWidth="1"/>
    <col min="1545" max="1792" width="11.44140625" style="2"/>
    <col min="1793" max="1793" width="26.44140625" style="2" customWidth="1"/>
    <col min="1794" max="1800" width="9.6640625" style="2" customWidth="1"/>
    <col min="1801" max="2048" width="11.44140625" style="2"/>
    <col min="2049" max="2049" width="26.44140625" style="2" customWidth="1"/>
    <col min="2050" max="2056" width="9.6640625" style="2" customWidth="1"/>
    <col min="2057" max="2304" width="11.44140625" style="2"/>
    <col min="2305" max="2305" width="26.44140625" style="2" customWidth="1"/>
    <col min="2306" max="2312" width="9.6640625" style="2" customWidth="1"/>
    <col min="2313" max="2560" width="11.44140625" style="2"/>
    <col min="2561" max="2561" width="26.44140625" style="2" customWidth="1"/>
    <col min="2562" max="2568" width="9.6640625" style="2" customWidth="1"/>
    <col min="2569" max="2816" width="11.44140625" style="2"/>
    <col min="2817" max="2817" width="26.44140625" style="2" customWidth="1"/>
    <col min="2818" max="2824" width="9.6640625" style="2" customWidth="1"/>
    <col min="2825" max="3072" width="11.44140625" style="2"/>
    <col min="3073" max="3073" width="26.44140625" style="2" customWidth="1"/>
    <col min="3074" max="3080" width="9.6640625" style="2" customWidth="1"/>
    <col min="3081" max="3328" width="11.44140625" style="2"/>
    <col min="3329" max="3329" width="26.44140625" style="2" customWidth="1"/>
    <col min="3330" max="3336" width="9.6640625" style="2" customWidth="1"/>
    <col min="3337" max="3584" width="11.44140625" style="2"/>
    <col min="3585" max="3585" width="26.44140625" style="2" customWidth="1"/>
    <col min="3586" max="3592" width="9.6640625" style="2" customWidth="1"/>
    <col min="3593" max="3840" width="11.44140625" style="2"/>
    <col min="3841" max="3841" width="26.44140625" style="2" customWidth="1"/>
    <col min="3842" max="3848" width="9.6640625" style="2" customWidth="1"/>
    <col min="3849" max="4096" width="11.44140625" style="2"/>
    <col min="4097" max="4097" width="26.44140625" style="2" customWidth="1"/>
    <col min="4098" max="4104" width="9.6640625" style="2" customWidth="1"/>
    <col min="4105" max="4352" width="11.44140625" style="2"/>
    <col min="4353" max="4353" width="26.44140625" style="2" customWidth="1"/>
    <col min="4354" max="4360" width="9.6640625" style="2" customWidth="1"/>
    <col min="4361" max="4608" width="11.44140625" style="2"/>
    <col min="4609" max="4609" width="26.44140625" style="2" customWidth="1"/>
    <col min="4610" max="4616" width="9.6640625" style="2" customWidth="1"/>
    <col min="4617" max="4864" width="11.44140625" style="2"/>
    <col min="4865" max="4865" width="26.44140625" style="2" customWidth="1"/>
    <col min="4866" max="4872" width="9.6640625" style="2" customWidth="1"/>
    <col min="4873" max="5120" width="11.44140625" style="2"/>
    <col min="5121" max="5121" width="26.44140625" style="2" customWidth="1"/>
    <col min="5122" max="5128" width="9.6640625" style="2" customWidth="1"/>
    <col min="5129" max="5376" width="11.44140625" style="2"/>
    <col min="5377" max="5377" width="26.44140625" style="2" customWidth="1"/>
    <col min="5378" max="5384" width="9.6640625" style="2" customWidth="1"/>
    <col min="5385" max="5632" width="11.44140625" style="2"/>
    <col min="5633" max="5633" width="26.44140625" style="2" customWidth="1"/>
    <col min="5634" max="5640" width="9.6640625" style="2" customWidth="1"/>
    <col min="5641" max="5888" width="11.44140625" style="2"/>
    <col min="5889" max="5889" width="26.44140625" style="2" customWidth="1"/>
    <col min="5890" max="5896" width="9.6640625" style="2" customWidth="1"/>
    <col min="5897" max="6144" width="11.44140625" style="2"/>
    <col min="6145" max="6145" width="26.44140625" style="2" customWidth="1"/>
    <col min="6146" max="6152" width="9.6640625" style="2" customWidth="1"/>
    <col min="6153" max="6400" width="11.44140625" style="2"/>
    <col min="6401" max="6401" width="26.44140625" style="2" customWidth="1"/>
    <col min="6402" max="6408" width="9.6640625" style="2" customWidth="1"/>
    <col min="6409" max="6656" width="11.44140625" style="2"/>
    <col min="6657" max="6657" width="26.44140625" style="2" customWidth="1"/>
    <col min="6658" max="6664" width="9.6640625" style="2" customWidth="1"/>
    <col min="6665" max="6912" width="11.44140625" style="2"/>
    <col min="6913" max="6913" width="26.44140625" style="2" customWidth="1"/>
    <col min="6914" max="6920" width="9.6640625" style="2" customWidth="1"/>
    <col min="6921" max="7168" width="11.44140625" style="2"/>
    <col min="7169" max="7169" width="26.44140625" style="2" customWidth="1"/>
    <col min="7170" max="7176" width="9.6640625" style="2" customWidth="1"/>
    <col min="7177" max="7424" width="11.44140625" style="2"/>
    <col min="7425" max="7425" width="26.44140625" style="2" customWidth="1"/>
    <col min="7426" max="7432" width="9.6640625" style="2" customWidth="1"/>
    <col min="7433" max="7680" width="11.44140625" style="2"/>
    <col min="7681" max="7681" width="26.44140625" style="2" customWidth="1"/>
    <col min="7682" max="7688" width="9.6640625" style="2" customWidth="1"/>
    <col min="7689" max="7936" width="11.44140625" style="2"/>
    <col min="7937" max="7937" width="26.44140625" style="2" customWidth="1"/>
    <col min="7938" max="7944" width="9.6640625" style="2" customWidth="1"/>
    <col min="7945" max="8192" width="11.44140625" style="2"/>
    <col min="8193" max="8193" width="26.44140625" style="2" customWidth="1"/>
    <col min="8194" max="8200" width="9.6640625" style="2" customWidth="1"/>
    <col min="8201" max="8448" width="11.44140625" style="2"/>
    <col min="8449" max="8449" width="26.44140625" style="2" customWidth="1"/>
    <col min="8450" max="8456" width="9.6640625" style="2" customWidth="1"/>
    <col min="8457" max="8704" width="11.44140625" style="2"/>
    <col min="8705" max="8705" width="26.44140625" style="2" customWidth="1"/>
    <col min="8706" max="8712" width="9.6640625" style="2" customWidth="1"/>
    <col min="8713" max="8960" width="11.44140625" style="2"/>
    <col min="8961" max="8961" width="26.44140625" style="2" customWidth="1"/>
    <col min="8962" max="8968" width="9.6640625" style="2" customWidth="1"/>
    <col min="8969" max="9216" width="11.44140625" style="2"/>
    <col min="9217" max="9217" width="26.44140625" style="2" customWidth="1"/>
    <col min="9218" max="9224" width="9.6640625" style="2" customWidth="1"/>
    <col min="9225" max="9472" width="11.44140625" style="2"/>
    <col min="9473" max="9473" width="26.44140625" style="2" customWidth="1"/>
    <col min="9474" max="9480" width="9.6640625" style="2" customWidth="1"/>
    <col min="9481" max="9728" width="11.44140625" style="2"/>
    <col min="9729" max="9729" width="26.44140625" style="2" customWidth="1"/>
    <col min="9730" max="9736" width="9.6640625" style="2" customWidth="1"/>
    <col min="9737" max="9984" width="11.44140625" style="2"/>
    <col min="9985" max="9985" width="26.44140625" style="2" customWidth="1"/>
    <col min="9986" max="9992" width="9.6640625" style="2" customWidth="1"/>
    <col min="9993" max="10240" width="11.44140625" style="2"/>
    <col min="10241" max="10241" width="26.44140625" style="2" customWidth="1"/>
    <col min="10242" max="10248" width="9.6640625" style="2" customWidth="1"/>
    <col min="10249" max="10496" width="11.44140625" style="2"/>
    <col min="10497" max="10497" width="26.44140625" style="2" customWidth="1"/>
    <col min="10498" max="10504" width="9.6640625" style="2" customWidth="1"/>
    <col min="10505" max="10752" width="11.44140625" style="2"/>
    <col min="10753" max="10753" width="26.44140625" style="2" customWidth="1"/>
    <col min="10754" max="10760" width="9.6640625" style="2" customWidth="1"/>
    <col min="10761" max="11008" width="11.44140625" style="2"/>
    <col min="11009" max="11009" width="26.44140625" style="2" customWidth="1"/>
    <col min="11010" max="11016" width="9.6640625" style="2" customWidth="1"/>
    <col min="11017" max="11264" width="11.44140625" style="2"/>
    <col min="11265" max="11265" width="26.44140625" style="2" customWidth="1"/>
    <col min="11266" max="11272" width="9.6640625" style="2" customWidth="1"/>
    <col min="11273" max="11520" width="11.44140625" style="2"/>
    <col min="11521" max="11521" width="26.44140625" style="2" customWidth="1"/>
    <col min="11522" max="11528" width="9.6640625" style="2" customWidth="1"/>
    <col min="11529" max="11776" width="11.44140625" style="2"/>
    <col min="11777" max="11777" width="26.44140625" style="2" customWidth="1"/>
    <col min="11778" max="11784" width="9.6640625" style="2" customWidth="1"/>
    <col min="11785" max="12032" width="11.44140625" style="2"/>
    <col min="12033" max="12033" width="26.44140625" style="2" customWidth="1"/>
    <col min="12034" max="12040" width="9.6640625" style="2" customWidth="1"/>
    <col min="12041" max="12288" width="11.44140625" style="2"/>
    <col min="12289" max="12289" width="26.44140625" style="2" customWidth="1"/>
    <col min="12290" max="12296" width="9.6640625" style="2" customWidth="1"/>
    <col min="12297" max="12544" width="11.44140625" style="2"/>
    <col min="12545" max="12545" width="26.44140625" style="2" customWidth="1"/>
    <col min="12546" max="12552" width="9.6640625" style="2" customWidth="1"/>
    <col min="12553" max="12800" width="11.44140625" style="2"/>
    <col min="12801" max="12801" width="26.44140625" style="2" customWidth="1"/>
    <col min="12802" max="12808" width="9.6640625" style="2" customWidth="1"/>
    <col min="12809" max="13056" width="11.44140625" style="2"/>
    <col min="13057" max="13057" width="26.44140625" style="2" customWidth="1"/>
    <col min="13058" max="13064" width="9.6640625" style="2" customWidth="1"/>
    <col min="13065" max="13312" width="11.44140625" style="2"/>
    <col min="13313" max="13313" width="26.44140625" style="2" customWidth="1"/>
    <col min="13314" max="13320" width="9.6640625" style="2" customWidth="1"/>
    <col min="13321" max="13568" width="11.44140625" style="2"/>
    <col min="13569" max="13569" width="26.44140625" style="2" customWidth="1"/>
    <col min="13570" max="13576" width="9.6640625" style="2" customWidth="1"/>
    <col min="13577" max="13824" width="11.44140625" style="2"/>
    <col min="13825" max="13825" width="26.44140625" style="2" customWidth="1"/>
    <col min="13826" max="13832" width="9.6640625" style="2" customWidth="1"/>
    <col min="13833" max="14080" width="11.44140625" style="2"/>
    <col min="14081" max="14081" width="26.44140625" style="2" customWidth="1"/>
    <col min="14082" max="14088" width="9.6640625" style="2" customWidth="1"/>
    <col min="14089" max="14336" width="11.44140625" style="2"/>
    <col min="14337" max="14337" width="26.44140625" style="2" customWidth="1"/>
    <col min="14338" max="14344" width="9.6640625" style="2" customWidth="1"/>
    <col min="14345" max="14592" width="11.44140625" style="2"/>
    <col min="14593" max="14593" width="26.44140625" style="2" customWidth="1"/>
    <col min="14594" max="14600" width="9.6640625" style="2" customWidth="1"/>
    <col min="14601" max="14848" width="11.44140625" style="2"/>
    <col min="14849" max="14849" width="26.44140625" style="2" customWidth="1"/>
    <col min="14850" max="14856" width="9.6640625" style="2" customWidth="1"/>
    <col min="14857" max="15104" width="11.44140625" style="2"/>
    <col min="15105" max="15105" width="26.44140625" style="2" customWidth="1"/>
    <col min="15106" max="15112" width="9.6640625" style="2" customWidth="1"/>
    <col min="15113" max="15360" width="11.44140625" style="2"/>
    <col min="15361" max="15361" width="26.44140625" style="2" customWidth="1"/>
    <col min="15362" max="15368" width="9.6640625" style="2" customWidth="1"/>
    <col min="15369" max="15616" width="11.44140625" style="2"/>
    <col min="15617" max="15617" width="26.44140625" style="2" customWidth="1"/>
    <col min="15618" max="15624" width="9.6640625" style="2" customWidth="1"/>
    <col min="15625" max="15872" width="11.44140625" style="2"/>
    <col min="15873" max="15873" width="26.44140625" style="2" customWidth="1"/>
    <col min="15874" max="15880" width="9.6640625" style="2" customWidth="1"/>
    <col min="15881" max="16128" width="11.44140625" style="2"/>
    <col min="16129" max="16129" width="26.44140625" style="2" customWidth="1"/>
    <col min="16130" max="16136" width="9.6640625" style="2" customWidth="1"/>
    <col min="16137" max="16384" width="11.44140625" style="2"/>
  </cols>
  <sheetData>
    <row r="1" spans="1:11" ht="24.9" customHeight="1" x14ac:dyDescent="0.2">
      <c r="A1" s="13"/>
      <c r="B1" s="13"/>
      <c r="C1" s="13"/>
      <c r="D1" s="13"/>
      <c r="E1" s="13"/>
      <c r="F1" s="13"/>
      <c r="G1" s="1"/>
      <c r="H1" s="13"/>
      <c r="I1" s="1"/>
      <c r="J1" s="13"/>
      <c r="K1" s="1"/>
    </row>
    <row r="2" spans="1:11" x14ac:dyDescent="0.2">
      <c r="A2" s="208" t="s">
        <v>311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</row>
    <row r="3" spans="1:11" x14ac:dyDescent="0.2">
      <c r="A3" s="208" t="s">
        <v>302</v>
      </c>
      <c r="B3" s="208"/>
      <c r="C3" s="208"/>
      <c r="D3" s="208"/>
      <c r="E3" s="208"/>
      <c r="F3" s="208"/>
      <c r="G3" s="208"/>
      <c r="H3" s="208"/>
      <c r="I3" s="208"/>
      <c r="J3" s="208"/>
      <c r="K3" s="208"/>
    </row>
    <row r="4" spans="1:11" x14ac:dyDescent="0.2">
      <c r="A4" s="208" t="s">
        <v>260</v>
      </c>
      <c r="B4" s="208"/>
      <c r="C4" s="208"/>
      <c r="D4" s="208"/>
      <c r="E4" s="208"/>
      <c r="F4" s="208"/>
      <c r="G4" s="208"/>
      <c r="H4" s="208"/>
      <c r="I4" s="208"/>
      <c r="J4" s="208"/>
      <c r="K4" s="208"/>
    </row>
    <row r="6" spans="1:11" s="3" customFormat="1" x14ac:dyDescent="0.2">
      <c r="A6" s="198" t="s">
        <v>197</v>
      </c>
      <c r="B6" s="129">
        <v>2002</v>
      </c>
      <c r="C6" s="129"/>
      <c r="D6" s="129">
        <v>2006</v>
      </c>
      <c r="E6" s="129"/>
      <c r="F6" s="129">
        <v>2010</v>
      </c>
      <c r="G6" s="22"/>
      <c r="H6" s="217">
        <v>2016</v>
      </c>
      <c r="I6" s="218"/>
      <c r="J6" s="217">
        <v>2020</v>
      </c>
      <c r="K6" s="219"/>
    </row>
    <row r="7" spans="1:11" x14ac:dyDescent="0.2">
      <c r="A7" s="216"/>
      <c r="B7" s="186" t="s">
        <v>194</v>
      </c>
      <c r="C7" s="186" t="s">
        <v>193</v>
      </c>
      <c r="D7" s="186" t="s">
        <v>194</v>
      </c>
      <c r="E7" s="186" t="s">
        <v>193</v>
      </c>
      <c r="F7" s="186" t="s">
        <v>194</v>
      </c>
      <c r="G7" s="187" t="s">
        <v>193</v>
      </c>
      <c r="H7" s="186" t="s">
        <v>194</v>
      </c>
      <c r="I7" s="187" t="s">
        <v>193</v>
      </c>
      <c r="J7" s="186" t="s">
        <v>194</v>
      </c>
      <c r="K7" s="187" t="s">
        <v>193</v>
      </c>
    </row>
    <row r="8" spans="1:11" x14ac:dyDescent="0.2">
      <c r="A8" s="135"/>
      <c r="B8" s="136"/>
      <c r="C8" s="136"/>
      <c r="D8" s="136"/>
      <c r="E8" s="136"/>
      <c r="F8" s="136"/>
      <c r="G8" s="136"/>
      <c r="H8" s="136"/>
      <c r="I8" s="136"/>
      <c r="J8" s="136"/>
      <c r="K8" s="136"/>
    </row>
    <row r="9" spans="1:11" ht="20.100000000000001" customHeight="1" x14ac:dyDescent="0.2">
      <c r="A9" s="78" t="s">
        <v>306</v>
      </c>
      <c r="B9" s="137">
        <f>+'C9'!B9/'C8'!B7*100</f>
        <v>49.900199600798402</v>
      </c>
      <c r="C9" s="137">
        <f>'C9'!C9/'C8'!B7*100</f>
        <v>50.099800399201598</v>
      </c>
      <c r="D9" s="137">
        <f>'C9'!D9/'C8'!C7*100</f>
        <v>56.560636182902577</v>
      </c>
      <c r="E9" s="137">
        <f>'C9'!E9/'C8'!C7*100</f>
        <v>43.439363817097416</v>
      </c>
      <c r="F9" s="137">
        <f t="shared" ref="F9:F16" si="0">100-G9</f>
        <v>57.171717171717177</v>
      </c>
      <c r="G9" s="137">
        <f>'C9'!G9/'C8'!D7*100</f>
        <v>42.828282828282823</v>
      </c>
      <c r="H9" s="137">
        <f t="shared" ref="H9:H16" si="1">100-I9</f>
        <v>54.356435643564353</v>
      </c>
      <c r="I9" s="137">
        <f>'C9'!I9/'C8'!E7*100</f>
        <v>45.643564356435647</v>
      </c>
      <c r="J9" s="137">
        <v>54.5</v>
      </c>
      <c r="K9" s="137">
        <f>100-J9</f>
        <v>45.5</v>
      </c>
    </row>
    <row r="10" spans="1:11" ht="20.100000000000001" customHeight="1" x14ac:dyDescent="0.2">
      <c r="A10" s="127" t="s">
        <v>307</v>
      </c>
      <c r="B10" s="138">
        <f>+'C9'!B10/'C8'!B8*100</f>
        <v>53.69261477045908</v>
      </c>
      <c r="C10" s="137">
        <f>'C9'!C10/'C8'!B8*100</f>
        <v>46.30738522954092</v>
      </c>
      <c r="D10" s="137">
        <f>'C9'!D10/'C8'!C8*100</f>
        <v>59.244532803180917</v>
      </c>
      <c r="E10" s="137">
        <f>'C9'!E10/'C8'!C8*100</f>
        <v>40.755467196819083</v>
      </c>
      <c r="F10" s="137">
        <f t="shared" si="0"/>
        <v>61.414141414141419</v>
      </c>
      <c r="G10" s="137">
        <f>'C9'!G10/'C8'!D8*100</f>
        <v>38.585858585858581</v>
      </c>
      <c r="H10" s="137">
        <f t="shared" si="1"/>
        <v>59.603960396039604</v>
      </c>
      <c r="I10" s="137">
        <f>'C9'!I10/'C8'!E8*100</f>
        <v>40.396039603960396</v>
      </c>
      <c r="J10" s="137">
        <v>59.3</v>
      </c>
      <c r="K10" s="137">
        <f t="shared" ref="K10:K27" si="2">100-J10</f>
        <v>40.700000000000003</v>
      </c>
    </row>
    <row r="11" spans="1:11" ht="20.100000000000001" customHeight="1" x14ac:dyDescent="0.2">
      <c r="A11" s="127" t="s">
        <v>308</v>
      </c>
      <c r="B11" s="138">
        <f>+'C9'!B11/'C8'!B9*100</f>
        <v>46.107784431137731</v>
      </c>
      <c r="C11" s="137">
        <f>'C9'!C11/'C8'!B9*100</f>
        <v>53.892215568862277</v>
      </c>
      <c r="D11" s="137">
        <f>'C9'!D11/'C8'!C9*100</f>
        <v>53.876739562624252</v>
      </c>
      <c r="E11" s="137">
        <f>'C9'!E11/'C8'!C9*100</f>
        <v>46.123260437375748</v>
      </c>
      <c r="F11" s="137">
        <f t="shared" si="0"/>
        <v>52.929292929292934</v>
      </c>
      <c r="G11" s="137">
        <f>'C9'!G11/'C8'!D9*100</f>
        <v>47.070707070707066</v>
      </c>
      <c r="H11" s="137">
        <f t="shared" si="1"/>
        <v>49.10891089108911</v>
      </c>
      <c r="I11" s="137">
        <f>'C9'!I11/'C8'!E9*100</f>
        <v>50.89108910891089</v>
      </c>
      <c r="J11" s="137">
        <v>49.7</v>
      </c>
      <c r="K11" s="137">
        <f t="shared" si="2"/>
        <v>50.3</v>
      </c>
    </row>
    <row r="12" spans="1:11" ht="20.100000000000001" customHeight="1" x14ac:dyDescent="0.2">
      <c r="A12" s="78" t="s">
        <v>309</v>
      </c>
      <c r="B12" s="138">
        <f t="shared" ref="B12:B17" si="3">100-C12</f>
        <v>48.275862068965516</v>
      </c>
      <c r="C12" s="137">
        <f>'C9'!C12/'C8'!B10*100</f>
        <v>51.724137931034484</v>
      </c>
      <c r="D12" s="137">
        <f>'C9'!D12/'C8'!C10*100</f>
        <v>48.160173160173159</v>
      </c>
      <c r="E12" s="137">
        <f>'C9'!E12/'C8'!C10*100</f>
        <v>51.839826839826841</v>
      </c>
      <c r="F12" s="137">
        <f t="shared" si="0"/>
        <v>50.269687162891046</v>
      </c>
      <c r="G12" s="137">
        <f>'C9'!G12/'C8'!D10*100</f>
        <v>49.730312837108954</v>
      </c>
      <c r="H12" s="137">
        <f t="shared" si="1"/>
        <v>50.052576235541537</v>
      </c>
      <c r="I12" s="137">
        <f>'C9'!I12/'C8'!E10*100</f>
        <v>49.947423764458463</v>
      </c>
      <c r="J12" s="137">
        <v>50.3</v>
      </c>
      <c r="K12" s="137">
        <f t="shared" si="2"/>
        <v>49.7</v>
      </c>
    </row>
    <row r="13" spans="1:11" ht="20.100000000000001" customHeight="1" x14ac:dyDescent="0.2">
      <c r="A13" s="127" t="s">
        <v>307</v>
      </c>
      <c r="B13" s="138">
        <f t="shared" si="3"/>
        <v>70.860927152317885</v>
      </c>
      <c r="C13" s="137">
        <f>'C9'!C13/'C8'!B11*100</f>
        <v>29.139072847682119</v>
      </c>
      <c r="D13" s="137">
        <f>100-E13</f>
        <v>71.85501066098081</v>
      </c>
      <c r="E13" s="137">
        <f>'C9'!E13/'C8'!C11*100</f>
        <v>28.14498933901919</v>
      </c>
      <c r="F13" s="137">
        <f t="shared" si="0"/>
        <v>72.765957446808514</v>
      </c>
      <c r="G13" s="137">
        <f>'C9'!G13/'C8'!D11*100</f>
        <v>27.23404255319149</v>
      </c>
      <c r="H13" s="137">
        <f t="shared" si="1"/>
        <v>63.75</v>
      </c>
      <c r="I13" s="137">
        <f>'C9'!I13/'C8'!E11*100</f>
        <v>36.25</v>
      </c>
      <c r="J13" s="137">
        <v>64.8</v>
      </c>
      <c r="K13" s="137">
        <f t="shared" si="2"/>
        <v>35.200000000000003</v>
      </c>
    </row>
    <row r="14" spans="1:11" ht="20.100000000000001" customHeight="1" x14ac:dyDescent="0.2">
      <c r="A14" s="127" t="s">
        <v>308</v>
      </c>
      <c r="B14" s="138">
        <f t="shared" si="3"/>
        <v>25.336322869955154</v>
      </c>
      <c r="C14" s="137">
        <f>'C9'!C14/'C8'!B12*100</f>
        <v>74.663677130044846</v>
      </c>
      <c r="D14" s="137">
        <f>100-E14</f>
        <v>23.736263736263737</v>
      </c>
      <c r="E14" s="137">
        <f>'C9'!E14/'C8'!C12*100</f>
        <v>76.263736263736263</v>
      </c>
      <c r="F14" s="137">
        <f t="shared" si="0"/>
        <v>27.133479212253832</v>
      </c>
      <c r="G14" s="137">
        <f>'C9'!G14/'C8'!D12*100</f>
        <v>72.866520787746168</v>
      </c>
      <c r="H14" s="137">
        <f t="shared" si="1"/>
        <v>36.093418259023359</v>
      </c>
      <c r="I14" s="137">
        <f>'C9'!I14/'C8'!E12*100</f>
        <v>63.906581740976641</v>
      </c>
      <c r="J14" s="137">
        <v>52.2</v>
      </c>
      <c r="K14" s="137">
        <f t="shared" si="2"/>
        <v>47.8</v>
      </c>
    </row>
    <row r="15" spans="1:11" s="4" customFormat="1" ht="20.100000000000001" customHeight="1" x14ac:dyDescent="0.2">
      <c r="A15" s="78" t="s">
        <v>270</v>
      </c>
      <c r="B15" s="138">
        <f t="shared" si="3"/>
        <v>62.139917695473251</v>
      </c>
      <c r="C15" s="137">
        <f>'C9'!C15/'C8'!B13*100</f>
        <v>37.860082304526749</v>
      </c>
      <c r="D15" s="137">
        <f>100-E15</f>
        <v>61.570247933884296</v>
      </c>
      <c r="E15" s="137">
        <f>'C9'!E15/'C8'!C13*100</f>
        <v>38.429752066115704</v>
      </c>
      <c r="F15" s="137">
        <f t="shared" si="0"/>
        <v>60.905349794238681</v>
      </c>
      <c r="G15" s="137">
        <f>'C9'!G15/'C8'!D13*100</f>
        <v>39.094650205761319</v>
      </c>
      <c r="H15" s="137">
        <f t="shared" si="1"/>
        <v>59.25925925925926</v>
      </c>
      <c r="I15" s="137">
        <f>'C9'!I15/'C8'!E13*100</f>
        <v>40.74074074074074</v>
      </c>
      <c r="J15" s="137">
        <v>57.4</v>
      </c>
      <c r="K15" s="137">
        <f t="shared" si="2"/>
        <v>42.6</v>
      </c>
    </row>
    <row r="16" spans="1:11" s="4" customFormat="1" ht="20.100000000000001" customHeight="1" x14ac:dyDescent="0.2">
      <c r="A16" s="127" t="s">
        <v>307</v>
      </c>
      <c r="B16" s="138">
        <f t="shared" si="3"/>
        <v>91.358024691358025</v>
      </c>
      <c r="C16" s="137">
        <f>'C9'!C16/'C8'!B14*100</f>
        <v>8.6419753086419746</v>
      </c>
      <c r="D16" s="137">
        <f>100-E16</f>
        <v>88.888888888888886</v>
      </c>
      <c r="E16" s="137">
        <f>'C9'!E16/'C8'!C14*100</f>
        <v>11.111111111111111</v>
      </c>
      <c r="F16" s="137">
        <f t="shared" si="0"/>
        <v>87.654320987654316</v>
      </c>
      <c r="G16" s="137">
        <f>'C9'!G16/'C8'!D14*100</f>
        <v>12.345679012345679</v>
      </c>
      <c r="H16" s="137">
        <f t="shared" si="1"/>
        <v>85.18518518518519</v>
      </c>
      <c r="I16" s="137">
        <f>'C9'!I16/'C8'!E14*100</f>
        <v>14.814814814814813</v>
      </c>
      <c r="J16" s="137">
        <v>90.2</v>
      </c>
      <c r="K16" s="137">
        <f t="shared" si="2"/>
        <v>9.7999999999999972</v>
      </c>
    </row>
    <row r="17" spans="1:11" ht="20.100000000000001" customHeight="1" x14ac:dyDescent="0.2">
      <c r="A17" s="127" t="s">
        <v>308</v>
      </c>
      <c r="B17" s="138">
        <f t="shared" si="3"/>
        <v>47.530864197530867</v>
      </c>
      <c r="C17" s="137">
        <f>'C9'!C17/'C8'!B15*100</f>
        <v>52.469135802469133</v>
      </c>
      <c r="D17" s="137">
        <f>100-E17</f>
        <v>47.826086956521742</v>
      </c>
      <c r="E17" s="137">
        <f>'C9'!E17/'C8'!C15*100</f>
        <v>52.173913043478258</v>
      </c>
      <c r="F17" s="139" t="s">
        <v>198</v>
      </c>
      <c r="G17" s="139" t="s">
        <v>198</v>
      </c>
      <c r="H17" s="139" t="s">
        <v>198</v>
      </c>
      <c r="I17" s="139" t="s">
        <v>198</v>
      </c>
      <c r="J17" s="139" t="s">
        <v>198</v>
      </c>
      <c r="K17" s="139" t="s">
        <v>198</v>
      </c>
    </row>
    <row r="18" spans="1:11" s="4" customFormat="1" ht="20.100000000000001" customHeight="1" x14ac:dyDescent="0.2">
      <c r="A18" s="127" t="s">
        <v>269</v>
      </c>
      <c r="B18" s="139" t="s">
        <v>198</v>
      </c>
      <c r="C18" s="139" t="s">
        <v>198</v>
      </c>
      <c r="D18" s="139" t="s">
        <v>198</v>
      </c>
      <c r="E18" s="139" t="s">
        <v>198</v>
      </c>
      <c r="F18" s="137">
        <f t="shared" ref="F18:F27" si="4">100-G18</f>
        <v>12.345679012345684</v>
      </c>
      <c r="G18" s="137">
        <f>'C9'!G18/'C8'!D16*100</f>
        <v>87.654320987654316</v>
      </c>
      <c r="H18" s="137">
        <f t="shared" ref="H18:H27" si="5">100-I18</f>
        <v>14.81481481481481</v>
      </c>
      <c r="I18" s="137">
        <f>'C9'!I18/'C8'!E16*100</f>
        <v>85.18518518518519</v>
      </c>
      <c r="J18" s="137">
        <v>11</v>
      </c>
      <c r="K18" s="137">
        <f t="shared" si="2"/>
        <v>89</v>
      </c>
    </row>
    <row r="19" spans="1:11" s="4" customFormat="1" ht="20.100000000000001" customHeight="1" x14ac:dyDescent="0.2">
      <c r="A19" s="127" t="s">
        <v>268</v>
      </c>
      <c r="B19" s="139" t="s">
        <v>198</v>
      </c>
      <c r="C19" s="139" t="s">
        <v>198</v>
      </c>
      <c r="D19" s="139" t="s">
        <v>198</v>
      </c>
      <c r="E19" s="139" t="s">
        <v>198</v>
      </c>
      <c r="F19" s="137">
        <f t="shared" si="4"/>
        <v>82.716049382716051</v>
      </c>
      <c r="G19" s="137">
        <f>'C9'!G19/'C8'!D17*100</f>
        <v>17.283950617283949</v>
      </c>
      <c r="H19" s="137">
        <f t="shared" si="5"/>
        <v>77.777777777777771</v>
      </c>
      <c r="I19" s="137">
        <f>'C9'!I19/'C8'!E17*100</f>
        <v>22.222222222222221</v>
      </c>
      <c r="J19" s="137">
        <v>71.3</v>
      </c>
      <c r="K19" s="137">
        <f t="shared" si="2"/>
        <v>28.700000000000003</v>
      </c>
    </row>
    <row r="20" spans="1:11" s="4" customFormat="1" ht="20.100000000000001" customHeight="1" x14ac:dyDescent="0.2">
      <c r="A20" s="78" t="s">
        <v>267</v>
      </c>
      <c r="B20" s="138">
        <f t="shared" ref="B20:B26" si="6">100-C20</f>
        <v>52.666474488325164</v>
      </c>
      <c r="C20" s="137">
        <f>'C9'!C20/'C8'!B18*100</f>
        <v>47.333525511674836</v>
      </c>
      <c r="D20" s="137">
        <f t="shared" ref="D20:D26" si="7">100-E20</f>
        <v>51.019845644983462</v>
      </c>
      <c r="E20" s="137">
        <f>'C9'!E20/'C8'!C18*100</f>
        <v>48.980154355016538</v>
      </c>
      <c r="F20" s="137">
        <f t="shared" si="4"/>
        <v>51.338066630256691</v>
      </c>
      <c r="G20" s="137">
        <f>'C9'!G20/'C8'!D18*100</f>
        <v>48.661933369743309</v>
      </c>
      <c r="H20" s="137">
        <f t="shared" si="5"/>
        <v>51.33832976445396</v>
      </c>
      <c r="I20" s="137">
        <f>'C9'!I20/'C8'!E18*100</f>
        <v>48.66167023554604</v>
      </c>
      <c r="J20" s="137">
        <v>50.8</v>
      </c>
      <c r="K20" s="137">
        <f t="shared" si="2"/>
        <v>49.2</v>
      </c>
    </row>
    <row r="21" spans="1:11" s="4" customFormat="1" ht="20.100000000000001" customHeight="1" x14ac:dyDescent="0.2">
      <c r="A21" s="127" t="s">
        <v>307</v>
      </c>
      <c r="B21" s="138">
        <f t="shared" si="6"/>
        <v>52.193732193732195</v>
      </c>
      <c r="C21" s="137">
        <f>'C9'!C21/'C8'!B19*100</f>
        <v>47.806267806267805</v>
      </c>
      <c r="D21" s="137">
        <f t="shared" si="7"/>
        <v>53.308026030368765</v>
      </c>
      <c r="E21" s="137">
        <f>'C9'!E21/'C8'!C19*100</f>
        <v>46.691973969631235</v>
      </c>
      <c r="F21" s="137">
        <f t="shared" si="4"/>
        <v>51.831896551724135</v>
      </c>
      <c r="G21" s="137">
        <f>'C9'!G21/'C8'!D19*100</f>
        <v>48.168103448275865</v>
      </c>
      <c r="H21" s="137">
        <f t="shared" si="5"/>
        <v>51.694915254237287</v>
      </c>
      <c r="I21" s="137">
        <f>'C9'!I21/'C8'!E19*100</f>
        <v>48.305084745762713</v>
      </c>
      <c r="J21" s="137">
        <v>52.2</v>
      </c>
      <c r="K21" s="137">
        <f t="shared" si="2"/>
        <v>47.8</v>
      </c>
    </row>
    <row r="22" spans="1:11" ht="20.100000000000001" customHeight="1" x14ac:dyDescent="0.2">
      <c r="A22" s="127" t="s">
        <v>308</v>
      </c>
      <c r="B22" s="138">
        <f t="shared" si="6"/>
        <v>53.150525087514588</v>
      </c>
      <c r="C22" s="137">
        <f>'C9'!C22/'C8'!B20*100</f>
        <v>46.849474912485412</v>
      </c>
      <c r="D22" s="137">
        <f t="shared" si="7"/>
        <v>48.654708520179369</v>
      </c>
      <c r="E22" s="137">
        <f>'C9'!E22/'C8'!C20*100</f>
        <v>51.345291479820631</v>
      </c>
      <c r="F22" s="137">
        <f t="shared" si="4"/>
        <v>50.830564784053159</v>
      </c>
      <c r="G22" s="137">
        <f>'C9'!G22/'C8'!D20*100</f>
        <v>49.169435215946841</v>
      </c>
      <c r="H22" s="137">
        <f t="shared" si="5"/>
        <v>50.97402597402597</v>
      </c>
      <c r="I22" s="137">
        <f>'C9'!I22/'C8'!E20*100</f>
        <v>49.02597402597403</v>
      </c>
      <c r="J22" s="137">
        <v>49.3</v>
      </c>
      <c r="K22" s="137">
        <f t="shared" si="2"/>
        <v>50.7</v>
      </c>
    </row>
    <row r="23" spans="1:11" s="4" customFormat="1" ht="20.100000000000001" customHeight="1" x14ac:dyDescent="0.2">
      <c r="A23" s="78" t="s">
        <v>266</v>
      </c>
      <c r="B23" s="138">
        <f t="shared" si="6"/>
        <v>49.180327868852459</v>
      </c>
      <c r="C23" s="137">
        <f>'C9'!C23/'C8'!B21*100</f>
        <v>50.819672131147541</v>
      </c>
      <c r="D23" s="137">
        <f t="shared" si="7"/>
        <v>54.6875</v>
      </c>
      <c r="E23" s="137">
        <f>'C9'!E23/'C8'!C21*100</f>
        <v>45.3125</v>
      </c>
      <c r="F23" s="137">
        <f t="shared" si="4"/>
        <v>57.8125</v>
      </c>
      <c r="G23" s="137">
        <f>'C9'!G23/'C8'!D21*100</f>
        <v>42.1875</v>
      </c>
      <c r="H23" s="137">
        <f t="shared" si="5"/>
        <v>53.125</v>
      </c>
      <c r="I23" s="137">
        <f>'C9'!I23/'C8'!E21*100</f>
        <v>46.875</v>
      </c>
      <c r="J23" s="137">
        <v>49.2</v>
      </c>
      <c r="K23" s="137">
        <f t="shared" si="2"/>
        <v>50.8</v>
      </c>
    </row>
    <row r="24" spans="1:11" s="4" customFormat="1" ht="20.100000000000001" customHeight="1" x14ac:dyDescent="0.2">
      <c r="A24" s="127" t="s">
        <v>307</v>
      </c>
      <c r="B24" s="138">
        <f t="shared" si="6"/>
        <v>59.375</v>
      </c>
      <c r="C24" s="137">
        <f>'C9'!C24/'C8'!B22*100</f>
        <v>40.625</v>
      </c>
      <c r="D24" s="137">
        <f t="shared" si="7"/>
        <v>59.375</v>
      </c>
      <c r="E24" s="137">
        <f>'C9'!E24/'C8'!C22*100</f>
        <v>40.625</v>
      </c>
      <c r="F24" s="137">
        <f t="shared" si="4"/>
        <v>56.25</v>
      </c>
      <c r="G24" s="137">
        <f>'C9'!G24/'C8'!D22*100</f>
        <v>43.75</v>
      </c>
      <c r="H24" s="137">
        <f t="shared" si="5"/>
        <v>56.25</v>
      </c>
      <c r="I24" s="137">
        <f>'C9'!I24/'C8'!E22*100</f>
        <v>43.75</v>
      </c>
      <c r="J24" s="137">
        <v>59.4</v>
      </c>
      <c r="K24" s="137">
        <f t="shared" si="2"/>
        <v>40.6</v>
      </c>
    </row>
    <row r="25" spans="1:11" ht="20.100000000000001" customHeight="1" x14ac:dyDescent="0.2">
      <c r="A25" s="127" t="s">
        <v>308</v>
      </c>
      <c r="B25" s="138">
        <f t="shared" si="6"/>
        <v>37.931034482758619</v>
      </c>
      <c r="C25" s="137">
        <f>'C9'!C25/'C8'!B23*100</f>
        <v>62.068965517241381</v>
      </c>
      <c r="D25" s="137">
        <f t="shared" si="7"/>
        <v>50</v>
      </c>
      <c r="E25" s="137">
        <f>'C9'!E25/'C8'!C23*100</f>
        <v>50</v>
      </c>
      <c r="F25" s="137">
        <f t="shared" si="4"/>
        <v>59.375</v>
      </c>
      <c r="G25" s="137">
        <f>'C9'!G25/'C8'!D23*100</f>
        <v>40.625</v>
      </c>
      <c r="H25" s="137">
        <f t="shared" si="5"/>
        <v>50</v>
      </c>
      <c r="I25" s="137">
        <f>'C9'!I25/'C8'!E23*100</f>
        <v>50</v>
      </c>
      <c r="J25" s="137">
        <v>37.9</v>
      </c>
      <c r="K25" s="137">
        <f t="shared" si="2"/>
        <v>62.1</v>
      </c>
    </row>
    <row r="26" spans="1:11" s="4" customFormat="1" ht="20.100000000000001" customHeight="1" x14ac:dyDescent="0.2">
      <c r="A26" s="78" t="s">
        <v>264</v>
      </c>
      <c r="B26" s="138">
        <f t="shared" si="6"/>
        <v>75</v>
      </c>
      <c r="C26" s="137">
        <f>'C9'!C26/'C8'!B24*100</f>
        <v>25</v>
      </c>
      <c r="D26" s="137">
        <f t="shared" si="7"/>
        <v>75</v>
      </c>
      <c r="E26" s="137">
        <f>'C9'!E26/'C8'!C24*100</f>
        <v>25</v>
      </c>
      <c r="F26" s="137">
        <f t="shared" si="4"/>
        <v>75</v>
      </c>
      <c r="G26" s="137">
        <f>'C9'!G26/'C8'!D24*100</f>
        <v>25</v>
      </c>
      <c r="H26" s="137">
        <f t="shared" si="5"/>
        <v>62.5</v>
      </c>
      <c r="I26" s="137">
        <f>'C9'!I26/'C8'!E24*100</f>
        <v>37.5</v>
      </c>
      <c r="J26" s="137">
        <v>87.5</v>
      </c>
      <c r="K26" s="137">
        <f t="shared" si="2"/>
        <v>12.5</v>
      </c>
    </row>
    <row r="27" spans="1:11" s="4" customFormat="1" ht="20.100000000000001" customHeight="1" x14ac:dyDescent="0.2">
      <c r="A27" s="78" t="s">
        <v>263</v>
      </c>
      <c r="B27" s="139" t="s">
        <v>198</v>
      </c>
      <c r="C27" s="139" t="s">
        <v>198</v>
      </c>
      <c r="D27" s="139" t="s">
        <v>198</v>
      </c>
      <c r="E27" s="139" t="s">
        <v>198</v>
      </c>
      <c r="F27" s="137">
        <f t="shared" si="4"/>
        <v>25</v>
      </c>
      <c r="G27" s="137">
        <f>'C9'!G27/'C8'!D25*100</f>
        <v>75</v>
      </c>
      <c r="H27" s="137">
        <f t="shared" si="5"/>
        <v>37.5</v>
      </c>
      <c r="I27" s="137">
        <f>'C9'!I27/'C8'!E25*100</f>
        <v>62.5</v>
      </c>
      <c r="J27" s="137">
        <v>12.5</v>
      </c>
      <c r="K27" s="137">
        <f t="shared" si="2"/>
        <v>87.5</v>
      </c>
    </row>
    <row r="28" spans="1:11" x14ac:dyDescent="0.2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</row>
    <row r="29" spans="1:11" x14ac:dyDescent="0.2">
      <c r="A29" s="15"/>
      <c r="B29" s="15"/>
      <c r="C29" s="15"/>
      <c r="D29" s="15"/>
      <c r="E29" s="15"/>
      <c r="F29" s="15"/>
      <c r="H29" s="15"/>
      <c r="J29" s="15"/>
    </row>
    <row r="30" spans="1:11" ht="12.6" x14ac:dyDescent="0.2">
      <c r="A30" s="15" t="s">
        <v>285</v>
      </c>
      <c r="B30" s="15"/>
      <c r="C30" s="15"/>
      <c r="D30" s="15"/>
      <c r="E30" s="15"/>
    </row>
    <row r="31" spans="1:11" x14ac:dyDescent="0.2">
      <c r="A31" s="15" t="s">
        <v>200</v>
      </c>
      <c r="B31" s="15"/>
      <c r="C31" s="15"/>
      <c r="D31" s="15"/>
      <c r="E31" s="15"/>
      <c r="F31" s="15"/>
      <c r="H31" s="15"/>
      <c r="J31" s="15"/>
    </row>
    <row r="32" spans="1:11" x14ac:dyDescent="0.2">
      <c r="A32" s="21" t="s">
        <v>313</v>
      </c>
      <c r="B32" s="21"/>
      <c r="C32" s="20"/>
      <c r="D32" s="20"/>
      <c r="E32" s="20"/>
      <c r="F32" s="20"/>
      <c r="G32" s="20"/>
      <c r="H32" s="20"/>
      <c r="I32" s="20"/>
      <c r="J32" s="20"/>
      <c r="K32" s="20"/>
    </row>
  </sheetData>
  <mergeCells count="6">
    <mergeCell ref="J6:K6"/>
    <mergeCell ref="A6:A7"/>
    <mergeCell ref="H6:I6"/>
    <mergeCell ref="A2:K2"/>
    <mergeCell ref="A3:K3"/>
    <mergeCell ref="A4:K4"/>
  </mergeCells>
  <printOptions horizontalCentered="1" verticalCentered="1"/>
  <pageMargins left="0.19685039370078741" right="0.19685039370078741" top="0.39370078740157483" bottom="0.78740157480314965" header="0" footer="0"/>
  <pageSetup scale="85" orientation="portrait" r:id="rId1"/>
  <ignoredErrors>
    <ignoredError sqref="C13:G27 G9:G12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3" tint="0.59999389629810485"/>
    <pageSetUpPr fitToPage="1"/>
  </sheetPr>
  <dimension ref="A1:P78"/>
  <sheetViews>
    <sheetView zoomScaleNormal="100" workbookViewId="0">
      <selection activeCell="B1" sqref="B1"/>
    </sheetView>
  </sheetViews>
  <sheetFormatPr baseColWidth="10" defaultColWidth="9.109375" defaultRowHeight="11.4" x14ac:dyDescent="0.2"/>
  <cols>
    <col min="1" max="1" width="40.6640625" style="140" customWidth="1"/>
    <col min="2" max="16" width="7.6640625" style="140" customWidth="1"/>
    <col min="17" max="16384" width="9.109375" style="140"/>
  </cols>
  <sheetData>
    <row r="1" spans="1:16" ht="24.9" customHeight="1" x14ac:dyDescent="0.2"/>
    <row r="2" spans="1:16" x14ac:dyDescent="0.2">
      <c r="A2" s="220" t="s">
        <v>312</v>
      </c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</row>
    <row r="3" spans="1:16" x14ac:dyDescent="0.2">
      <c r="A3" s="220" t="s">
        <v>286</v>
      </c>
      <c r="B3" s="220"/>
      <c r="C3" s="220"/>
      <c r="D3" s="220"/>
      <c r="E3" s="220"/>
      <c r="F3" s="220"/>
      <c r="G3" s="220"/>
      <c r="H3" s="220"/>
      <c r="I3" s="220"/>
      <c r="J3" s="220"/>
      <c r="K3" s="220"/>
      <c r="L3" s="220"/>
      <c r="M3" s="220"/>
      <c r="N3" s="220"/>
      <c r="O3" s="220"/>
      <c r="P3" s="220"/>
    </row>
    <row r="4" spans="1:16" x14ac:dyDescent="0.2">
      <c r="A4" s="220" t="s">
        <v>40</v>
      </c>
      <c r="B4" s="220"/>
      <c r="C4" s="220"/>
      <c r="D4" s="220"/>
      <c r="E4" s="220"/>
      <c r="F4" s="220"/>
      <c r="G4" s="220"/>
      <c r="H4" s="220"/>
      <c r="I4" s="220"/>
      <c r="J4" s="220"/>
      <c r="K4" s="220"/>
      <c r="L4" s="220"/>
      <c r="M4" s="220"/>
      <c r="N4" s="220"/>
      <c r="O4" s="220"/>
      <c r="P4" s="220"/>
    </row>
    <row r="5" spans="1:16" ht="15" customHeight="1" x14ac:dyDescent="0.2">
      <c r="A5" s="123"/>
      <c r="B5" s="123"/>
      <c r="C5" s="123"/>
      <c r="D5" s="123"/>
      <c r="E5" s="123"/>
      <c r="F5" s="123"/>
      <c r="G5" s="123"/>
    </row>
    <row r="6" spans="1:16" s="141" customFormat="1" ht="12.75" customHeight="1" x14ac:dyDescent="0.2">
      <c r="A6" s="223" t="s">
        <v>182</v>
      </c>
      <c r="B6" s="224">
        <v>2002</v>
      </c>
      <c r="C6" s="224"/>
      <c r="D6" s="224"/>
      <c r="E6" s="224">
        <v>2006</v>
      </c>
      <c r="F6" s="224"/>
      <c r="G6" s="224"/>
      <c r="H6" s="224">
        <v>2010</v>
      </c>
      <c r="I6" s="224"/>
      <c r="J6" s="221"/>
      <c r="K6" s="221">
        <v>2016</v>
      </c>
      <c r="L6" s="222"/>
      <c r="M6" s="222"/>
      <c r="N6" s="221">
        <v>2020</v>
      </c>
      <c r="O6" s="222"/>
      <c r="P6" s="222"/>
    </row>
    <row r="7" spans="1:16" s="141" customFormat="1" ht="15" customHeight="1" x14ac:dyDescent="0.2">
      <c r="A7" s="223"/>
      <c r="B7" s="157" t="s">
        <v>183</v>
      </c>
      <c r="C7" s="158" t="s">
        <v>193</v>
      </c>
      <c r="D7" s="158" t="s">
        <v>194</v>
      </c>
      <c r="E7" s="157" t="s">
        <v>183</v>
      </c>
      <c r="F7" s="158" t="s">
        <v>193</v>
      </c>
      <c r="G7" s="158" t="s">
        <v>194</v>
      </c>
      <c r="H7" s="157" t="s">
        <v>183</v>
      </c>
      <c r="I7" s="158" t="s">
        <v>193</v>
      </c>
      <c r="J7" s="158" t="s">
        <v>194</v>
      </c>
      <c r="K7" s="157" t="s">
        <v>183</v>
      </c>
      <c r="L7" s="158" t="s">
        <v>193</v>
      </c>
      <c r="M7" s="158" t="s">
        <v>194</v>
      </c>
      <c r="N7" s="157" t="s">
        <v>183</v>
      </c>
      <c r="O7" s="158" t="s">
        <v>194</v>
      </c>
      <c r="P7" s="158" t="s">
        <v>193</v>
      </c>
    </row>
    <row r="8" spans="1:16" ht="15" customHeight="1" x14ac:dyDescent="0.2">
      <c r="A8" s="122"/>
      <c r="B8" s="121"/>
      <c r="C8" s="120"/>
      <c r="D8" s="119"/>
      <c r="E8" s="121"/>
      <c r="F8" s="120"/>
      <c r="G8" s="119"/>
      <c r="H8" s="118"/>
      <c r="I8" s="118"/>
      <c r="J8" s="119"/>
      <c r="K8" s="118"/>
      <c r="L8" s="118"/>
      <c r="M8" s="118"/>
      <c r="N8" s="121"/>
      <c r="O8" s="118"/>
      <c r="P8" s="118"/>
    </row>
    <row r="9" spans="1:16" s="143" customFormat="1" ht="17.25" customHeight="1" x14ac:dyDescent="0.25">
      <c r="A9" s="142" t="s">
        <v>196</v>
      </c>
      <c r="B9" s="117">
        <f t="shared" ref="B9:M9" si="0">SUM(B10:B41)</f>
        <v>81</v>
      </c>
      <c r="C9" s="115">
        <f t="shared" si="0"/>
        <v>7</v>
      </c>
      <c r="D9" s="116">
        <f t="shared" si="0"/>
        <v>74</v>
      </c>
      <c r="E9" s="117">
        <f t="shared" si="0"/>
        <v>81</v>
      </c>
      <c r="F9" s="115">
        <f t="shared" si="0"/>
        <v>9</v>
      </c>
      <c r="G9" s="116">
        <f t="shared" si="0"/>
        <v>72</v>
      </c>
      <c r="H9" s="115">
        <f t="shared" si="0"/>
        <v>81</v>
      </c>
      <c r="I9" s="115">
        <f t="shared" si="0"/>
        <v>10</v>
      </c>
      <c r="J9" s="116">
        <f t="shared" si="0"/>
        <v>71</v>
      </c>
      <c r="K9" s="115">
        <f t="shared" si="0"/>
        <v>81</v>
      </c>
      <c r="L9" s="115">
        <f t="shared" si="0"/>
        <v>12</v>
      </c>
      <c r="M9" s="115">
        <f t="shared" si="0"/>
        <v>69</v>
      </c>
      <c r="N9" s="117">
        <f t="shared" ref="N9:N15" si="1">+O9+P9</f>
        <v>82</v>
      </c>
      <c r="O9" s="115">
        <f>SUM(O10:O41)</f>
        <v>74</v>
      </c>
      <c r="P9" s="115">
        <f>SUM(P10:P41)</f>
        <v>8</v>
      </c>
    </row>
    <row r="10" spans="1:16" s="144" customFormat="1" ht="15.9" customHeight="1" x14ac:dyDescent="0.25">
      <c r="A10" s="108" t="s">
        <v>39</v>
      </c>
      <c r="B10" s="114">
        <f>+C10+D10</f>
        <v>0</v>
      </c>
      <c r="C10" s="112">
        <v>0</v>
      </c>
      <c r="D10" s="113">
        <v>0</v>
      </c>
      <c r="E10" s="114">
        <f>+F10+G10</f>
        <v>0</v>
      </c>
      <c r="F10" s="112">
        <v>0</v>
      </c>
      <c r="G10" s="113">
        <v>0</v>
      </c>
      <c r="H10" s="112">
        <f>+I10+J10</f>
        <v>2</v>
      </c>
      <c r="I10" s="112">
        <v>1</v>
      </c>
      <c r="J10" s="113">
        <v>1</v>
      </c>
      <c r="K10" s="112">
        <f t="shared" ref="K10:K41" si="2">+L10+M10</f>
        <v>1</v>
      </c>
      <c r="L10" s="112">
        <v>0</v>
      </c>
      <c r="M10" s="112">
        <v>1</v>
      </c>
      <c r="N10" s="114">
        <f t="shared" si="1"/>
        <v>0</v>
      </c>
      <c r="O10" s="112">
        <v>0</v>
      </c>
      <c r="P10" s="112">
        <v>0</v>
      </c>
    </row>
    <row r="11" spans="1:16" s="144" customFormat="1" ht="15.9" customHeight="1" x14ac:dyDescent="0.25">
      <c r="A11" s="108" t="s">
        <v>43</v>
      </c>
      <c r="B11" s="114">
        <v>0</v>
      </c>
      <c r="C11" s="112">
        <v>0</v>
      </c>
      <c r="D11" s="113">
        <v>0</v>
      </c>
      <c r="E11" s="114">
        <f>+F11+G11</f>
        <v>1</v>
      </c>
      <c r="F11" s="112">
        <v>0</v>
      </c>
      <c r="G11" s="113">
        <v>1</v>
      </c>
      <c r="H11" s="112">
        <v>0</v>
      </c>
      <c r="I11" s="112">
        <v>0</v>
      </c>
      <c r="J11" s="113">
        <v>0</v>
      </c>
      <c r="K11" s="112">
        <f t="shared" si="2"/>
        <v>0</v>
      </c>
      <c r="L11" s="112">
        <v>0</v>
      </c>
      <c r="M11" s="112">
        <v>0</v>
      </c>
      <c r="N11" s="114">
        <f t="shared" si="1"/>
        <v>0</v>
      </c>
      <c r="O11" s="112">
        <v>0</v>
      </c>
      <c r="P11" s="112">
        <v>0</v>
      </c>
    </row>
    <row r="12" spans="1:16" s="144" customFormat="1" ht="15.9" customHeight="1" x14ac:dyDescent="0.25">
      <c r="A12" s="108" t="s">
        <v>14</v>
      </c>
      <c r="B12" s="114">
        <f>+C12+D12</f>
        <v>1</v>
      </c>
      <c r="C12" s="112">
        <v>1</v>
      </c>
      <c r="D12" s="113">
        <v>0</v>
      </c>
      <c r="E12" s="114">
        <f>+F12+G12</f>
        <v>5</v>
      </c>
      <c r="F12" s="112">
        <v>1</v>
      </c>
      <c r="G12" s="113">
        <v>4</v>
      </c>
      <c r="H12" s="112">
        <f>+I12+J12</f>
        <v>6</v>
      </c>
      <c r="I12" s="112">
        <v>0</v>
      </c>
      <c r="J12" s="113">
        <v>6</v>
      </c>
      <c r="K12" s="112">
        <f t="shared" si="2"/>
        <v>6</v>
      </c>
      <c r="L12" s="112">
        <v>0</v>
      </c>
      <c r="M12" s="112">
        <v>6</v>
      </c>
      <c r="N12" s="114">
        <f t="shared" si="1"/>
        <v>4</v>
      </c>
      <c r="O12" s="112">
        <v>4</v>
      </c>
      <c r="P12" s="112">
        <v>0</v>
      </c>
    </row>
    <row r="13" spans="1:16" s="144" customFormat="1" ht="15.9" customHeight="1" x14ac:dyDescent="0.25">
      <c r="A13" s="108" t="s">
        <v>203</v>
      </c>
      <c r="B13" s="114">
        <v>0</v>
      </c>
      <c r="C13" s="112">
        <v>0</v>
      </c>
      <c r="D13" s="113">
        <v>0</v>
      </c>
      <c r="E13" s="114">
        <v>0</v>
      </c>
      <c r="F13" s="112">
        <v>0</v>
      </c>
      <c r="G13" s="113">
        <v>0</v>
      </c>
      <c r="H13" s="114">
        <v>0</v>
      </c>
      <c r="I13" s="112">
        <v>0</v>
      </c>
      <c r="J13" s="113">
        <v>0</v>
      </c>
      <c r="K13" s="114">
        <v>0</v>
      </c>
      <c r="L13" s="112">
        <v>0</v>
      </c>
      <c r="M13" s="112">
        <v>0</v>
      </c>
      <c r="N13" s="114">
        <f t="shared" si="1"/>
        <v>1</v>
      </c>
      <c r="O13" s="112">
        <v>1</v>
      </c>
      <c r="P13" s="112">
        <v>0</v>
      </c>
    </row>
    <row r="14" spans="1:16" s="144" customFormat="1" ht="15.9" customHeight="1" x14ac:dyDescent="0.25">
      <c r="A14" s="108" t="s">
        <v>47</v>
      </c>
      <c r="B14" s="114">
        <v>0</v>
      </c>
      <c r="C14" s="112">
        <v>0</v>
      </c>
      <c r="D14" s="113">
        <v>0</v>
      </c>
      <c r="E14" s="114">
        <v>0</v>
      </c>
      <c r="F14" s="112">
        <v>0</v>
      </c>
      <c r="G14" s="113">
        <v>0</v>
      </c>
      <c r="H14" s="112">
        <v>0</v>
      </c>
      <c r="I14" s="112">
        <v>0</v>
      </c>
      <c r="J14" s="113">
        <v>0</v>
      </c>
      <c r="K14" s="112">
        <f t="shared" si="2"/>
        <v>1</v>
      </c>
      <c r="L14" s="112">
        <v>0</v>
      </c>
      <c r="M14" s="112">
        <v>1</v>
      </c>
      <c r="N14" s="114">
        <f t="shared" si="1"/>
        <v>0</v>
      </c>
      <c r="O14" s="112">
        <v>0</v>
      </c>
      <c r="P14" s="112">
        <v>0</v>
      </c>
    </row>
    <row r="15" spans="1:16" s="144" customFormat="1" ht="15.9" customHeight="1" x14ac:dyDescent="0.25">
      <c r="A15" s="108" t="s">
        <v>294</v>
      </c>
      <c r="B15" s="114">
        <v>0</v>
      </c>
      <c r="C15" s="112">
        <v>0</v>
      </c>
      <c r="D15" s="113">
        <v>0</v>
      </c>
      <c r="E15" s="114">
        <v>0</v>
      </c>
      <c r="F15" s="112">
        <v>0</v>
      </c>
      <c r="G15" s="113">
        <v>0</v>
      </c>
      <c r="H15" s="112">
        <v>0</v>
      </c>
      <c r="I15" s="112">
        <v>0</v>
      </c>
      <c r="J15" s="113">
        <v>0</v>
      </c>
      <c r="K15" s="112">
        <v>0</v>
      </c>
      <c r="L15" s="112">
        <v>0</v>
      </c>
      <c r="M15" s="112">
        <v>0</v>
      </c>
      <c r="N15" s="114">
        <f t="shared" si="1"/>
        <v>1</v>
      </c>
      <c r="O15" s="112">
        <v>1</v>
      </c>
      <c r="P15" s="112">
        <v>0</v>
      </c>
    </row>
    <row r="16" spans="1:16" s="144" customFormat="1" ht="15.9" customHeight="1" x14ac:dyDescent="0.25">
      <c r="A16" s="109" t="s">
        <v>208</v>
      </c>
      <c r="B16" s="114">
        <v>0</v>
      </c>
      <c r="C16" s="112">
        <v>0</v>
      </c>
      <c r="D16" s="113">
        <v>0</v>
      </c>
      <c r="E16" s="114">
        <v>0</v>
      </c>
      <c r="F16" s="112">
        <v>0</v>
      </c>
      <c r="G16" s="113">
        <v>0</v>
      </c>
      <c r="H16" s="112">
        <v>0</v>
      </c>
      <c r="I16" s="112">
        <v>0</v>
      </c>
      <c r="J16" s="113">
        <v>0</v>
      </c>
      <c r="K16" s="112">
        <f t="shared" si="2"/>
        <v>1</v>
      </c>
      <c r="L16" s="112">
        <v>0</v>
      </c>
      <c r="M16" s="112">
        <v>1</v>
      </c>
      <c r="N16" s="114">
        <f t="shared" ref="N16:N41" si="3">+O16+P16</f>
        <v>1</v>
      </c>
      <c r="O16" s="112">
        <v>1</v>
      </c>
      <c r="P16" s="112">
        <v>0</v>
      </c>
    </row>
    <row r="17" spans="1:16" s="144" customFormat="1" ht="15.9" customHeight="1" x14ac:dyDescent="0.25">
      <c r="A17" s="108" t="s">
        <v>48</v>
      </c>
      <c r="B17" s="114">
        <f>+C17+D17</f>
        <v>1</v>
      </c>
      <c r="C17" s="112">
        <v>0</v>
      </c>
      <c r="D17" s="113">
        <v>1</v>
      </c>
      <c r="E17" s="114">
        <v>0</v>
      </c>
      <c r="F17" s="112">
        <v>0</v>
      </c>
      <c r="G17" s="113">
        <v>0</v>
      </c>
      <c r="H17" s="112">
        <v>0</v>
      </c>
      <c r="I17" s="112">
        <v>0</v>
      </c>
      <c r="J17" s="113">
        <v>0</v>
      </c>
      <c r="K17" s="112">
        <f t="shared" si="2"/>
        <v>0</v>
      </c>
      <c r="L17" s="112">
        <v>0</v>
      </c>
      <c r="M17" s="112">
        <v>0</v>
      </c>
      <c r="N17" s="114">
        <f t="shared" si="3"/>
        <v>0</v>
      </c>
      <c r="O17" s="112">
        <v>0</v>
      </c>
      <c r="P17" s="112">
        <v>0</v>
      </c>
    </row>
    <row r="18" spans="1:16" s="144" customFormat="1" ht="15.9" customHeight="1" x14ac:dyDescent="0.25">
      <c r="A18" s="108" t="s">
        <v>295</v>
      </c>
      <c r="B18" s="114">
        <v>0</v>
      </c>
      <c r="C18" s="112">
        <v>0</v>
      </c>
      <c r="D18" s="113">
        <v>0</v>
      </c>
      <c r="E18" s="114">
        <v>0</v>
      </c>
      <c r="F18" s="112">
        <v>0</v>
      </c>
      <c r="G18" s="113">
        <v>0</v>
      </c>
      <c r="H18" s="112">
        <v>0</v>
      </c>
      <c r="I18" s="112">
        <v>0</v>
      </c>
      <c r="J18" s="113">
        <v>0</v>
      </c>
      <c r="K18" s="112">
        <v>0</v>
      </c>
      <c r="L18" s="112">
        <v>0</v>
      </c>
      <c r="M18" s="112">
        <v>0</v>
      </c>
      <c r="N18" s="114">
        <f t="shared" si="3"/>
        <v>1</v>
      </c>
      <c r="O18" s="112">
        <v>1</v>
      </c>
      <c r="P18" s="112">
        <v>0</v>
      </c>
    </row>
    <row r="19" spans="1:16" s="144" customFormat="1" ht="15.9" customHeight="1" x14ac:dyDescent="0.25">
      <c r="A19" s="109" t="s">
        <v>212</v>
      </c>
      <c r="B19" s="114">
        <v>0</v>
      </c>
      <c r="C19" s="112">
        <v>0</v>
      </c>
      <c r="D19" s="113">
        <v>0</v>
      </c>
      <c r="E19" s="114">
        <v>0</v>
      </c>
      <c r="F19" s="112">
        <v>0</v>
      </c>
      <c r="G19" s="113">
        <v>0</v>
      </c>
      <c r="H19" s="112">
        <v>0</v>
      </c>
      <c r="I19" s="112">
        <v>0</v>
      </c>
      <c r="J19" s="113">
        <v>0</v>
      </c>
      <c r="K19" s="112">
        <f t="shared" si="2"/>
        <v>1</v>
      </c>
      <c r="L19" s="112">
        <v>0</v>
      </c>
      <c r="M19" s="112">
        <v>1</v>
      </c>
      <c r="N19" s="114">
        <f t="shared" si="3"/>
        <v>1</v>
      </c>
      <c r="O19" s="112">
        <v>1</v>
      </c>
      <c r="P19" s="112">
        <v>0</v>
      </c>
    </row>
    <row r="20" spans="1:16" s="144" customFormat="1" ht="15.9" customHeight="1" x14ac:dyDescent="0.25">
      <c r="A20" s="175" t="s">
        <v>296</v>
      </c>
      <c r="B20" s="114"/>
      <c r="C20" s="112">
        <v>0</v>
      </c>
      <c r="D20" s="113">
        <v>0</v>
      </c>
      <c r="E20" s="114">
        <v>0</v>
      </c>
      <c r="F20" s="112">
        <v>0</v>
      </c>
      <c r="G20" s="113">
        <v>0</v>
      </c>
      <c r="H20" s="112">
        <v>0</v>
      </c>
      <c r="I20" s="112">
        <v>0</v>
      </c>
      <c r="J20" s="113">
        <v>0</v>
      </c>
      <c r="K20" s="112">
        <v>0</v>
      </c>
      <c r="L20" s="112">
        <v>0</v>
      </c>
      <c r="M20" s="112">
        <v>0</v>
      </c>
      <c r="N20" s="114">
        <f t="shared" si="3"/>
        <v>1</v>
      </c>
      <c r="O20" s="112">
        <v>1</v>
      </c>
      <c r="P20" s="112">
        <v>0</v>
      </c>
    </row>
    <row r="21" spans="1:16" s="144" customFormat="1" ht="15.9" customHeight="1" x14ac:dyDescent="0.25">
      <c r="A21" s="108" t="s">
        <v>53</v>
      </c>
      <c r="B21" s="114">
        <f>+C21+D21</f>
        <v>1</v>
      </c>
      <c r="C21" s="112">
        <v>1</v>
      </c>
      <c r="D21" s="113">
        <v>0</v>
      </c>
      <c r="E21" s="114">
        <f>+F21+G21</f>
        <v>1</v>
      </c>
      <c r="F21" s="112">
        <v>0</v>
      </c>
      <c r="G21" s="113">
        <v>1</v>
      </c>
      <c r="H21" s="112">
        <f>+I21+J21</f>
        <v>1</v>
      </c>
      <c r="I21" s="112">
        <v>0</v>
      </c>
      <c r="J21" s="113">
        <v>1</v>
      </c>
      <c r="K21" s="112">
        <f t="shared" si="2"/>
        <v>1</v>
      </c>
      <c r="L21" s="112">
        <v>0</v>
      </c>
      <c r="M21" s="112">
        <v>1</v>
      </c>
      <c r="N21" s="114">
        <f t="shared" si="3"/>
        <v>1</v>
      </c>
      <c r="O21" s="112">
        <v>1</v>
      </c>
      <c r="P21" s="112">
        <v>0</v>
      </c>
    </row>
    <row r="22" spans="1:16" s="144" customFormat="1" ht="15.9" customHeight="1" x14ac:dyDescent="0.25">
      <c r="A22" s="108" t="s">
        <v>297</v>
      </c>
      <c r="B22" s="114"/>
      <c r="C22" s="112">
        <v>0</v>
      </c>
      <c r="D22" s="113">
        <v>0</v>
      </c>
      <c r="E22" s="114">
        <v>0</v>
      </c>
      <c r="F22" s="112">
        <v>0</v>
      </c>
      <c r="G22" s="113">
        <v>0</v>
      </c>
      <c r="H22" s="112">
        <v>0</v>
      </c>
      <c r="I22" s="112">
        <v>0</v>
      </c>
      <c r="J22" s="113">
        <v>0</v>
      </c>
      <c r="K22" s="112">
        <v>0</v>
      </c>
      <c r="L22" s="112">
        <v>0</v>
      </c>
      <c r="M22" s="112">
        <v>0</v>
      </c>
      <c r="N22" s="114">
        <f t="shared" si="3"/>
        <v>1</v>
      </c>
      <c r="O22" s="112">
        <v>1</v>
      </c>
      <c r="P22" s="112">
        <v>0</v>
      </c>
    </row>
    <row r="23" spans="1:16" s="144" customFormat="1" ht="15.9" customHeight="1" x14ac:dyDescent="0.25">
      <c r="A23" s="108" t="s">
        <v>38</v>
      </c>
      <c r="B23" s="114">
        <v>0</v>
      </c>
      <c r="C23" s="112">
        <v>0</v>
      </c>
      <c r="D23" s="113">
        <v>0</v>
      </c>
      <c r="E23" s="114">
        <v>0</v>
      </c>
      <c r="F23" s="112">
        <v>0</v>
      </c>
      <c r="G23" s="113">
        <v>0</v>
      </c>
      <c r="H23" s="112">
        <v>0</v>
      </c>
      <c r="I23" s="112">
        <v>0</v>
      </c>
      <c r="J23" s="113">
        <v>0</v>
      </c>
      <c r="K23" s="112">
        <f t="shared" si="2"/>
        <v>1</v>
      </c>
      <c r="L23" s="112">
        <v>0</v>
      </c>
      <c r="M23" s="112">
        <v>1</v>
      </c>
      <c r="N23" s="114">
        <f t="shared" si="3"/>
        <v>0</v>
      </c>
      <c r="O23" s="112">
        <v>0</v>
      </c>
      <c r="P23" s="112">
        <v>0</v>
      </c>
    </row>
    <row r="24" spans="1:16" s="144" customFormat="1" ht="15.9" customHeight="1" x14ac:dyDescent="0.25">
      <c r="A24" s="108" t="s">
        <v>56</v>
      </c>
      <c r="B24" s="114">
        <f>+C24+D24</f>
        <v>1</v>
      </c>
      <c r="C24" s="112">
        <v>0</v>
      </c>
      <c r="D24" s="113">
        <v>1</v>
      </c>
      <c r="E24" s="114">
        <v>0</v>
      </c>
      <c r="F24" s="112">
        <v>0</v>
      </c>
      <c r="G24" s="113">
        <v>0</v>
      </c>
      <c r="H24" s="112">
        <v>0</v>
      </c>
      <c r="I24" s="112">
        <v>0</v>
      </c>
      <c r="J24" s="113">
        <v>0</v>
      </c>
      <c r="K24" s="112">
        <f t="shared" si="2"/>
        <v>0</v>
      </c>
      <c r="L24" s="112">
        <v>0</v>
      </c>
      <c r="M24" s="112">
        <v>0</v>
      </c>
      <c r="N24" s="114">
        <f t="shared" si="3"/>
        <v>0</v>
      </c>
      <c r="O24" s="112">
        <v>0</v>
      </c>
      <c r="P24" s="112">
        <v>0</v>
      </c>
    </row>
    <row r="25" spans="1:16" s="144" customFormat="1" ht="15.9" customHeight="1" x14ac:dyDescent="0.25">
      <c r="A25" s="108" t="s">
        <v>11</v>
      </c>
      <c r="B25" s="114">
        <f>+C25+D25</f>
        <v>1</v>
      </c>
      <c r="C25" s="112">
        <v>0</v>
      </c>
      <c r="D25" s="113">
        <v>1</v>
      </c>
      <c r="E25" s="114">
        <v>0</v>
      </c>
      <c r="F25" s="112">
        <v>0</v>
      </c>
      <c r="G25" s="113">
        <v>0</v>
      </c>
      <c r="H25" s="112">
        <v>0</v>
      </c>
      <c r="I25" s="112">
        <v>0</v>
      </c>
      <c r="J25" s="113">
        <v>0</v>
      </c>
      <c r="K25" s="112">
        <f t="shared" si="2"/>
        <v>0</v>
      </c>
      <c r="L25" s="112">
        <v>0</v>
      </c>
      <c r="M25" s="112">
        <v>0</v>
      </c>
      <c r="N25" s="114">
        <f t="shared" si="3"/>
        <v>0</v>
      </c>
      <c r="O25" s="112">
        <v>0</v>
      </c>
      <c r="P25" s="112">
        <v>0</v>
      </c>
    </row>
    <row r="26" spans="1:16" s="144" customFormat="1" ht="15.9" customHeight="1" x14ac:dyDescent="0.25">
      <c r="A26" s="108" t="s">
        <v>17</v>
      </c>
      <c r="B26" s="114">
        <f>+C26+D26</f>
        <v>27</v>
      </c>
      <c r="C26" s="112">
        <v>2</v>
      </c>
      <c r="D26" s="113">
        <v>25</v>
      </c>
      <c r="E26" s="114">
        <f>+F26+G26</f>
        <v>59</v>
      </c>
      <c r="F26" s="112">
        <v>6</v>
      </c>
      <c r="G26" s="113">
        <v>53</v>
      </c>
      <c r="H26" s="112">
        <f>+I26+J26</f>
        <v>59</v>
      </c>
      <c r="I26" s="112">
        <v>8</v>
      </c>
      <c r="J26" s="113">
        <v>51</v>
      </c>
      <c r="K26" s="112">
        <f t="shared" si="2"/>
        <v>50</v>
      </c>
      <c r="L26" s="112">
        <v>8</v>
      </c>
      <c r="M26" s="112">
        <v>42</v>
      </c>
      <c r="N26" s="114">
        <f t="shared" si="3"/>
        <v>43</v>
      </c>
      <c r="O26" s="112">
        <v>40</v>
      </c>
      <c r="P26" s="112">
        <v>3</v>
      </c>
    </row>
    <row r="27" spans="1:16" s="144" customFormat="1" ht="15.9" customHeight="1" x14ac:dyDescent="0.25">
      <c r="A27" s="108" t="s">
        <v>95</v>
      </c>
      <c r="B27" s="114"/>
      <c r="C27" s="112">
        <v>0</v>
      </c>
      <c r="D27" s="113">
        <v>0</v>
      </c>
      <c r="E27" s="114">
        <v>0</v>
      </c>
      <c r="F27" s="112">
        <v>0</v>
      </c>
      <c r="G27" s="113">
        <v>0</v>
      </c>
      <c r="H27" s="112">
        <v>0</v>
      </c>
      <c r="I27" s="112">
        <v>0</v>
      </c>
      <c r="J27" s="113">
        <v>0</v>
      </c>
      <c r="K27" s="112">
        <v>0</v>
      </c>
      <c r="L27" s="112">
        <v>0</v>
      </c>
      <c r="M27" s="112">
        <v>0</v>
      </c>
      <c r="N27" s="114">
        <f t="shared" si="3"/>
        <v>1</v>
      </c>
      <c r="O27" s="112">
        <v>1</v>
      </c>
      <c r="P27" s="112">
        <v>0</v>
      </c>
    </row>
    <row r="28" spans="1:16" s="144" customFormat="1" ht="15.9" customHeight="1" x14ac:dyDescent="0.25">
      <c r="A28" s="108" t="s">
        <v>298</v>
      </c>
      <c r="B28" s="114"/>
      <c r="C28" s="112">
        <v>0</v>
      </c>
      <c r="D28" s="113">
        <v>0</v>
      </c>
      <c r="E28" s="114">
        <v>0</v>
      </c>
      <c r="F28" s="112">
        <v>0</v>
      </c>
      <c r="G28" s="113">
        <v>0</v>
      </c>
      <c r="H28" s="112">
        <v>0</v>
      </c>
      <c r="I28" s="112">
        <v>0</v>
      </c>
      <c r="J28" s="113">
        <v>0</v>
      </c>
      <c r="K28" s="112">
        <v>0</v>
      </c>
      <c r="L28" s="112">
        <v>0</v>
      </c>
      <c r="M28" s="112">
        <v>0</v>
      </c>
      <c r="N28" s="114">
        <f t="shared" si="3"/>
        <v>1</v>
      </c>
      <c r="O28" s="112">
        <v>1</v>
      </c>
      <c r="P28" s="112">
        <v>0</v>
      </c>
    </row>
    <row r="29" spans="1:16" s="144" customFormat="1" ht="15.9" customHeight="1" x14ac:dyDescent="0.25">
      <c r="A29" s="108" t="s">
        <v>8</v>
      </c>
      <c r="B29" s="114">
        <f>+C29+D29</f>
        <v>0</v>
      </c>
      <c r="C29" s="112">
        <v>0</v>
      </c>
      <c r="D29" s="113">
        <v>0</v>
      </c>
      <c r="E29" s="114">
        <f>+F29+G29</f>
        <v>1</v>
      </c>
      <c r="F29" s="112">
        <v>0</v>
      </c>
      <c r="G29" s="113">
        <v>1</v>
      </c>
      <c r="H29" s="112">
        <f>+I29+J29</f>
        <v>2</v>
      </c>
      <c r="I29" s="112">
        <v>0</v>
      </c>
      <c r="J29" s="113">
        <v>2</v>
      </c>
      <c r="K29" s="112">
        <f t="shared" si="2"/>
        <v>0</v>
      </c>
      <c r="L29" s="112">
        <v>0</v>
      </c>
      <c r="M29" s="112">
        <v>0</v>
      </c>
      <c r="N29" s="114">
        <f t="shared" si="3"/>
        <v>0</v>
      </c>
      <c r="O29" s="112">
        <v>0</v>
      </c>
      <c r="P29" s="112">
        <v>0</v>
      </c>
    </row>
    <row r="30" spans="1:16" s="144" customFormat="1" ht="15.9" customHeight="1" x14ac:dyDescent="0.25">
      <c r="A30" s="108" t="s">
        <v>225</v>
      </c>
      <c r="B30" s="114">
        <v>0</v>
      </c>
      <c r="C30" s="112">
        <v>0</v>
      </c>
      <c r="D30" s="113">
        <v>0</v>
      </c>
      <c r="E30" s="114">
        <v>0</v>
      </c>
      <c r="F30" s="112">
        <v>0</v>
      </c>
      <c r="G30" s="113">
        <v>0</v>
      </c>
      <c r="H30" s="112">
        <v>0</v>
      </c>
      <c r="I30" s="112">
        <v>0</v>
      </c>
      <c r="J30" s="113">
        <v>0</v>
      </c>
      <c r="K30" s="112">
        <f t="shared" si="2"/>
        <v>3</v>
      </c>
      <c r="L30" s="112">
        <v>0</v>
      </c>
      <c r="M30" s="112">
        <v>3</v>
      </c>
      <c r="N30" s="114">
        <f t="shared" si="3"/>
        <v>4</v>
      </c>
      <c r="O30" s="112">
        <v>4</v>
      </c>
      <c r="P30" s="112">
        <v>0</v>
      </c>
    </row>
    <row r="31" spans="1:16" s="144" customFormat="1" ht="15.9" customHeight="1" x14ac:dyDescent="0.25">
      <c r="A31" s="108" t="s">
        <v>258</v>
      </c>
      <c r="B31" s="114">
        <v>0</v>
      </c>
      <c r="C31" s="112">
        <v>0</v>
      </c>
      <c r="D31" s="113">
        <v>0</v>
      </c>
      <c r="E31" s="114">
        <f>+F31+G31</f>
        <v>1</v>
      </c>
      <c r="F31" s="112">
        <v>0</v>
      </c>
      <c r="G31" s="113">
        <v>1</v>
      </c>
      <c r="H31" s="112">
        <v>0</v>
      </c>
      <c r="I31" s="112">
        <v>0</v>
      </c>
      <c r="J31" s="113">
        <v>0</v>
      </c>
      <c r="K31" s="112">
        <f t="shared" si="2"/>
        <v>0</v>
      </c>
      <c r="L31" s="112">
        <v>0</v>
      </c>
      <c r="M31" s="112">
        <v>0</v>
      </c>
      <c r="N31" s="114">
        <f t="shared" si="3"/>
        <v>0</v>
      </c>
      <c r="O31" s="112">
        <v>0</v>
      </c>
      <c r="P31" s="112">
        <v>0</v>
      </c>
    </row>
    <row r="32" spans="1:16" s="144" customFormat="1" ht="15.9" customHeight="1" x14ac:dyDescent="0.25">
      <c r="A32" s="108" t="s">
        <v>299</v>
      </c>
      <c r="B32" s="114"/>
      <c r="C32" s="112">
        <v>0</v>
      </c>
      <c r="D32" s="113">
        <v>0</v>
      </c>
      <c r="E32" s="114">
        <v>0</v>
      </c>
      <c r="F32" s="112">
        <v>0</v>
      </c>
      <c r="G32" s="113">
        <v>0</v>
      </c>
      <c r="H32" s="112">
        <v>0</v>
      </c>
      <c r="I32" s="112">
        <v>0</v>
      </c>
      <c r="J32" s="113">
        <v>0</v>
      </c>
      <c r="K32" s="112">
        <v>0</v>
      </c>
      <c r="L32" s="112">
        <v>0</v>
      </c>
      <c r="M32" s="112">
        <v>0</v>
      </c>
      <c r="N32" s="114">
        <f t="shared" si="3"/>
        <v>1</v>
      </c>
      <c r="O32" s="112">
        <v>0</v>
      </c>
      <c r="P32" s="112">
        <v>1</v>
      </c>
    </row>
    <row r="33" spans="1:16" s="144" customFormat="1" ht="15.9" customHeight="1" x14ac:dyDescent="0.25">
      <c r="A33" s="108" t="s">
        <v>230</v>
      </c>
      <c r="B33" s="114"/>
      <c r="C33" s="112">
        <v>0</v>
      </c>
      <c r="D33" s="113">
        <v>0</v>
      </c>
      <c r="E33" s="114">
        <v>0</v>
      </c>
      <c r="F33" s="112">
        <v>0</v>
      </c>
      <c r="G33" s="113">
        <v>0</v>
      </c>
      <c r="H33" s="112">
        <v>0</v>
      </c>
      <c r="I33" s="112">
        <v>0</v>
      </c>
      <c r="J33" s="113">
        <v>0</v>
      </c>
      <c r="K33" s="112">
        <v>0</v>
      </c>
      <c r="L33" s="112">
        <v>0</v>
      </c>
      <c r="M33" s="112">
        <v>0</v>
      </c>
      <c r="N33" s="114">
        <f t="shared" si="3"/>
        <v>1</v>
      </c>
      <c r="O33" s="112">
        <v>1</v>
      </c>
      <c r="P33" s="112">
        <v>0</v>
      </c>
    </row>
    <row r="34" spans="1:16" s="144" customFormat="1" ht="15.9" customHeight="1" x14ac:dyDescent="0.25">
      <c r="A34" s="108" t="s">
        <v>184</v>
      </c>
      <c r="B34" s="114">
        <f>+C34+D34</f>
        <v>1</v>
      </c>
      <c r="C34" s="112">
        <v>0</v>
      </c>
      <c r="D34" s="113">
        <v>1</v>
      </c>
      <c r="E34" s="114">
        <f>+F34+G34</f>
        <v>0</v>
      </c>
      <c r="F34" s="112">
        <v>0</v>
      </c>
      <c r="G34" s="113">
        <v>0</v>
      </c>
      <c r="H34" s="112">
        <f>+I34+J34</f>
        <v>1</v>
      </c>
      <c r="I34" s="112">
        <v>0</v>
      </c>
      <c r="J34" s="113">
        <v>1</v>
      </c>
      <c r="K34" s="112">
        <f t="shared" si="2"/>
        <v>0</v>
      </c>
      <c r="L34" s="112">
        <v>0</v>
      </c>
      <c r="M34" s="112">
        <v>0</v>
      </c>
      <c r="N34" s="114">
        <f t="shared" si="3"/>
        <v>0</v>
      </c>
      <c r="O34" s="112">
        <v>0</v>
      </c>
      <c r="P34" s="112">
        <v>0</v>
      </c>
    </row>
    <row r="35" spans="1:16" s="144" customFormat="1" ht="15.9" customHeight="1" x14ac:dyDescent="0.25">
      <c r="A35" s="109" t="s">
        <v>232</v>
      </c>
      <c r="B35" s="114">
        <v>0</v>
      </c>
      <c r="C35" s="112">
        <v>0</v>
      </c>
      <c r="D35" s="113">
        <v>0</v>
      </c>
      <c r="E35" s="114">
        <v>0</v>
      </c>
      <c r="F35" s="112">
        <v>0</v>
      </c>
      <c r="G35" s="113">
        <v>0</v>
      </c>
      <c r="H35" s="112">
        <v>0</v>
      </c>
      <c r="I35" s="112">
        <v>0</v>
      </c>
      <c r="J35" s="113">
        <v>0</v>
      </c>
      <c r="K35" s="112">
        <f t="shared" si="2"/>
        <v>1</v>
      </c>
      <c r="L35" s="112">
        <v>0</v>
      </c>
      <c r="M35" s="112">
        <v>1</v>
      </c>
      <c r="N35" s="114">
        <f t="shared" si="3"/>
        <v>2</v>
      </c>
      <c r="O35" s="112">
        <v>2</v>
      </c>
      <c r="P35" s="112">
        <v>0</v>
      </c>
    </row>
    <row r="36" spans="1:16" s="144" customFormat="1" ht="15.9" customHeight="1" x14ac:dyDescent="0.25">
      <c r="A36" s="175" t="s">
        <v>300</v>
      </c>
      <c r="B36" s="114"/>
      <c r="C36" s="112">
        <v>0</v>
      </c>
      <c r="D36" s="113">
        <v>0</v>
      </c>
      <c r="E36" s="114">
        <v>0</v>
      </c>
      <c r="F36" s="112">
        <v>0</v>
      </c>
      <c r="G36" s="113">
        <v>0</v>
      </c>
      <c r="H36" s="112">
        <v>0</v>
      </c>
      <c r="I36" s="112">
        <v>0</v>
      </c>
      <c r="J36" s="113">
        <v>0</v>
      </c>
      <c r="K36" s="112">
        <v>0</v>
      </c>
      <c r="L36" s="112">
        <v>0</v>
      </c>
      <c r="M36" s="112">
        <v>0</v>
      </c>
      <c r="N36" s="114">
        <f t="shared" si="3"/>
        <v>1</v>
      </c>
      <c r="O36" s="112">
        <v>1</v>
      </c>
      <c r="P36" s="112">
        <v>0</v>
      </c>
    </row>
    <row r="37" spans="1:16" s="144" customFormat="1" ht="15.9" customHeight="1" x14ac:dyDescent="0.25">
      <c r="A37" s="108" t="s">
        <v>7</v>
      </c>
      <c r="B37" s="114">
        <f>+C37+D37</f>
        <v>48</v>
      </c>
      <c r="C37" s="112">
        <v>3</v>
      </c>
      <c r="D37" s="113">
        <v>45</v>
      </c>
      <c r="E37" s="114">
        <f>+F37+G37</f>
        <v>11</v>
      </c>
      <c r="F37" s="112">
        <v>2</v>
      </c>
      <c r="G37" s="113">
        <v>9</v>
      </c>
      <c r="H37" s="112">
        <f>+I37+J37</f>
        <v>9</v>
      </c>
      <c r="I37" s="112">
        <v>1</v>
      </c>
      <c r="J37" s="113">
        <v>8</v>
      </c>
      <c r="K37" s="112">
        <f t="shared" si="2"/>
        <v>14</v>
      </c>
      <c r="L37" s="112">
        <v>4</v>
      </c>
      <c r="M37" s="112">
        <v>10</v>
      </c>
      <c r="N37" s="114">
        <f t="shared" si="3"/>
        <v>15</v>
      </c>
      <c r="O37" s="112">
        <v>11</v>
      </c>
      <c r="P37" s="112">
        <v>4</v>
      </c>
    </row>
    <row r="38" spans="1:16" s="144" customFormat="1" ht="15.9" customHeight="1" x14ac:dyDescent="0.25">
      <c r="A38" s="108" t="s">
        <v>20</v>
      </c>
      <c r="B38" s="114">
        <v>0</v>
      </c>
      <c r="C38" s="112">
        <v>0</v>
      </c>
      <c r="D38" s="113">
        <v>0</v>
      </c>
      <c r="E38" s="114">
        <f>+F38+G38</f>
        <v>1</v>
      </c>
      <c r="F38" s="112">
        <v>0</v>
      </c>
      <c r="G38" s="113">
        <v>1</v>
      </c>
      <c r="H38" s="112">
        <v>0</v>
      </c>
      <c r="I38" s="112">
        <v>0</v>
      </c>
      <c r="J38" s="113">
        <v>0</v>
      </c>
      <c r="K38" s="112">
        <f t="shared" si="2"/>
        <v>0</v>
      </c>
      <c r="L38" s="112">
        <v>0</v>
      </c>
      <c r="M38" s="112">
        <v>0</v>
      </c>
      <c r="N38" s="114">
        <f t="shared" si="3"/>
        <v>0</v>
      </c>
      <c r="O38" s="112">
        <v>0</v>
      </c>
      <c r="P38" s="112">
        <v>0</v>
      </c>
    </row>
    <row r="39" spans="1:16" s="144" customFormat="1" ht="15.9" customHeight="1" x14ac:dyDescent="0.25">
      <c r="A39" s="108" t="s">
        <v>36</v>
      </c>
      <c r="B39" s="114">
        <v>0</v>
      </c>
      <c r="C39" s="112">
        <v>0</v>
      </c>
      <c r="D39" s="113">
        <v>0</v>
      </c>
      <c r="E39" s="114">
        <f>+F39+G39</f>
        <v>1</v>
      </c>
      <c r="F39" s="112">
        <v>0</v>
      </c>
      <c r="G39" s="113">
        <v>1</v>
      </c>
      <c r="H39" s="112">
        <v>0</v>
      </c>
      <c r="I39" s="112">
        <v>0</v>
      </c>
      <c r="J39" s="113">
        <v>0</v>
      </c>
      <c r="K39" s="112">
        <f t="shared" si="2"/>
        <v>0</v>
      </c>
      <c r="L39" s="112">
        <v>0</v>
      </c>
      <c r="M39" s="112">
        <v>0</v>
      </c>
      <c r="N39" s="114">
        <f t="shared" si="3"/>
        <v>0</v>
      </c>
      <c r="O39" s="112">
        <v>0</v>
      </c>
      <c r="P39" s="112">
        <v>0</v>
      </c>
    </row>
    <row r="40" spans="1:16" s="144" customFormat="1" ht="15.9" customHeight="1" x14ac:dyDescent="0.25">
      <c r="A40" s="108" t="s">
        <v>301</v>
      </c>
      <c r="B40" s="114"/>
      <c r="C40" s="112">
        <v>0</v>
      </c>
      <c r="D40" s="113">
        <v>0</v>
      </c>
      <c r="E40" s="114">
        <v>0</v>
      </c>
      <c r="F40" s="112">
        <v>0</v>
      </c>
      <c r="G40" s="113">
        <v>0</v>
      </c>
      <c r="H40" s="112">
        <v>0</v>
      </c>
      <c r="I40" s="112">
        <v>0</v>
      </c>
      <c r="J40" s="113">
        <v>0</v>
      </c>
      <c r="K40" s="112">
        <v>0</v>
      </c>
      <c r="L40" s="112">
        <v>0</v>
      </c>
      <c r="M40" s="112">
        <v>0</v>
      </c>
      <c r="N40" s="114">
        <f t="shared" si="3"/>
        <v>1</v>
      </c>
      <c r="O40" s="112">
        <v>1</v>
      </c>
      <c r="P40" s="112">
        <v>0</v>
      </c>
    </row>
    <row r="41" spans="1:16" s="144" customFormat="1" ht="15.9" customHeight="1" x14ac:dyDescent="0.25">
      <c r="A41" s="108" t="s">
        <v>66</v>
      </c>
      <c r="B41" s="114">
        <f>+C41+D41</f>
        <v>0</v>
      </c>
      <c r="C41" s="112">
        <v>0</v>
      </c>
      <c r="D41" s="113">
        <v>0</v>
      </c>
      <c r="E41" s="114">
        <f>+F41+G41</f>
        <v>0</v>
      </c>
      <c r="F41" s="112">
        <v>0</v>
      </c>
      <c r="G41" s="113">
        <v>0</v>
      </c>
      <c r="H41" s="112">
        <f>+I41+J41</f>
        <v>1</v>
      </c>
      <c r="I41" s="112">
        <v>0</v>
      </c>
      <c r="J41" s="113">
        <v>1</v>
      </c>
      <c r="K41" s="112">
        <f t="shared" si="2"/>
        <v>1</v>
      </c>
      <c r="L41" s="112">
        <v>0</v>
      </c>
      <c r="M41" s="112">
        <v>1</v>
      </c>
      <c r="N41" s="114">
        <f t="shared" si="3"/>
        <v>0</v>
      </c>
      <c r="O41" s="112">
        <v>0</v>
      </c>
      <c r="P41" s="112">
        <v>0</v>
      </c>
    </row>
    <row r="42" spans="1:16" x14ac:dyDescent="0.2">
      <c r="A42" s="145"/>
      <c r="B42" s="146"/>
      <c r="C42" s="145"/>
      <c r="D42" s="147"/>
      <c r="E42" s="146"/>
      <c r="F42" s="145"/>
      <c r="G42" s="147"/>
      <c r="H42" s="145"/>
      <c r="I42" s="145"/>
      <c r="J42" s="147"/>
      <c r="K42" s="145"/>
      <c r="L42" s="145"/>
      <c r="M42" s="145"/>
      <c r="N42" s="146"/>
      <c r="O42" s="145"/>
      <c r="P42" s="145"/>
    </row>
    <row r="43" spans="1:16" s="144" customFormat="1" ht="25.05" customHeight="1" x14ac:dyDescent="0.25">
      <c r="A43" s="142" t="s">
        <v>195</v>
      </c>
      <c r="B43" s="177">
        <v>100</v>
      </c>
      <c r="C43" s="110">
        <v>8.6419753086419746</v>
      </c>
      <c r="D43" s="111">
        <v>91.358024691358025</v>
      </c>
      <c r="E43" s="178">
        <v>100</v>
      </c>
      <c r="F43" s="110">
        <v>11.111111111111111</v>
      </c>
      <c r="G43" s="111">
        <v>88.888888888888886</v>
      </c>
      <c r="H43" s="178">
        <v>100</v>
      </c>
      <c r="I43" s="110">
        <v>12.345679012345679</v>
      </c>
      <c r="J43" s="111">
        <v>87.654320987654316</v>
      </c>
      <c r="K43" s="178">
        <v>100</v>
      </c>
      <c r="L43" s="110">
        <v>14.814814814814813</v>
      </c>
      <c r="M43" s="110">
        <v>85.18518518518519</v>
      </c>
      <c r="N43" s="177">
        <v>100</v>
      </c>
      <c r="O43" s="110">
        <v>90.243902439024396</v>
      </c>
      <c r="P43" s="110">
        <v>9.7560975609756095</v>
      </c>
    </row>
    <row r="44" spans="1:16" ht="15.9" customHeight="1" x14ac:dyDescent="0.2">
      <c r="A44" s="108" t="s">
        <v>39</v>
      </c>
      <c r="B44" s="148">
        <v>0</v>
      </c>
      <c r="C44" s="106">
        <v>0</v>
      </c>
      <c r="D44" s="107">
        <v>0</v>
      </c>
      <c r="E44" s="149">
        <v>0</v>
      </c>
      <c r="F44" s="106">
        <v>0</v>
      </c>
      <c r="G44" s="107">
        <v>0</v>
      </c>
      <c r="H44" s="149">
        <v>100</v>
      </c>
      <c r="I44" s="106">
        <v>50</v>
      </c>
      <c r="J44" s="107">
        <v>50</v>
      </c>
      <c r="K44" s="150">
        <v>100</v>
      </c>
      <c r="L44" s="106">
        <v>0</v>
      </c>
      <c r="M44" s="106">
        <v>100</v>
      </c>
      <c r="N44" s="176">
        <v>0</v>
      </c>
      <c r="O44" s="106">
        <v>0</v>
      </c>
      <c r="P44" s="106">
        <v>0</v>
      </c>
    </row>
    <row r="45" spans="1:16" ht="15.9" customHeight="1" x14ac:dyDescent="0.2">
      <c r="A45" s="108" t="s">
        <v>43</v>
      </c>
      <c r="B45" s="148">
        <v>0</v>
      </c>
      <c r="C45" s="106">
        <v>0</v>
      </c>
      <c r="D45" s="107">
        <v>0</v>
      </c>
      <c r="E45" s="149">
        <v>100</v>
      </c>
      <c r="F45" s="106">
        <v>0</v>
      </c>
      <c r="G45" s="107">
        <v>100</v>
      </c>
      <c r="H45" s="149">
        <v>0</v>
      </c>
      <c r="I45" s="106">
        <v>0</v>
      </c>
      <c r="J45" s="107">
        <v>0</v>
      </c>
      <c r="K45" s="150">
        <v>0</v>
      </c>
      <c r="L45" s="106">
        <v>0</v>
      </c>
      <c r="M45" s="106">
        <v>0</v>
      </c>
      <c r="N45" s="176">
        <v>0</v>
      </c>
      <c r="O45" s="106">
        <v>0</v>
      </c>
      <c r="P45" s="106">
        <v>0</v>
      </c>
    </row>
    <row r="46" spans="1:16" ht="15.9" customHeight="1" x14ac:dyDescent="0.2">
      <c r="A46" s="108" t="s">
        <v>14</v>
      </c>
      <c r="B46" s="148">
        <v>100</v>
      </c>
      <c r="C46" s="106">
        <v>100</v>
      </c>
      <c r="D46" s="107">
        <v>0</v>
      </c>
      <c r="E46" s="149">
        <v>100</v>
      </c>
      <c r="F46" s="106">
        <v>20</v>
      </c>
      <c r="G46" s="107">
        <v>80</v>
      </c>
      <c r="H46" s="149">
        <v>100</v>
      </c>
      <c r="I46" s="106">
        <v>0</v>
      </c>
      <c r="J46" s="107">
        <v>100</v>
      </c>
      <c r="K46" s="150">
        <v>100</v>
      </c>
      <c r="L46" s="106">
        <v>0</v>
      </c>
      <c r="M46" s="106">
        <v>100</v>
      </c>
      <c r="N46" s="176">
        <v>100</v>
      </c>
      <c r="O46" s="106">
        <v>100</v>
      </c>
      <c r="P46" s="106">
        <v>0</v>
      </c>
    </row>
    <row r="47" spans="1:16" ht="15.9" customHeight="1" x14ac:dyDescent="0.2">
      <c r="A47" s="108" t="s">
        <v>203</v>
      </c>
      <c r="B47" s="148">
        <v>0</v>
      </c>
      <c r="C47" s="106">
        <v>0</v>
      </c>
      <c r="D47" s="107">
        <v>0</v>
      </c>
      <c r="E47" s="149">
        <v>0</v>
      </c>
      <c r="F47" s="106">
        <v>0</v>
      </c>
      <c r="G47" s="107">
        <v>0</v>
      </c>
      <c r="H47" s="149">
        <v>0</v>
      </c>
      <c r="I47" s="106">
        <v>0</v>
      </c>
      <c r="J47" s="107">
        <v>0</v>
      </c>
      <c r="K47" s="150">
        <v>0</v>
      </c>
      <c r="L47" s="106">
        <v>0</v>
      </c>
      <c r="M47" s="106">
        <v>0</v>
      </c>
      <c r="N47" s="176">
        <v>100</v>
      </c>
      <c r="O47" s="106">
        <v>100</v>
      </c>
      <c r="P47" s="106">
        <v>0</v>
      </c>
    </row>
    <row r="48" spans="1:16" ht="15.9" customHeight="1" x14ac:dyDescent="0.2">
      <c r="A48" s="109" t="s">
        <v>47</v>
      </c>
      <c r="B48" s="148">
        <v>0</v>
      </c>
      <c r="C48" s="106">
        <v>0</v>
      </c>
      <c r="D48" s="107">
        <v>0</v>
      </c>
      <c r="E48" s="149">
        <v>0</v>
      </c>
      <c r="F48" s="106">
        <v>0</v>
      </c>
      <c r="G48" s="107">
        <v>0</v>
      </c>
      <c r="H48" s="149">
        <v>0</v>
      </c>
      <c r="I48" s="106">
        <v>0</v>
      </c>
      <c r="J48" s="107">
        <v>0</v>
      </c>
      <c r="K48" s="150">
        <v>100</v>
      </c>
      <c r="L48" s="106">
        <v>0</v>
      </c>
      <c r="M48" s="106">
        <v>100</v>
      </c>
      <c r="N48" s="176">
        <v>0</v>
      </c>
      <c r="O48" s="106">
        <v>0</v>
      </c>
      <c r="P48" s="106">
        <v>0</v>
      </c>
    </row>
    <row r="49" spans="1:16" ht="15.9" customHeight="1" x14ac:dyDescent="0.2">
      <c r="A49" s="108" t="s">
        <v>294</v>
      </c>
      <c r="B49" s="148">
        <v>0</v>
      </c>
      <c r="C49" s="106">
        <v>0</v>
      </c>
      <c r="D49" s="107">
        <v>0</v>
      </c>
      <c r="E49" s="149">
        <v>0</v>
      </c>
      <c r="F49" s="106">
        <v>0</v>
      </c>
      <c r="G49" s="107">
        <v>0</v>
      </c>
      <c r="H49" s="149">
        <v>0</v>
      </c>
      <c r="I49" s="106">
        <v>0</v>
      </c>
      <c r="J49" s="107">
        <v>0</v>
      </c>
      <c r="K49" s="150">
        <v>0</v>
      </c>
      <c r="L49" s="106">
        <v>0</v>
      </c>
      <c r="M49" s="106">
        <v>0</v>
      </c>
      <c r="N49" s="176">
        <v>100</v>
      </c>
      <c r="O49" s="106">
        <v>100</v>
      </c>
      <c r="P49" s="106">
        <v>0</v>
      </c>
    </row>
    <row r="50" spans="1:16" ht="15.9" customHeight="1" x14ac:dyDescent="0.2">
      <c r="A50" s="109" t="s">
        <v>208</v>
      </c>
      <c r="B50" s="148">
        <v>0</v>
      </c>
      <c r="C50" s="106">
        <v>0</v>
      </c>
      <c r="D50" s="107">
        <v>0</v>
      </c>
      <c r="E50" s="149">
        <v>0</v>
      </c>
      <c r="F50" s="106">
        <v>0</v>
      </c>
      <c r="G50" s="107">
        <v>0</v>
      </c>
      <c r="H50" s="149">
        <v>0</v>
      </c>
      <c r="I50" s="106">
        <v>0</v>
      </c>
      <c r="J50" s="107">
        <v>0</v>
      </c>
      <c r="K50" s="150">
        <v>100</v>
      </c>
      <c r="L50" s="106">
        <v>0</v>
      </c>
      <c r="M50" s="106">
        <v>100</v>
      </c>
      <c r="N50" s="176">
        <v>100</v>
      </c>
      <c r="O50" s="106">
        <v>100</v>
      </c>
      <c r="P50" s="106">
        <v>0</v>
      </c>
    </row>
    <row r="51" spans="1:16" ht="15.9" customHeight="1" x14ac:dyDescent="0.2">
      <c r="A51" s="108" t="s">
        <v>48</v>
      </c>
      <c r="B51" s="148">
        <v>100</v>
      </c>
      <c r="C51" s="106">
        <v>0</v>
      </c>
      <c r="D51" s="107">
        <v>100</v>
      </c>
      <c r="E51" s="149">
        <v>0</v>
      </c>
      <c r="F51" s="106">
        <v>0</v>
      </c>
      <c r="G51" s="107">
        <v>0</v>
      </c>
      <c r="H51" s="149">
        <v>0</v>
      </c>
      <c r="I51" s="106">
        <v>0</v>
      </c>
      <c r="J51" s="107">
        <v>0</v>
      </c>
      <c r="K51" s="150">
        <v>0</v>
      </c>
      <c r="L51" s="106">
        <v>0</v>
      </c>
      <c r="M51" s="106">
        <v>0</v>
      </c>
      <c r="N51" s="176">
        <v>0</v>
      </c>
      <c r="O51" s="106">
        <v>0</v>
      </c>
      <c r="P51" s="106">
        <v>0</v>
      </c>
    </row>
    <row r="52" spans="1:16" ht="15.9" customHeight="1" x14ac:dyDescent="0.2">
      <c r="A52" s="108" t="s">
        <v>295</v>
      </c>
      <c r="B52" s="148">
        <v>0</v>
      </c>
      <c r="C52" s="106">
        <v>0</v>
      </c>
      <c r="D52" s="107">
        <v>0</v>
      </c>
      <c r="E52" s="149">
        <v>0</v>
      </c>
      <c r="F52" s="106">
        <v>0</v>
      </c>
      <c r="G52" s="107">
        <v>0</v>
      </c>
      <c r="H52" s="149">
        <v>0</v>
      </c>
      <c r="I52" s="106">
        <v>0</v>
      </c>
      <c r="J52" s="107">
        <v>0</v>
      </c>
      <c r="K52" s="150">
        <v>0</v>
      </c>
      <c r="L52" s="106">
        <v>0</v>
      </c>
      <c r="M52" s="106">
        <v>0</v>
      </c>
      <c r="N52" s="176">
        <v>100</v>
      </c>
      <c r="O52" s="106">
        <v>100</v>
      </c>
      <c r="P52" s="106">
        <v>0</v>
      </c>
    </row>
    <row r="53" spans="1:16" ht="15.9" customHeight="1" x14ac:dyDescent="0.2">
      <c r="A53" s="108" t="s">
        <v>212</v>
      </c>
      <c r="B53" s="148">
        <v>0</v>
      </c>
      <c r="C53" s="106">
        <v>0</v>
      </c>
      <c r="D53" s="107">
        <v>0</v>
      </c>
      <c r="E53" s="149">
        <v>0</v>
      </c>
      <c r="F53" s="106">
        <v>0</v>
      </c>
      <c r="G53" s="107">
        <v>0</v>
      </c>
      <c r="H53" s="149">
        <v>0</v>
      </c>
      <c r="I53" s="106">
        <v>0</v>
      </c>
      <c r="J53" s="107">
        <v>0</v>
      </c>
      <c r="K53" s="150">
        <v>100</v>
      </c>
      <c r="L53" s="106">
        <v>0</v>
      </c>
      <c r="M53" s="106">
        <v>100</v>
      </c>
      <c r="N53" s="176">
        <v>100</v>
      </c>
      <c r="O53" s="106">
        <v>100</v>
      </c>
      <c r="P53" s="106">
        <v>0</v>
      </c>
    </row>
    <row r="54" spans="1:16" ht="15.9" customHeight="1" x14ac:dyDescent="0.2">
      <c r="A54" s="108" t="s">
        <v>296</v>
      </c>
      <c r="B54" s="148">
        <v>0</v>
      </c>
      <c r="C54" s="106">
        <v>0</v>
      </c>
      <c r="D54" s="107">
        <v>0</v>
      </c>
      <c r="E54" s="149">
        <v>0</v>
      </c>
      <c r="F54" s="106">
        <v>0</v>
      </c>
      <c r="G54" s="107">
        <v>0</v>
      </c>
      <c r="H54" s="149">
        <v>0</v>
      </c>
      <c r="I54" s="106">
        <v>0</v>
      </c>
      <c r="J54" s="107">
        <v>0</v>
      </c>
      <c r="K54" s="150">
        <v>0</v>
      </c>
      <c r="L54" s="106">
        <v>0</v>
      </c>
      <c r="M54" s="106">
        <v>0</v>
      </c>
      <c r="N54" s="176">
        <v>100</v>
      </c>
      <c r="O54" s="106">
        <v>100</v>
      </c>
      <c r="P54" s="106">
        <v>0</v>
      </c>
    </row>
    <row r="55" spans="1:16" ht="15.9" customHeight="1" x14ac:dyDescent="0.2">
      <c r="A55" s="108" t="s">
        <v>53</v>
      </c>
      <c r="B55" s="148">
        <v>100</v>
      </c>
      <c r="C55" s="106">
        <v>100</v>
      </c>
      <c r="D55" s="107">
        <v>0</v>
      </c>
      <c r="E55" s="149">
        <v>100</v>
      </c>
      <c r="F55" s="106">
        <v>0</v>
      </c>
      <c r="G55" s="107">
        <v>100</v>
      </c>
      <c r="H55" s="149">
        <v>100</v>
      </c>
      <c r="I55" s="106">
        <v>0</v>
      </c>
      <c r="J55" s="107">
        <v>100</v>
      </c>
      <c r="K55" s="150">
        <v>100</v>
      </c>
      <c r="L55" s="106">
        <v>0</v>
      </c>
      <c r="M55" s="106">
        <v>100</v>
      </c>
      <c r="N55" s="176">
        <v>100</v>
      </c>
      <c r="O55" s="106">
        <v>100</v>
      </c>
      <c r="P55" s="106">
        <v>0</v>
      </c>
    </row>
    <row r="56" spans="1:16" ht="15.9" customHeight="1" x14ac:dyDescent="0.2">
      <c r="A56" s="108" t="s">
        <v>297</v>
      </c>
      <c r="B56" s="148">
        <v>0</v>
      </c>
      <c r="C56" s="106">
        <v>0</v>
      </c>
      <c r="D56" s="107">
        <v>0</v>
      </c>
      <c r="E56" s="149">
        <v>0</v>
      </c>
      <c r="F56" s="106">
        <v>0</v>
      </c>
      <c r="G56" s="107">
        <v>0</v>
      </c>
      <c r="H56" s="149">
        <v>0</v>
      </c>
      <c r="I56" s="106">
        <v>0</v>
      </c>
      <c r="J56" s="107">
        <v>0</v>
      </c>
      <c r="K56" s="150">
        <v>0</v>
      </c>
      <c r="L56" s="106">
        <v>0</v>
      </c>
      <c r="M56" s="106">
        <v>0</v>
      </c>
      <c r="N56" s="176">
        <v>100</v>
      </c>
      <c r="O56" s="106">
        <v>100</v>
      </c>
      <c r="P56" s="106">
        <v>0</v>
      </c>
    </row>
    <row r="57" spans="1:16" ht="15.9" customHeight="1" x14ac:dyDescent="0.2">
      <c r="A57" s="108" t="s">
        <v>38</v>
      </c>
      <c r="B57" s="148">
        <v>0</v>
      </c>
      <c r="C57" s="106">
        <v>0</v>
      </c>
      <c r="D57" s="107">
        <v>0</v>
      </c>
      <c r="E57" s="149">
        <v>0</v>
      </c>
      <c r="F57" s="106">
        <v>0</v>
      </c>
      <c r="G57" s="107">
        <v>0</v>
      </c>
      <c r="H57" s="149">
        <v>0</v>
      </c>
      <c r="I57" s="106">
        <v>0</v>
      </c>
      <c r="J57" s="107">
        <v>0</v>
      </c>
      <c r="K57" s="150">
        <v>100</v>
      </c>
      <c r="L57" s="106">
        <v>0</v>
      </c>
      <c r="M57" s="106">
        <v>100</v>
      </c>
      <c r="N57" s="176">
        <v>0</v>
      </c>
      <c r="O57" s="106">
        <v>0</v>
      </c>
      <c r="P57" s="106">
        <v>0</v>
      </c>
    </row>
    <row r="58" spans="1:16" ht="15.9" customHeight="1" x14ac:dyDescent="0.2">
      <c r="A58" s="108" t="s">
        <v>56</v>
      </c>
      <c r="B58" s="148">
        <v>100</v>
      </c>
      <c r="C58" s="106">
        <v>0</v>
      </c>
      <c r="D58" s="107">
        <v>100</v>
      </c>
      <c r="E58" s="149">
        <v>0</v>
      </c>
      <c r="F58" s="106">
        <v>0</v>
      </c>
      <c r="G58" s="107">
        <v>0</v>
      </c>
      <c r="H58" s="149">
        <v>0</v>
      </c>
      <c r="I58" s="106">
        <v>0</v>
      </c>
      <c r="J58" s="107">
        <v>0</v>
      </c>
      <c r="K58" s="150">
        <v>0</v>
      </c>
      <c r="L58" s="106">
        <v>0</v>
      </c>
      <c r="M58" s="106">
        <v>0</v>
      </c>
      <c r="N58" s="176">
        <v>0</v>
      </c>
      <c r="O58" s="106">
        <v>0</v>
      </c>
      <c r="P58" s="106">
        <v>0</v>
      </c>
    </row>
    <row r="59" spans="1:16" ht="15.9" customHeight="1" x14ac:dyDescent="0.2">
      <c r="A59" s="108" t="s">
        <v>11</v>
      </c>
      <c r="B59" s="148">
        <v>100</v>
      </c>
      <c r="C59" s="106">
        <v>0</v>
      </c>
      <c r="D59" s="107">
        <v>100</v>
      </c>
      <c r="E59" s="149">
        <v>0</v>
      </c>
      <c r="F59" s="106">
        <v>0</v>
      </c>
      <c r="G59" s="107">
        <v>0</v>
      </c>
      <c r="H59" s="149">
        <v>0</v>
      </c>
      <c r="I59" s="106">
        <v>0</v>
      </c>
      <c r="J59" s="107">
        <v>0</v>
      </c>
      <c r="K59" s="150">
        <v>0</v>
      </c>
      <c r="L59" s="106">
        <v>0</v>
      </c>
      <c r="M59" s="106">
        <v>0</v>
      </c>
      <c r="N59" s="176">
        <v>0</v>
      </c>
      <c r="O59" s="106">
        <v>0</v>
      </c>
      <c r="P59" s="106">
        <v>0</v>
      </c>
    </row>
    <row r="60" spans="1:16" ht="15.9" customHeight="1" x14ac:dyDescent="0.2">
      <c r="A60" s="109" t="s">
        <v>17</v>
      </c>
      <c r="B60" s="148">
        <v>100</v>
      </c>
      <c r="C60" s="106">
        <v>7.4074074074074066</v>
      </c>
      <c r="D60" s="107">
        <v>92.592592592592595</v>
      </c>
      <c r="E60" s="149">
        <v>100</v>
      </c>
      <c r="F60" s="106">
        <v>10.16949152542373</v>
      </c>
      <c r="G60" s="107">
        <v>89.830508474576277</v>
      </c>
      <c r="H60" s="149">
        <v>100</v>
      </c>
      <c r="I60" s="106">
        <v>13.559322033898304</v>
      </c>
      <c r="J60" s="107">
        <v>86.440677966101703</v>
      </c>
      <c r="K60" s="150">
        <v>100</v>
      </c>
      <c r="L60" s="106">
        <v>16</v>
      </c>
      <c r="M60" s="106">
        <v>84</v>
      </c>
      <c r="N60" s="176">
        <v>100</v>
      </c>
      <c r="O60" s="106">
        <v>93.023255813953483</v>
      </c>
      <c r="P60" s="106">
        <v>6.9767441860465116</v>
      </c>
    </row>
    <row r="61" spans="1:16" ht="15.9" customHeight="1" x14ac:dyDescent="0.2">
      <c r="A61" s="108" t="s">
        <v>95</v>
      </c>
      <c r="B61" s="148">
        <v>0</v>
      </c>
      <c r="C61" s="106">
        <v>0</v>
      </c>
      <c r="D61" s="107">
        <v>0</v>
      </c>
      <c r="E61" s="149">
        <v>0</v>
      </c>
      <c r="F61" s="106">
        <v>0</v>
      </c>
      <c r="G61" s="107">
        <v>0</v>
      </c>
      <c r="H61" s="149">
        <v>0</v>
      </c>
      <c r="I61" s="106">
        <v>0</v>
      </c>
      <c r="J61" s="107">
        <v>0</v>
      </c>
      <c r="K61" s="150">
        <v>0</v>
      </c>
      <c r="L61" s="106">
        <v>0</v>
      </c>
      <c r="M61" s="106">
        <v>0</v>
      </c>
      <c r="N61" s="176">
        <v>100</v>
      </c>
      <c r="O61" s="106">
        <v>100</v>
      </c>
      <c r="P61" s="106">
        <v>0</v>
      </c>
    </row>
    <row r="62" spans="1:16" ht="15.9" customHeight="1" x14ac:dyDescent="0.2">
      <c r="A62" s="108" t="s">
        <v>298</v>
      </c>
      <c r="B62" s="148">
        <v>0</v>
      </c>
      <c r="C62" s="106">
        <v>0</v>
      </c>
      <c r="D62" s="107">
        <v>0</v>
      </c>
      <c r="E62" s="149">
        <v>0</v>
      </c>
      <c r="F62" s="106">
        <v>0</v>
      </c>
      <c r="G62" s="107">
        <v>0</v>
      </c>
      <c r="H62" s="149">
        <v>0</v>
      </c>
      <c r="I62" s="106">
        <v>0</v>
      </c>
      <c r="J62" s="107">
        <v>0</v>
      </c>
      <c r="K62" s="150">
        <v>0</v>
      </c>
      <c r="L62" s="106">
        <v>0</v>
      </c>
      <c r="M62" s="106">
        <v>0</v>
      </c>
      <c r="N62" s="176">
        <v>100</v>
      </c>
      <c r="O62" s="106">
        <v>100</v>
      </c>
      <c r="P62" s="106">
        <v>0</v>
      </c>
    </row>
    <row r="63" spans="1:16" ht="15.9" customHeight="1" x14ac:dyDescent="0.2">
      <c r="A63" s="108" t="s">
        <v>8</v>
      </c>
      <c r="B63" s="148">
        <v>0</v>
      </c>
      <c r="C63" s="106">
        <v>0</v>
      </c>
      <c r="D63" s="107">
        <v>0</v>
      </c>
      <c r="E63" s="149">
        <v>100</v>
      </c>
      <c r="F63" s="106">
        <v>0</v>
      </c>
      <c r="G63" s="107">
        <v>100</v>
      </c>
      <c r="H63" s="149">
        <v>100</v>
      </c>
      <c r="I63" s="106">
        <v>0</v>
      </c>
      <c r="J63" s="107">
        <v>100</v>
      </c>
      <c r="K63" s="150">
        <v>0</v>
      </c>
      <c r="L63" s="106">
        <v>0</v>
      </c>
      <c r="M63" s="106">
        <v>0</v>
      </c>
      <c r="N63" s="176">
        <v>0</v>
      </c>
      <c r="O63" s="106">
        <v>0</v>
      </c>
      <c r="P63" s="106">
        <v>0</v>
      </c>
    </row>
    <row r="64" spans="1:16" ht="15.9" customHeight="1" x14ac:dyDescent="0.2">
      <c r="A64" s="108" t="s">
        <v>225</v>
      </c>
      <c r="B64" s="148">
        <v>0</v>
      </c>
      <c r="C64" s="106">
        <v>0</v>
      </c>
      <c r="D64" s="107">
        <v>0</v>
      </c>
      <c r="E64" s="149">
        <v>0</v>
      </c>
      <c r="F64" s="106">
        <v>0</v>
      </c>
      <c r="G64" s="107">
        <v>0</v>
      </c>
      <c r="H64" s="149">
        <v>0</v>
      </c>
      <c r="I64" s="106">
        <v>0</v>
      </c>
      <c r="J64" s="107">
        <v>0</v>
      </c>
      <c r="K64" s="150">
        <v>100</v>
      </c>
      <c r="L64" s="106">
        <v>0</v>
      </c>
      <c r="M64" s="106">
        <v>100</v>
      </c>
      <c r="N64" s="176">
        <v>100</v>
      </c>
      <c r="O64" s="106">
        <v>100</v>
      </c>
      <c r="P64" s="106">
        <v>0</v>
      </c>
    </row>
    <row r="65" spans="1:16" ht="15.9" customHeight="1" x14ac:dyDescent="0.2">
      <c r="A65" s="108" t="s">
        <v>258</v>
      </c>
      <c r="B65" s="148">
        <v>0</v>
      </c>
      <c r="C65" s="106">
        <v>0</v>
      </c>
      <c r="D65" s="107">
        <v>0</v>
      </c>
      <c r="E65" s="149">
        <v>100</v>
      </c>
      <c r="F65" s="106">
        <v>0</v>
      </c>
      <c r="G65" s="107">
        <v>100</v>
      </c>
      <c r="H65" s="149">
        <v>0</v>
      </c>
      <c r="I65" s="106">
        <v>0</v>
      </c>
      <c r="J65" s="107">
        <v>0</v>
      </c>
      <c r="K65" s="150">
        <v>0</v>
      </c>
      <c r="L65" s="106">
        <v>0</v>
      </c>
      <c r="M65" s="106">
        <v>0</v>
      </c>
      <c r="N65" s="176">
        <v>0</v>
      </c>
      <c r="O65" s="106">
        <v>0</v>
      </c>
      <c r="P65" s="106">
        <v>0</v>
      </c>
    </row>
    <row r="66" spans="1:16" ht="15.9" customHeight="1" x14ac:dyDescent="0.2">
      <c r="A66" s="108" t="s">
        <v>299</v>
      </c>
      <c r="B66" s="148">
        <v>0</v>
      </c>
      <c r="C66" s="106">
        <v>0</v>
      </c>
      <c r="D66" s="107">
        <v>0</v>
      </c>
      <c r="E66" s="149">
        <v>0</v>
      </c>
      <c r="F66" s="106">
        <v>0</v>
      </c>
      <c r="G66" s="107">
        <v>0</v>
      </c>
      <c r="H66" s="149">
        <v>0</v>
      </c>
      <c r="I66" s="106">
        <v>0</v>
      </c>
      <c r="J66" s="107">
        <v>0</v>
      </c>
      <c r="K66" s="150">
        <v>0</v>
      </c>
      <c r="L66" s="106">
        <v>0</v>
      </c>
      <c r="M66" s="106">
        <v>0</v>
      </c>
      <c r="N66" s="176">
        <v>100</v>
      </c>
      <c r="O66" s="106">
        <v>0</v>
      </c>
      <c r="P66" s="106">
        <v>100</v>
      </c>
    </row>
    <row r="67" spans="1:16" ht="15.9" customHeight="1" x14ac:dyDescent="0.2">
      <c r="A67" s="108" t="s">
        <v>230</v>
      </c>
      <c r="B67" s="148">
        <v>0</v>
      </c>
      <c r="C67" s="106">
        <v>0</v>
      </c>
      <c r="D67" s="107">
        <v>0</v>
      </c>
      <c r="E67" s="149">
        <v>0</v>
      </c>
      <c r="F67" s="106">
        <v>0</v>
      </c>
      <c r="G67" s="107">
        <v>0</v>
      </c>
      <c r="H67" s="149">
        <v>0</v>
      </c>
      <c r="I67" s="106">
        <v>0</v>
      </c>
      <c r="J67" s="107">
        <v>0</v>
      </c>
      <c r="K67" s="150">
        <v>0</v>
      </c>
      <c r="L67" s="106">
        <v>0</v>
      </c>
      <c r="M67" s="106">
        <v>0</v>
      </c>
      <c r="N67" s="176">
        <v>100</v>
      </c>
      <c r="O67" s="106">
        <v>100</v>
      </c>
      <c r="P67" s="106">
        <v>0</v>
      </c>
    </row>
    <row r="68" spans="1:16" ht="15.9" customHeight="1" x14ac:dyDescent="0.2">
      <c r="A68" s="108" t="s">
        <v>184</v>
      </c>
      <c r="B68" s="148">
        <v>100</v>
      </c>
      <c r="C68" s="106">
        <v>0</v>
      </c>
      <c r="D68" s="107">
        <v>100</v>
      </c>
      <c r="E68" s="149">
        <v>0</v>
      </c>
      <c r="F68" s="106">
        <v>0</v>
      </c>
      <c r="G68" s="107">
        <v>0</v>
      </c>
      <c r="H68" s="149">
        <v>100</v>
      </c>
      <c r="I68" s="106">
        <v>0</v>
      </c>
      <c r="J68" s="107">
        <v>100</v>
      </c>
      <c r="K68" s="150">
        <v>0</v>
      </c>
      <c r="L68" s="106">
        <v>0</v>
      </c>
      <c r="M68" s="106">
        <v>0</v>
      </c>
      <c r="N68" s="176">
        <v>0</v>
      </c>
      <c r="O68" s="106">
        <v>0</v>
      </c>
      <c r="P68" s="106">
        <v>0</v>
      </c>
    </row>
    <row r="69" spans="1:16" ht="15.9" customHeight="1" x14ac:dyDescent="0.2">
      <c r="A69" s="108" t="s">
        <v>232</v>
      </c>
      <c r="B69" s="148">
        <v>0</v>
      </c>
      <c r="C69" s="106">
        <v>0</v>
      </c>
      <c r="D69" s="107">
        <v>0</v>
      </c>
      <c r="E69" s="149">
        <v>0</v>
      </c>
      <c r="F69" s="106">
        <v>0</v>
      </c>
      <c r="G69" s="107">
        <v>0</v>
      </c>
      <c r="H69" s="149">
        <v>0</v>
      </c>
      <c r="I69" s="106">
        <v>0</v>
      </c>
      <c r="J69" s="107">
        <v>0</v>
      </c>
      <c r="K69" s="150">
        <v>100</v>
      </c>
      <c r="L69" s="106">
        <v>0</v>
      </c>
      <c r="M69" s="106">
        <v>100</v>
      </c>
      <c r="N69" s="176">
        <v>100</v>
      </c>
      <c r="O69" s="106">
        <v>100</v>
      </c>
      <c r="P69" s="106">
        <v>0</v>
      </c>
    </row>
    <row r="70" spans="1:16" ht="15.9" customHeight="1" x14ac:dyDescent="0.2">
      <c r="A70" s="108" t="s">
        <v>300</v>
      </c>
      <c r="B70" s="148">
        <v>0</v>
      </c>
      <c r="C70" s="106">
        <v>0</v>
      </c>
      <c r="D70" s="107">
        <v>0</v>
      </c>
      <c r="E70" s="149">
        <v>0</v>
      </c>
      <c r="F70" s="106">
        <v>0</v>
      </c>
      <c r="G70" s="107">
        <v>0</v>
      </c>
      <c r="H70" s="149">
        <v>0</v>
      </c>
      <c r="I70" s="106">
        <v>0</v>
      </c>
      <c r="J70" s="107">
        <v>0</v>
      </c>
      <c r="K70" s="150">
        <v>0</v>
      </c>
      <c r="L70" s="106">
        <v>0</v>
      </c>
      <c r="M70" s="106">
        <v>0</v>
      </c>
      <c r="N70" s="176">
        <v>100</v>
      </c>
      <c r="O70" s="106">
        <v>100</v>
      </c>
      <c r="P70" s="106">
        <v>0</v>
      </c>
    </row>
    <row r="71" spans="1:16" ht="15.9" customHeight="1" x14ac:dyDescent="0.2">
      <c r="A71" s="108" t="s">
        <v>7</v>
      </c>
      <c r="B71" s="148">
        <v>100</v>
      </c>
      <c r="C71" s="106">
        <v>6.25</v>
      </c>
      <c r="D71" s="107">
        <v>93.75</v>
      </c>
      <c r="E71" s="149">
        <v>100.00000000000001</v>
      </c>
      <c r="F71" s="106">
        <v>18.181818181818183</v>
      </c>
      <c r="G71" s="107">
        <v>81.818181818181827</v>
      </c>
      <c r="H71" s="149">
        <v>100</v>
      </c>
      <c r="I71" s="106">
        <v>11.111111111111111</v>
      </c>
      <c r="J71" s="107">
        <v>88.888888888888886</v>
      </c>
      <c r="K71" s="150">
        <v>100</v>
      </c>
      <c r="L71" s="106">
        <v>28.571428571428569</v>
      </c>
      <c r="M71" s="106">
        <v>71.428571428571431</v>
      </c>
      <c r="N71" s="176">
        <v>100</v>
      </c>
      <c r="O71" s="106">
        <v>73.333333333333329</v>
      </c>
      <c r="P71" s="106">
        <v>26.666666666666668</v>
      </c>
    </row>
    <row r="72" spans="1:16" ht="15.9" customHeight="1" x14ac:dyDescent="0.2">
      <c r="A72" s="108" t="s">
        <v>20</v>
      </c>
      <c r="B72" s="148">
        <v>0</v>
      </c>
      <c r="C72" s="106">
        <v>0</v>
      </c>
      <c r="D72" s="107">
        <v>0</v>
      </c>
      <c r="E72" s="149">
        <v>100</v>
      </c>
      <c r="F72" s="106">
        <v>0</v>
      </c>
      <c r="G72" s="107">
        <v>100</v>
      </c>
      <c r="H72" s="149">
        <v>0</v>
      </c>
      <c r="I72" s="106">
        <v>0</v>
      </c>
      <c r="J72" s="107">
        <v>0</v>
      </c>
      <c r="K72" s="150">
        <v>0</v>
      </c>
      <c r="L72" s="106">
        <v>0</v>
      </c>
      <c r="M72" s="106">
        <v>0</v>
      </c>
      <c r="N72" s="176">
        <v>0</v>
      </c>
      <c r="O72" s="106">
        <v>0</v>
      </c>
      <c r="P72" s="106">
        <v>0</v>
      </c>
    </row>
    <row r="73" spans="1:16" ht="15.9" customHeight="1" x14ac:dyDescent="0.2">
      <c r="A73" s="108" t="s">
        <v>36</v>
      </c>
      <c r="B73" s="148">
        <v>0</v>
      </c>
      <c r="C73" s="106">
        <v>0</v>
      </c>
      <c r="D73" s="107">
        <v>0</v>
      </c>
      <c r="E73" s="149">
        <v>100</v>
      </c>
      <c r="F73" s="106">
        <v>0</v>
      </c>
      <c r="G73" s="107">
        <v>100</v>
      </c>
      <c r="H73" s="149">
        <v>0</v>
      </c>
      <c r="I73" s="106">
        <v>0</v>
      </c>
      <c r="J73" s="107">
        <v>0</v>
      </c>
      <c r="K73" s="150">
        <v>0</v>
      </c>
      <c r="L73" s="106">
        <v>0</v>
      </c>
      <c r="M73" s="106">
        <v>0</v>
      </c>
      <c r="N73" s="176">
        <v>0</v>
      </c>
      <c r="O73" s="106">
        <v>0</v>
      </c>
      <c r="P73" s="106">
        <v>0</v>
      </c>
    </row>
    <row r="74" spans="1:16" ht="15.9" customHeight="1" x14ac:dyDescent="0.2">
      <c r="A74" s="108" t="s">
        <v>301</v>
      </c>
      <c r="B74" s="148">
        <v>0</v>
      </c>
      <c r="C74" s="106">
        <v>0</v>
      </c>
      <c r="D74" s="107">
        <v>0</v>
      </c>
      <c r="E74" s="149">
        <v>0</v>
      </c>
      <c r="F74" s="106">
        <v>0</v>
      </c>
      <c r="G74" s="107">
        <v>0</v>
      </c>
      <c r="H74" s="149">
        <v>0</v>
      </c>
      <c r="I74" s="106">
        <v>0</v>
      </c>
      <c r="J74" s="107">
        <v>0</v>
      </c>
      <c r="K74" s="150">
        <v>0</v>
      </c>
      <c r="L74" s="106">
        <v>0</v>
      </c>
      <c r="M74" s="106">
        <v>0</v>
      </c>
      <c r="N74" s="176">
        <v>100</v>
      </c>
      <c r="O74" s="106">
        <v>100</v>
      </c>
      <c r="P74" s="106">
        <v>0</v>
      </c>
    </row>
    <row r="75" spans="1:16" ht="15.9" customHeight="1" x14ac:dyDescent="0.2">
      <c r="A75" s="108" t="s">
        <v>66</v>
      </c>
      <c r="B75" s="148">
        <v>0</v>
      </c>
      <c r="C75" s="106">
        <v>0</v>
      </c>
      <c r="D75" s="107">
        <v>0</v>
      </c>
      <c r="E75" s="149">
        <v>0</v>
      </c>
      <c r="F75" s="106">
        <v>0</v>
      </c>
      <c r="G75" s="107">
        <v>0</v>
      </c>
      <c r="H75" s="149">
        <v>100</v>
      </c>
      <c r="I75" s="106">
        <v>0</v>
      </c>
      <c r="J75" s="107">
        <v>100</v>
      </c>
      <c r="K75" s="150">
        <v>100</v>
      </c>
      <c r="L75" s="106">
        <v>0</v>
      </c>
      <c r="M75" s="106">
        <v>100</v>
      </c>
      <c r="N75" s="176">
        <v>0</v>
      </c>
      <c r="O75" s="106">
        <v>0</v>
      </c>
      <c r="P75" s="106">
        <v>0</v>
      </c>
    </row>
    <row r="76" spans="1:16" x14ac:dyDescent="0.2">
      <c r="A76" s="151"/>
      <c r="B76" s="152"/>
      <c r="C76" s="151"/>
      <c r="D76" s="153"/>
      <c r="E76" s="151"/>
      <c r="F76" s="151"/>
      <c r="G76" s="153"/>
      <c r="H76" s="151"/>
      <c r="I76" s="151"/>
      <c r="J76" s="153"/>
      <c r="K76" s="151"/>
      <c r="L76" s="151"/>
      <c r="M76" s="151"/>
      <c r="N76" s="152"/>
      <c r="O76" s="151"/>
      <c r="P76" s="151"/>
    </row>
    <row r="78" spans="1:16" x14ac:dyDescent="0.2">
      <c r="A78" s="21" t="s">
        <v>313</v>
      </c>
    </row>
  </sheetData>
  <mergeCells count="9">
    <mergeCell ref="A2:P2"/>
    <mergeCell ref="A4:P4"/>
    <mergeCell ref="A3:P3"/>
    <mergeCell ref="N6:P6"/>
    <mergeCell ref="K6:M6"/>
    <mergeCell ref="A6:A7"/>
    <mergeCell ref="B6:D6"/>
    <mergeCell ref="E6:G6"/>
    <mergeCell ref="H6:J6"/>
  </mergeCells>
  <printOptions horizontalCentered="1" verticalCentered="1"/>
  <pageMargins left="0.19685039370078741" right="0.19685039370078741" top="0.39370078740157483" bottom="0.78740157480314965" header="0" footer="0"/>
  <pageSetup scale="63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9">
    <tabColor theme="3" tint="0.59999389629810485"/>
    <pageSetUpPr fitToPage="1"/>
  </sheetPr>
  <dimension ref="A1:H35"/>
  <sheetViews>
    <sheetView zoomScaleNormal="100" workbookViewId="0">
      <selection activeCell="B1" sqref="B1"/>
    </sheetView>
  </sheetViews>
  <sheetFormatPr baseColWidth="10" defaultColWidth="9.109375" defaultRowHeight="13.2" x14ac:dyDescent="0.25"/>
  <cols>
    <col min="1" max="1" width="33.44140625" style="23" customWidth="1"/>
    <col min="2" max="2" width="9" style="23" customWidth="1"/>
    <col min="3" max="16384" width="9.109375" style="23"/>
  </cols>
  <sheetData>
    <row r="1" spans="1:8" ht="42" customHeight="1" x14ac:dyDescent="0.25"/>
    <row r="2" spans="1:8" x14ac:dyDescent="0.25">
      <c r="A2" s="24" t="s">
        <v>240</v>
      </c>
    </row>
    <row r="3" spans="1:8" ht="13.8" x14ac:dyDescent="0.25">
      <c r="A3" s="24" t="s">
        <v>241</v>
      </c>
      <c r="B3" s="25"/>
    </row>
    <row r="4" spans="1:8" ht="13.8" x14ac:dyDescent="0.25">
      <c r="A4" s="55"/>
      <c r="B4" s="55"/>
    </row>
    <row r="5" spans="1:8" ht="13.8" x14ac:dyDescent="0.25">
      <c r="A5" s="26"/>
      <c r="B5" s="26"/>
      <c r="C5" s="27"/>
    </row>
    <row r="6" spans="1:8" x14ac:dyDescent="0.25">
      <c r="A6" s="34" t="s">
        <v>183</v>
      </c>
      <c r="B6" s="35">
        <f>SUM(B9:B16)</f>
        <v>81</v>
      </c>
      <c r="C6" s="27"/>
    </row>
    <row r="7" spans="1:8" s="33" customFormat="1" x14ac:dyDescent="0.25">
      <c r="A7" s="30" t="s">
        <v>182</v>
      </c>
      <c r="B7" s="31"/>
      <c r="C7" s="32"/>
    </row>
    <row r="8" spans="1:8" s="37" customFormat="1" x14ac:dyDescent="0.25">
      <c r="A8" s="56"/>
      <c r="B8" s="56"/>
      <c r="C8" s="53"/>
      <c r="D8" s="53"/>
      <c r="E8" s="53"/>
      <c r="F8" s="53"/>
      <c r="G8" s="53"/>
      <c r="H8" s="53"/>
    </row>
    <row r="9" spans="1:8" s="42" customFormat="1" x14ac:dyDescent="0.25">
      <c r="A9" s="38" t="s">
        <v>184</v>
      </c>
      <c r="B9" s="39">
        <v>1</v>
      </c>
      <c r="C9" s="54"/>
      <c r="D9" s="54"/>
      <c r="E9" s="54"/>
      <c r="F9" s="54"/>
      <c r="G9" s="54"/>
      <c r="H9" s="54"/>
    </row>
    <row r="10" spans="1:8" s="42" customFormat="1" x14ac:dyDescent="0.25">
      <c r="A10" s="38" t="s">
        <v>11</v>
      </c>
      <c r="B10" s="39">
        <v>1</v>
      </c>
      <c r="C10" s="54"/>
      <c r="D10" s="54"/>
      <c r="E10" s="54"/>
      <c r="F10" s="54"/>
      <c r="G10" s="54"/>
      <c r="H10" s="54"/>
    </row>
    <row r="11" spans="1:8" s="42" customFormat="1" x14ac:dyDescent="0.25">
      <c r="A11" s="38" t="s">
        <v>56</v>
      </c>
      <c r="B11" s="39">
        <v>1</v>
      </c>
      <c r="C11" s="54"/>
      <c r="D11" s="54"/>
      <c r="E11" s="54"/>
      <c r="F11" s="54"/>
      <c r="G11" s="54"/>
      <c r="H11" s="54"/>
    </row>
    <row r="12" spans="1:8" s="42" customFormat="1" x14ac:dyDescent="0.25">
      <c r="A12" s="38" t="s">
        <v>53</v>
      </c>
      <c r="B12" s="39">
        <v>1</v>
      </c>
      <c r="C12" s="54"/>
      <c r="D12" s="54"/>
      <c r="E12" s="54"/>
      <c r="F12" s="54"/>
      <c r="G12" s="54"/>
      <c r="H12" s="54"/>
    </row>
    <row r="13" spans="1:8" s="42" customFormat="1" x14ac:dyDescent="0.25">
      <c r="A13" s="38" t="s">
        <v>48</v>
      </c>
      <c r="B13" s="39">
        <v>1</v>
      </c>
      <c r="C13" s="54"/>
      <c r="D13" s="54"/>
      <c r="E13" s="54"/>
      <c r="F13" s="54"/>
      <c r="G13" s="54"/>
      <c r="H13" s="54"/>
    </row>
    <row r="14" spans="1:8" s="42" customFormat="1" x14ac:dyDescent="0.25">
      <c r="A14" s="38" t="s">
        <v>14</v>
      </c>
      <c r="B14" s="39">
        <v>1</v>
      </c>
      <c r="C14" s="54"/>
      <c r="D14" s="54"/>
      <c r="E14" s="54"/>
      <c r="F14" s="54"/>
      <c r="G14" s="54"/>
      <c r="H14" s="54"/>
    </row>
    <row r="15" spans="1:8" s="42" customFormat="1" x14ac:dyDescent="0.25">
      <c r="A15" s="38" t="s">
        <v>17</v>
      </c>
      <c r="B15" s="39">
        <v>27</v>
      </c>
      <c r="C15" s="54"/>
      <c r="D15" s="54"/>
      <c r="E15" s="54"/>
      <c r="F15" s="54"/>
      <c r="G15" s="54"/>
      <c r="H15" s="54"/>
    </row>
    <row r="16" spans="1:8" s="42" customFormat="1" x14ac:dyDescent="0.25">
      <c r="A16" s="38" t="s">
        <v>7</v>
      </c>
      <c r="B16" s="39">
        <v>48</v>
      </c>
      <c r="C16" s="54"/>
      <c r="D16" s="54"/>
      <c r="E16" s="54"/>
      <c r="F16" s="54"/>
      <c r="G16" s="54"/>
      <c r="H16" s="54"/>
    </row>
    <row r="17" spans="1:3" x14ac:dyDescent="0.25">
      <c r="A17" s="27"/>
      <c r="B17" s="27"/>
      <c r="C17" s="27"/>
    </row>
    <row r="20" spans="1:3" x14ac:dyDescent="0.25">
      <c r="A20" s="44"/>
      <c r="B20" s="44"/>
      <c r="C20" s="44"/>
    </row>
    <row r="21" spans="1:3" x14ac:dyDescent="0.25">
      <c r="B21" s="44"/>
      <c r="C21" s="44"/>
    </row>
    <row r="22" spans="1:3" x14ac:dyDescent="0.25">
      <c r="A22" s="45"/>
      <c r="B22" s="46"/>
      <c r="C22" s="44"/>
    </row>
    <row r="23" spans="1:3" x14ac:dyDescent="0.25">
      <c r="A23" s="45"/>
      <c r="B23" s="46"/>
      <c r="C23" s="44"/>
    </row>
    <row r="24" spans="1:3" x14ac:dyDescent="0.25">
      <c r="A24" s="45"/>
      <c r="B24" s="46"/>
      <c r="C24" s="44"/>
    </row>
    <row r="25" spans="1:3" x14ac:dyDescent="0.25">
      <c r="B25" s="46"/>
      <c r="C25" s="44"/>
    </row>
    <row r="26" spans="1:3" x14ac:dyDescent="0.25">
      <c r="B26" s="46"/>
      <c r="C26" s="44"/>
    </row>
    <row r="27" spans="1:3" x14ac:dyDescent="0.25">
      <c r="A27" s="45"/>
      <c r="B27" s="46"/>
      <c r="C27" s="44"/>
    </row>
    <row r="28" spans="1:3" x14ac:dyDescent="0.25">
      <c r="A28" s="45"/>
      <c r="B28" s="46"/>
      <c r="C28" s="44"/>
    </row>
    <row r="29" spans="1:3" x14ac:dyDescent="0.25">
      <c r="A29" s="45"/>
      <c r="B29" s="46"/>
      <c r="C29" s="44"/>
    </row>
    <row r="30" spans="1:3" x14ac:dyDescent="0.25">
      <c r="A30" s="160" t="s">
        <v>280</v>
      </c>
      <c r="B30" s="46"/>
      <c r="C30" s="44"/>
    </row>
    <row r="31" spans="1:3" x14ac:dyDescent="0.25">
      <c r="A31" s="45"/>
      <c r="B31" s="46"/>
      <c r="C31" s="44"/>
    </row>
    <row r="32" spans="1:3" x14ac:dyDescent="0.25">
      <c r="A32" s="45"/>
      <c r="B32" s="46"/>
      <c r="C32" s="44"/>
    </row>
    <row r="33" spans="1:3" x14ac:dyDescent="0.25">
      <c r="A33" s="45"/>
      <c r="B33" s="46"/>
      <c r="C33" s="44"/>
    </row>
    <row r="34" spans="1:3" x14ac:dyDescent="0.25">
      <c r="A34" s="44"/>
      <c r="B34" s="44"/>
      <c r="C34" s="44"/>
    </row>
    <row r="35" spans="1:3" x14ac:dyDescent="0.25">
      <c r="A35" s="44"/>
      <c r="B35" s="44"/>
      <c r="C35" s="44"/>
    </row>
  </sheetData>
  <sheetProtection selectLockedCells="1" selectUnlockedCells="1"/>
  <printOptions horizontalCentered="1" verticalCentered="1"/>
  <pageMargins left="0.19685039370078741" right="0.19685039370078741" top="0.19685039370078741" bottom="0.78740157480314965" header="0" footer="0"/>
  <pageSetup scale="7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8">
    <tabColor theme="3" tint="0.59999389629810485"/>
    <pageSetUpPr fitToPage="1"/>
  </sheetPr>
  <dimension ref="A1:H44"/>
  <sheetViews>
    <sheetView zoomScaleNormal="100" workbookViewId="0">
      <selection activeCell="B1" sqref="B1"/>
    </sheetView>
  </sheetViews>
  <sheetFormatPr baseColWidth="10" defaultColWidth="9.109375" defaultRowHeight="13.2" x14ac:dyDescent="0.25"/>
  <cols>
    <col min="1" max="1" width="33.44140625" style="23" customWidth="1"/>
    <col min="2" max="2" width="9" style="23" customWidth="1"/>
    <col min="3" max="10" width="9.109375" style="23"/>
    <col min="11" max="11" width="9.109375" style="23" customWidth="1"/>
    <col min="12" max="12" width="5.109375" style="23" customWidth="1"/>
    <col min="13" max="16384" width="9.109375" style="23"/>
  </cols>
  <sheetData>
    <row r="1" spans="1:8" ht="42" customHeight="1" x14ac:dyDescent="0.25"/>
    <row r="2" spans="1:8" x14ac:dyDescent="0.25">
      <c r="A2" s="24" t="s">
        <v>240</v>
      </c>
    </row>
    <row r="3" spans="1:8" ht="13.8" x14ac:dyDescent="0.25">
      <c r="A3" s="24" t="s">
        <v>241</v>
      </c>
      <c r="B3" s="25"/>
    </row>
    <row r="4" spans="1:8" ht="13.8" x14ac:dyDescent="0.25">
      <c r="A4" s="25"/>
      <c r="B4" s="25"/>
    </row>
    <row r="5" spans="1:8" ht="13.8" x14ac:dyDescent="0.25">
      <c r="A5" s="52"/>
      <c r="B5" s="52"/>
      <c r="C5" s="47"/>
    </row>
    <row r="6" spans="1:8" x14ac:dyDescent="0.25">
      <c r="A6" s="28"/>
      <c r="B6" s="29"/>
      <c r="C6" s="47"/>
    </row>
    <row r="7" spans="1:8" s="33" customFormat="1" x14ac:dyDescent="0.25">
      <c r="A7" s="30" t="s">
        <v>182</v>
      </c>
      <c r="B7" s="31"/>
      <c r="C7" s="49"/>
    </row>
    <row r="8" spans="1:8" s="37" customFormat="1" x14ac:dyDescent="0.25">
      <c r="A8" s="34" t="s">
        <v>183</v>
      </c>
      <c r="B8" s="35">
        <f>SUM(B9:B17)</f>
        <v>81</v>
      </c>
      <c r="C8" s="48"/>
      <c r="D8" s="36"/>
      <c r="E8" s="36"/>
      <c r="F8" s="36"/>
      <c r="G8" s="36"/>
      <c r="H8" s="36"/>
    </row>
    <row r="9" spans="1:8" s="42" customFormat="1" x14ac:dyDescent="0.25">
      <c r="A9" s="38" t="str">
        <f>+'C11'!A39</f>
        <v>UNIÓN PARA EL CAMBIO</v>
      </c>
      <c r="B9" s="39">
        <v>1</v>
      </c>
      <c r="C9" s="50"/>
      <c r="D9" s="41"/>
      <c r="E9" s="41"/>
      <c r="F9" s="41"/>
      <c r="G9" s="41"/>
      <c r="H9" s="41"/>
    </row>
    <row r="10" spans="1:8" s="42" customFormat="1" x14ac:dyDescent="0.25">
      <c r="A10" s="38" t="str">
        <f>+'C11'!A38</f>
        <v>UNIÓN NACIONAL</v>
      </c>
      <c r="B10" s="39">
        <v>1</v>
      </c>
      <c r="C10" s="50"/>
      <c r="D10" s="41"/>
      <c r="E10" s="41"/>
      <c r="F10" s="41"/>
      <c r="G10" s="41"/>
      <c r="H10" s="41"/>
    </row>
    <row r="11" spans="1:8" s="42" customFormat="1" x14ac:dyDescent="0.25">
      <c r="A11" s="38" t="str">
        <f>+'C11'!A31</f>
        <v>ORGANIZACIÓN LABORISTA DE QUEPOS</v>
      </c>
      <c r="B11" s="39">
        <v>1</v>
      </c>
      <c r="C11" s="50"/>
      <c r="D11" s="41"/>
      <c r="E11" s="41"/>
      <c r="F11" s="41"/>
      <c r="G11" s="41"/>
      <c r="H11" s="41"/>
    </row>
    <row r="12" spans="1:8" s="42" customFormat="1" x14ac:dyDescent="0.25">
      <c r="A12" s="38" t="str">
        <f>+'C11'!A29</f>
        <v>MOVIMIENTO LIBERTARIO</v>
      </c>
      <c r="B12" s="39">
        <v>1</v>
      </c>
      <c r="C12" s="50"/>
      <c r="D12" s="41"/>
      <c r="E12" s="41"/>
      <c r="F12" s="41"/>
      <c r="G12" s="41"/>
      <c r="H12" s="41"/>
    </row>
    <row r="13" spans="1:8" s="42" customFormat="1" x14ac:dyDescent="0.25">
      <c r="A13" s="38" t="str">
        <f>+'C11'!A21</f>
        <v>CURRIDABAT SIGLO XXI</v>
      </c>
      <c r="B13" s="39">
        <v>1</v>
      </c>
      <c r="C13" s="50"/>
      <c r="D13" s="41"/>
      <c r="E13" s="41"/>
      <c r="F13" s="41"/>
      <c r="G13" s="41"/>
      <c r="H13" s="41"/>
    </row>
    <row r="14" spans="1:8" s="42" customFormat="1" ht="22.8" x14ac:dyDescent="0.25">
      <c r="A14" s="38" t="str">
        <f>+'C11'!A11</f>
        <v>ACCIÓN CANTONAL SIQUIRRES INDEPENDIENTE</v>
      </c>
      <c r="B14" s="39">
        <v>1</v>
      </c>
      <c r="C14" s="50"/>
      <c r="D14" s="41"/>
      <c r="E14" s="41"/>
      <c r="F14" s="41"/>
      <c r="G14" s="41"/>
      <c r="H14" s="41"/>
    </row>
    <row r="15" spans="1:8" s="42" customFormat="1" x14ac:dyDescent="0.25">
      <c r="A15" s="38" t="s">
        <v>14</v>
      </c>
      <c r="B15" s="39">
        <v>5</v>
      </c>
      <c r="C15" s="50"/>
      <c r="D15" s="41"/>
      <c r="E15" s="41"/>
      <c r="F15" s="41"/>
      <c r="G15" s="41"/>
      <c r="H15" s="41"/>
    </row>
    <row r="16" spans="1:8" s="42" customFormat="1" x14ac:dyDescent="0.25">
      <c r="A16" s="38" t="s">
        <v>7</v>
      </c>
      <c r="B16" s="39">
        <v>11</v>
      </c>
      <c r="C16" s="50"/>
      <c r="D16" s="41"/>
      <c r="E16" s="41"/>
      <c r="F16" s="41"/>
      <c r="G16" s="41"/>
      <c r="H16" s="41"/>
    </row>
    <row r="17" spans="1:8" s="42" customFormat="1" x14ac:dyDescent="0.25">
      <c r="A17" s="38" t="s">
        <v>17</v>
      </c>
      <c r="B17" s="39">
        <v>59</v>
      </c>
      <c r="C17" s="50"/>
      <c r="D17" s="41"/>
      <c r="E17" s="41"/>
      <c r="F17" s="41"/>
      <c r="G17" s="41"/>
      <c r="H17" s="41"/>
    </row>
    <row r="18" spans="1:8" s="42" customFormat="1" x14ac:dyDescent="0.25">
      <c r="A18" s="51"/>
      <c r="B18" s="51"/>
      <c r="C18" s="50"/>
      <c r="D18" s="41"/>
      <c r="E18" s="41"/>
      <c r="F18" s="41"/>
      <c r="G18" s="41"/>
      <c r="H18" s="41"/>
    </row>
    <row r="19" spans="1:8" s="42" customFormat="1" x14ac:dyDescent="0.25">
      <c r="C19" s="50"/>
      <c r="D19" s="41"/>
      <c r="E19" s="41"/>
      <c r="F19" s="41"/>
      <c r="G19" s="41"/>
      <c r="H19" s="41"/>
    </row>
    <row r="20" spans="1:8" s="42" customFormat="1" x14ac:dyDescent="0.25">
      <c r="C20" s="50"/>
      <c r="D20" s="41"/>
      <c r="E20" s="41"/>
      <c r="F20" s="41"/>
      <c r="G20" s="41"/>
      <c r="H20" s="41"/>
    </row>
    <row r="21" spans="1:8" x14ac:dyDescent="0.25">
      <c r="A21" s="47"/>
      <c r="B21" s="47"/>
      <c r="C21" s="47"/>
    </row>
    <row r="22" spans="1:8" x14ac:dyDescent="0.25">
      <c r="B22" s="47"/>
      <c r="C22" s="47"/>
    </row>
    <row r="23" spans="1:8" x14ac:dyDescent="0.25">
      <c r="A23" s="43" t="s">
        <v>242</v>
      </c>
      <c r="B23" s="27"/>
      <c r="C23" s="27"/>
    </row>
    <row r="24" spans="1:8" x14ac:dyDescent="0.25">
      <c r="A24" s="27"/>
      <c r="B24" s="27"/>
      <c r="C24" s="27"/>
    </row>
    <row r="25" spans="1:8" x14ac:dyDescent="0.25">
      <c r="A25" s="27"/>
      <c r="B25" s="27"/>
      <c r="C25" s="27"/>
    </row>
    <row r="26" spans="1:8" x14ac:dyDescent="0.25">
      <c r="A26" s="27"/>
      <c r="B26" s="27"/>
      <c r="C26" s="27"/>
    </row>
    <row r="29" spans="1:8" x14ac:dyDescent="0.25">
      <c r="A29" s="44"/>
      <c r="B29" s="44"/>
      <c r="C29" s="44"/>
    </row>
    <row r="30" spans="1:8" x14ac:dyDescent="0.25">
      <c r="A30" s="159" t="s">
        <v>280</v>
      </c>
      <c r="B30" s="44"/>
      <c r="C30" s="44"/>
    </row>
    <row r="31" spans="1:8" x14ac:dyDescent="0.25">
      <c r="A31" s="45"/>
      <c r="B31" s="46"/>
      <c r="C31" s="44"/>
    </row>
    <row r="32" spans="1:8" x14ac:dyDescent="0.25">
      <c r="A32" s="45"/>
      <c r="B32" s="46"/>
      <c r="C32" s="44"/>
    </row>
    <row r="33" spans="1:3" x14ac:dyDescent="0.25">
      <c r="A33" s="45"/>
      <c r="B33" s="46"/>
      <c r="C33" s="44"/>
    </row>
    <row r="34" spans="1:3" x14ac:dyDescent="0.25">
      <c r="A34" s="45"/>
      <c r="B34" s="46"/>
      <c r="C34" s="44"/>
    </row>
    <row r="35" spans="1:3" x14ac:dyDescent="0.25">
      <c r="A35" s="45"/>
      <c r="B35" s="46"/>
      <c r="C35" s="44"/>
    </row>
    <row r="36" spans="1:3" x14ac:dyDescent="0.25">
      <c r="A36" s="45"/>
      <c r="B36" s="46"/>
      <c r="C36" s="44"/>
    </row>
    <row r="37" spans="1:3" x14ac:dyDescent="0.25">
      <c r="A37" s="45"/>
      <c r="B37" s="46"/>
      <c r="C37" s="44"/>
    </row>
    <row r="38" spans="1:3" x14ac:dyDescent="0.25">
      <c r="A38" s="45"/>
      <c r="B38" s="46"/>
      <c r="C38" s="44"/>
    </row>
    <row r="39" spans="1:3" x14ac:dyDescent="0.25">
      <c r="A39" s="45"/>
      <c r="B39" s="46"/>
      <c r="C39" s="44"/>
    </row>
    <row r="40" spans="1:3" x14ac:dyDescent="0.25">
      <c r="A40" s="45"/>
      <c r="B40" s="46"/>
      <c r="C40" s="44"/>
    </row>
    <row r="41" spans="1:3" x14ac:dyDescent="0.25">
      <c r="A41" s="45"/>
      <c r="B41" s="46"/>
      <c r="C41" s="44"/>
    </row>
    <row r="42" spans="1:3" x14ac:dyDescent="0.25">
      <c r="A42" s="45"/>
      <c r="B42" s="46"/>
      <c r="C42" s="44"/>
    </row>
    <row r="43" spans="1:3" x14ac:dyDescent="0.25">
      <c r="A43" s="44"/>
      <c r="B43" s="44"/>
      <c r="C43" s="44"/>
    </row>
    <row r="44" spans="1:3" x14ac:dyDescent="0.25">
      <c r="A44" s="44"/>
      <c r="B44" s="44"/>
      <c r="C44" s="44"/>
    </row>
  </sheetData>
  <sheetProtection selectLockedCells="1" selectUnlockedCells="1"/>
  <printOptions horizontalCentered="1" verticalCentered="1"/>
  <pageMargins left="0.19685039370078741" right="0.19685039370078741" top="0.19685039370078741" bottom="0.78740157480314965" header="0" footer="0"/>
  <pageSetup scale="81" orientation="portrait" r:id="rId1"/>
  <headerFooter alignWithMargins="0"/>
  <rowBreaks count="1" manualBreakCount="1">
    <brk id="27" max="11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7">
    <tabColor theme="3" tint="0.59999389629810485"/>
    <pageSetUpPr fitToPage="1"/>
  </sheetPr>
  <dimension ref="A1:H44"/>
  <sheetViews>
    <sheetView zoomScaleNormal="100" workbookViewId="0">
      <selection activeCell="B1" sqref="B1"/>
    </sheetView>
  </sheetViews>
  <sheetFormatPr baseColWidth="10" defaultColWidth="9.109375" defaultRowHeight="13.2" x14ac:dyDescent="0.25"/>
  <cols>
    <col min="1" max="1" width="33.44140625" style="23" customWidth="1"/>
    <col min="2" max="2" width="9" style="23" customWidth="1"/>
    <col min="3" max="11" width="9.109375" style="23"/>
    <col min="12" max="12" width="4.44140625" style="23" customWidth="1"/>
    <col min="13" max="16384" width="9.109375" style="23"/>
  </cols>
  <sheetData>
    <row r="1" spans="1:8" ht="42" customHeight="1" x14ac:dyDescent="0.25"/>
    <row r="2" spans="1:8" x14ac:dyDescent="0.25">
      <c r="A2" s="24" t="s">
        <v>240</v>
      </c>
    </row>
    <row r="3" spans="1:8" ht="13.8" x14ac:dyDescent="0.25">
      <c r="A3" s="24" t="s">
        <v>241</v>
      </c>
      <c r="B3" s="25"/>
    </row>
    <row r="4" spans="1:8" ht="13.8" x14ac:dyDescent="0.25">
      <c r="A4" s="25"/>
      <c r="B4" s="25"/>
    </row>
    <row r="5" spans="1:8" ht="13.8" x14ac:dyDescent="0.25">
      <c r="A5" s="26"/>
      <c r="B5" s="26"/>
      <c r="C5" s="27"/>
    </row>
    <row r="6" spans="1:8" x14ac:dyDescent="0.25">
      <c r="A6" s="28"/>
      <c r="B6" s="29"/>
      <c r="C6" s="27"/>
    </row>
    <row r="7" spans="1:8" s="33" customFormat="1" x14ac:dyDescent="0.25">
      <c r="A7" s="30" t="s">
        <v>182</v>
      </c>
      <c r="B7" s="31"/>
      <c r="C7" s="32"/>
    </row>
    <row r="8" spans="1:8" s="37" customFormat="1" x14ac:dyDescent="0.25">
      <c r="A8" s="34" t="s">
        <v>183</v>
      </c>
      <c r="B8" s="35">
        <f>SUM(B9:B18)</f>
        <v>81</v>
      </c>
      <c r="C8" s="30"/>
      <c r="D8" s="36"/>
      <c r="E8" s="36"/>
      <c r="F8" s="36"/>
      <c r="G8" s="36"/>
      <c r="H8" s="36"/>
    </row>
    <row r="9" spans="1:8" s="42" customFormat="1" x14ac:dyDescent="0.25">
      <c r="A9" s="38" t="s">
        <v>66</v>
      </c>
      <c r="B9" s="39">
        <v>1</v>
      </c>
      <c r="C9" s="40"/>
      <c r="D9" s="41"/>
      <c r="E9" s="41"/>
      <c r="F9" s="41"/>
      <c r="G9" s="41"/>
      <c r="H9" s="41"/>
    </row>
    <row r="10" spans="1:8" s="42" customFormat="1" x14ac:dyDescent="0.25">
      <c r="A10" s="38" t="s">
        <v>184</v>
      </c>
      <c r="B10" s="39">
        <v>1</v>
      </c>
      <c r="C10" s="40"/>
      <c r="D10" s="41"/>
      <c r="E10" s="41"/>
      <c r="F10" s="41"/>
      <c r="G10" s="41"/>
      <c r="H10" s="41"/>
    </row>
    <row r="11" spans="1:8" s="42" customFormat="1" x14ac:dyDescent="0.25">
      <c r="A11" s="38" t="s">
        <v>53</v>
      </c>
      <c r="B11" s="39">
        <v>1</v>
      </c>
      <c r="C11" s="40"/>
      <c r="D11" s="41"/>
      <c r="E11" s="41"/>
      <c r="F11" s="41"/>
      <c r="G11" s="41"/>
      <c r="H11" s="41"/>
    </row>
    <row r="12" spans="1:8" s="42" customFormat="1" x14ac:dyDescent="0.25">
      <c r="A12" s="38" t="s">
        <v>8</v>
      </c>
      <c r="B12" s="39">
        <v>2</v>
      </c>
      <c r="C12" s="40"/>
      <c r="D12" s="41"/>
      <c r="E12" s="41"/>
      <c r="F12" s="41"/>
      <c r="G12" s="41"/>
      <c r="H12" s="41"/>
    </row>
    <row r="13" spans="1:8" s="42" customFormat="1" x14ac:dyDescent="0.25">
      <c r="A13" s="38" t="s">
        <v>39</v>
      </c>
      <c r="B13" s="39">
        <v>2</v>
      </c>
      <c r="C13" s="40"/>
      <c r="D13" s="41"/>
      <c r="E13" s="41"/>
      <c r="F13" s="41"/>
      <c r="G13" s="41"/>
      <c r="H13" s="41"/>
    </row>
    <row r="14" spans="1:8" s="42" customFormat="1" x14ac:dyDescent="0.25">
      <c r="A14" s="38" t="s">
        <v>14</v>
      </c>
      <c r="B14" s="39">
        <v>6</v>
      </c>
      <c r="C14" s="40"/>
      <c r="D14" s="41"/>
      <c r="E14" s="41"/>
      <c r="F14" s="41"/>
      <c r="G14" s="41"/>
      <c r="H14" s="41"/>
    </row>
    <row r="15" spans="1:8" s="42" customFormat="1" x14ac:dyDescent="0.25">
      <c r="A15" s="38" t="s">
        <v>7</v>
      </c>
      <c r="B15" s="39">
        <v>9</v>
      </c>
      <c r="C15" s="40"/>
      <c r="D15" s="41"/>
      <c r="E15" s="41"/>
      <c r="F15" s="41"/>
      <c r="G15" s="41"/>
      <c r="H15" s="41"/>
    </row>
    <row r="16" spans="1:8" s="42" customFormat="1" x14ac:dyDescent="0.25">
      <c r="A16" s="38" t="s">
        <v>17</v>
      </c>
      <c r="B16" s="39">
        <v>59</v>
      </c>
      <c r="C16" s="40"/>
      <c r="D16" s="41"/>
      <c r="E16" s="41"/>
      <c r="F16" s="41"/>
      <c r="G16" s="41"/>
      <c r="H16" s="41"/>
    </row>
    <row r="17" spans="1:8" s="42" customFormat="1" x14ac:dyDescent="0.25">
      <c r="A17" s="38"/>
      <c r="B17" s="39"/>
      <c r="C17" s="40"/>
      <c r="D17" s="41"/>
      <c r="E17" s="41"/>
      <c r="F17" s="41"/>
      <c r="G17" s="41"/>
      <c r="H17" s="41"/>
    </row>
    <row r="18" spans="1:8" s="42" customFormat="1" x14ac:dyDescent="0.25">
      <c r="A18" s="51"/>
      <c r="B18" s="51"/>
      <c r="C18" s="40"/>
      <c r="D18" s="41"/>
      <c r="E18" s="41"/>
      <c r="F18" s="41"/>
      <c r="G18" s="41"/>
      <c r="H18" s="41"/>
    </row>
    <row r="19" spans="1:8" s="42" customFormat="1" x14ac:dyDescent="0.25">
      <c r="A19" s="51"/>
      <c r="B19" s="51"/>
      <c r="C19" s="40"/>
      <c r="D19" s="41"/>
      <c r="E19" s="41"/>
      <c r="F19" s="41"/>
      <c r="G19" s="41"/>
      <c r="H19" s="41"/>
    </row>
    <row r="20" spans="1:8" s="42" customFormat="1" x14ac:dyDescent="0.25">
      <c r="C20" s="50"/>
      <c r="D20" s="41"/>
      <c r="E20" s="41"/>
      <c r="F20" s="41"/>
      <c r="G20" s="41"/>
      <c r="H20" s="41"/>
    </row>
    <row r="21" spans="1:8" x14ac:dyDescent="0.25">
      <c r="A21" s="47"/>
      <c r="B21" s="47"/>
      <c r="C21" s="47"/>
    </row>
    <row r="22" spans="1:8" x14ac:dyDescent="0.25">
      <c r="A22" s="47"/>
      <c r="B22" s="47"/>
      <c r="C22" s="47"/>
    </row>
    <row r="23" spans="1:8" x14ac:dyDescent="0.25">
      <c r="B23" s="27"/>
      <c r="C23" s="27"/>
    </row>
    <row r="24" spans="1:8" x14ac:dyDescent="0.25">
      <c r="A24" s="27"/>
      <c r="B24" s="27"/>
      <c r="C24" s="27"/>
    </row>
    <row r="25" spans="1:8" x14ac:dyDescent="0.25">
      <c r="A25" s="27"/>
      <c r="B25" s="27"/>
      <c r="C25" s="27"/>
    </row>
    <row r="26" spans="1:8" x14ac:dyDescent="0.25">
      <c r="A26" s="27"/>
      <c r="B26" s="27"/>
      <c r="C26" s="27"/>
    </row>
    <row r="29" spans="1:8" x14ac:dyDescent="0.25">
      <c r="A29" s="44"/>
      <c r="B29" s="44"/>
      <c r="C29" s="44"/>
    </row>
    <row r="30" spans="1:8" x14ac:dyDescent="0.25">
      <c r="A30" s="159" t="s">
        <v>280</v>
      </c>
      <c r="B30" s="44"/>
      <c r="C30" s="44"/>
    </row>
    <row r="31" spans="1:8" x14ac:dyDescent="0.25">
      <c r="A31" s="45"/>
      <c r="B31" s="46"/>
      <c r="C31" s="44"/>
    </row>
    <row r="32" spans="1:8" x14ac:dyDescent="0.25">
      <c r="A32" s="45"/>
      <c r="B32" s="46"/>
      <c r="C32" s="44"/>
    </row>
    <row r="33" spans="1:3" x14ac:dyDescent="0.25">
      <c r="A33" s="45"/>
      <c r="B33" s="46"/>
      <c r="C33" s="44"/>
    </row>
    <row r="34" spans="1:3" x14ac:dyDescent="0.25">
      <c r="A34" s="45"/>
      <c r="B34" s="46"/>
      <c r="C34" s="44"/>
    </row>
    <row r="35" spans="1:3" x14ac:dyDescent="0.25">
      <c r="A35" s="45"/>
      <c r="B35" s="46"/>
      <c r="C35" s="44"/>
    </row>
    <row r="36" spans="1:3" x14ac:dyDescent="0.25">
      <c r="A36" s="45"/>
      <c r="B36" s="46"/>
      <c r="C36" s="44"/>
    </row>
    <row r="37" spans="1:3" x14ac:dyDescent="0.25">
      <c r="A37" s="45"/>
      <c r="B37" s="46"/>
      <c r="C37" s="44"/>
    </row>
    <row r="38" spans="1:3" x14ac:dyDescent="0.25">
      <c r="A38" s="45"/>
      <c r="B38" s="46"/>
      <c r="C38" s="44"/>
    </row>
    <row r="39" spans="1:3" x14ac:dyDescent="0.25">
      <c r="A39" s="45"/>
      <c r="B39" s="46"/>
      <c r="C39" s="44"/>
    </row>
    <row r="40" spans="1:3" x14ac:dyDescent="0.25">
      <c r="A40" s="45"/>
      <c r="B40" s="46"/>
      <c r="C40" s="44"/>
    </row>
    <row r="41" spans="1:3" x14ac:dyDescent="0.25">
      <c r="A41" s="45"/>
      <c r="B41" s="46"/>
      <c r="C41" s="44"/>
    </row>
    <row r="42" spans="1:3" x14ac:dyDescent="0.25">
      <c r="A42" s="45"/>
      <c r="B42" s="46"/>
      <c r="C42" s="44"/>
    </row>
    <row r="43" spans="1:3" x14ac:dyDescent="0.25">
      <c r="A43" s="44"/>
      <c r="B43" s="44"/>
      <c r="C43" s="44"/>
    </row>
    <row r="44" spans="1:3" x14ac:dyDescent="0.25">
      <c r="A44" s="44"/>
      <c r="B44" s="44"/>
      <c r="C44" s="44"/>
    </row>
  </sheetData>
  <sheetProtection selectLockedCells="1" selectUnlockedCells="1"/>
  <printOptions horizontalCentered="1" verticalCentered="1"/>
  <pageMargins left="0.19685039370078741" right="0.19685039370078741" top="0.19685039370078741" bottom="0.78740157480314965" header="0" footer="0"/>
  <pageSetup scale="81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6">
    <tabColor theme="3" tint="0.59999389629810485"/>
    <pageSetUpPr fitToPage="1"/>
  </sheetPr>
  <dimension ref="A1:H44"/>
  <sheetViews>
    <sheetView zoomScaleNormal="100" workbookViewId="0">
      <selection activeCell="B1" sqref="B1"/>
    </sheetView>
  </sheetViews>
  <sheetFormatPr baseColWidth="10" defaultColWidth="9.109375" defaultRowHeight="13.2" x14ac:dyDescent="0.25"/>
  <cols>
    <col min="1" max="1" width="33.44140625" style="23" customWidth="1"/>
    <col min="2" max="2" width="9" style="23" customWidth="1"/>
    <col min="3" max="11" width="9.109375" style="23"/>
    <col min="12" max="12" width="4.44140625" style="23" customWidth="1"/>
    <col min="13" max="16384" width="9.109375" style="23"/>
  </cols>
  <sheetData>
    <row r="1" spans="1:8" ht="42" customHeight="1" x14ac:dyDescent="0.25"/>
    <row r="2" spans="1:8" x14ac:dyDescent="0.25">
      <c r="A2" s="24" t="s">
        <v>240</v>
      </c>
    </row>
    <row r="3" spans="1:8" ht="13.8" x14ac:dyDescent="0.25">
      <c r="A3" s="24" t="s">
        <v>241</v>
      </c>
      <c r="B3" s="25"/>
    </row>
    <row r="4" spans="1:8" ht="13.8" x14ac:dyDescent="0.25">
      <c r="A4" s="25"/>
      <c r="B4" s="25"/>
    </row>
    <row r="5" spans="1:8" ht="13.8" x14ac:dyDescent="0.25">
      <c r="A5" s="26"/>
      <c r="B5" s="26"/>
      <c r="C5" s="27"/>
    </row>
    <row r="6" spans="1:8" x14ac:dyDescent="0.25">
      <c r="A6" s="28"/>
      <c r="B6" s="29"/>
      <c r="C6" s="27"/>
    </row>
    <row r="7" spans="1:8" s="33" customFormat="1" x14ac:dyDescent="0.25">
      <c r="A7" s="30" t="s">
        <v>182</v>
      </c>
      <c r="B7" s="31"/>
      <c r="C7" s="32"/>
    </row>
    <row r="8" spans="1:8" s="37" customFormat="1" x14ac:dyDescent="0.25">
      <c r="A8" s="34" t="s">
        <v>183</v>
      </c>
      <c r="B8" s="35">
        <f>SUM(B9:B20)</f>
        <v>81</v>
      </c>
      <c r="C8" s="30"/>
      <c r="D8" s="36"/>
      <c r="E8" s="36"/>
      <c r="F8" s="36"/>
      <c r="G8" s="36"/>
      <c r="H8" s="36"/>
    </row>
    <row r="9" spans="1:8" s="42" customFormat="1" x14ac:dyDescent="0.25">
      <c r="A9" s="38" t="s">
        <v>66</v>
      </c>
      <c r="B9" s="39">
        <v>1</v>
      </c>
      <c r="C9" s="40"/>
      <c r="D9" s="41"/>
      <c r="E9" s="41"/>
      <c r="F9" s="41"/>
      <c r="G9" s="41"/>
      <c r="H9" s="41"/>
    </row>
    <row r="10" spans="1:8" s="42" customFormat="1" x14ac:dyDescent="0.25">
      <c r="A10" s="38" t="s">
        <v>232</v>
      </c>
      <c r="B10" s="39">
        <v>1</v>
      </c>
      <c r="C10" s="40"/>
      <c r="D10" s="41"/>
      <c r="E10" s="41"/>
      <c r="F10" s="41"/>
      <c r="G10" s="41"/>
      <c r="H10" s="41"/>
    </row>
    <row r="11" spans="1:8" s="42" customFormat="1" x14ac:dyDescent="0.25">
      <c r="A11" s="38" t="s">
        <v>38</v>
      </c>
      <c r="B11" s="39">
        <v>1</v>
      </c>
      <c r="C11" s="40"/>
      <c r="D11" s="41"/>
      <c r="E11" s="41"/>
      <c r="F11" s="41"/>
      <c r="G11" s="41"/>
      <c r="H11" s="41"/>
    </row>
    <row r="12" spans="1:8" s="42" customFormat="1" x14ac:dyDescent="0.25">
      <c r="A12" s="38" t="s">
        <v>53</v>
      </c>
      <c r="B12" s="39">
        <v>1</v>
      </c>
      <c r="C12" s="40"/>
      <c r="D12" s="41"/>
      <c r="E12" s="41"/>
      <c r="F12" s="41"/>
      <c r="G12" s="41"/>
      <c r="H12" s="41"/>
    </row>
    <row r="13" spans="1:8" s="42" customFormat="1" x14ac:dyDescent="0.25">
      <c r="A13" s="38" t="s">
        <v>212</v>
      </c>
      <c r="B13" s="39">
        <v>1</v>
      </c>
      <c r="C13" s="40"/>
      <c r="D13" s="41"/>
      <c r="E13" s="41"/>
      <c r="F13" s="41"/>
      <c r="G13" s="41"/>
      <c r="H13" s="41"/>
    </row>
    <row r="14" spans="1:8" s="42" customFormat="1" x14ac:dyDescent="0.25">
      <c r="A14" s="38" t="s">
        <v>208</v>
      </c>
      <c r="B14" s="39">
        <v>1</v>
      </c>
      <c r="C14" s="40"/>
      <c r="D14" s="41"/>
      <c r="E14" s="41"/>
      <c r="F14" s="41"/>
      <c r="G14" s="41"/>
      <c r="H14" s="41"/>
    </row>
    <row r="15" spans="1:8" s="42" customFormat="1" x14ac:dyDescent="0.25">
      <c r="A15" s="38" t="s">
        <v>47</v>
      </c>
      <c r="B15" s="39">
        <v>1</v>
      </c>
      <c r="C15" s="40"/>
      <c r="D15" s="41"/>
      <c r="E15" s="41"/>
      <c r="F15" s="41"/>
      <c r="G15" s="41"/>
      <c r="H15" s="41"/>
    </row>
    <row r="16" spans="1:8" s="42" customFormat="1" x14ac:dyDescent="0.25">
      <c r="A16" s="38" t="s">
        <v>39</v>
      </c>
      <c r="B16" s="39">
        <v>1</v>
      </c>
      <c r="C16" s="40"/>
      <c r="D16" s="41"/>
      <c r="E16" s="41"/>
      <c r="F16" s="41"/>
      <c r="G16" s="41"/>
      <c r="H16" s="41"/>
    </row>
    <row r="17" spans="1:8" s="42" customFormat="1" x14ac:dyDescent="0.25">
      <c r="A17" s="38" t="s">
        <v>225</v>
      </c>
      <c r="B17" s="39">
        <v>3</v>
      </c>
      <c r="C17" s="40"/>
      <c r="D17" s="41"/>
      <c r="E17" s="41"/>
      <c r="F17" s="41"/>
      <c r="G17" s="41"/>
      <c r="H17" s="41"/>
    </row>
    <row r="18" spans="1:8" s="42" customFormat="1" x14ac:dyDescent="0.25">
      <c r="A18" s="38" t="s">
        <v>14</v>
      </c>
      <c r="B18" s="39">
        <v>6</v>
      </c>
      <c r="C18" s="40"/>
      <c r="D18" s="41"/>
      <c r="E18" s="41"/>
      <c r="F18" s="41"/>
      <c r="G18" s="41"/>
      <c r="H18" s="41"/>
    </row>
    <row r="19" spans="1:8" s="42" customFormat="1" x14ac:dyDescent="0.25">
      <c r="A19" s="38" t="s">
        <v>7</v>
      </c>
      <c r="B19" s="39">
        <v>14</v>
      </c>
      <c r="C19" s="40"/>
      <c r="D19" s="41"/>
      <c r="E19" s="41"/>
      <c r="F19" s="41"/>
      <c r="G19" s="41"/>
      <c r="H19" s="41"/>
    </row>
    <row r="20" spans="1:8" s="42" customFormat="1" x14ac:dyDescent="0.25">
      <c r="A20" s="38" t="s">
        <v>17</v>
      </c>
      <c r="B20" s="39">
        <v>50</v>
      </c>
      <c r="C20" s="40"/>
      <c r="D20" s="41"/>
      <c r="E20" s="41"/>
      <c r="F20" s="41"/>
      <c r="G20" s="41"/>
      <c r="H20" s="41"/>
    </row>
    <row r="21" spans="1:8" x14ac:dyDescent="0.25">
      <c r="A21" s="27"/>
      <c r="B21" s="27"/>
      <c r="C21" s="27"/>
    </row>
    <row r="22" spans="1:8" x14ac:dyDescent="0.25">
      <c r="A22" s="27"/>
      <c r="B22" s="27"/>
      <c r="C22" s="27"/>
    </row>
    <row r="23" spans="1:8" x14ac:dyDescent="0.25">
      <c r="B23" s="27"/>
      <c r="C23" s="27"/>
    </row>
    <row r="24" spans="1:8" x14ac:dyDescent="0.25">
      <c r="A24" s="27"/>
      <c r="B24" s="27"/>
      <c r="C24" s="27"/>
    </row>
    <row r="25" spans="1:8" x14ac:dyDescent="0.25">
      <c r="A25" s="27"/>
      <c r="B25" s="27"/>
      <c r="C25" s="27"/>
    </row>
    <row r="26" spans="1:8" x14ac:dyDescent="0.25">
      <c r="A26" s="27"/>
      <c r="B26" s="27"/>
      <c r="C26" s="27"/>
    </row>
    <row r="29" spans="1:8" x14ac:dyDescent="0.25">
      <c r="A29" s="44"/>
      <c r="B29" s="44"/>
      <c r="C29" s="44"/>
    </row>
    <row r="31" spans="1:8" x14ac:dyDescent="0.25">
      <c r="A31" s="159" t="s">
        <v>280</v>
      </c>
      <c r="B31" s="44"/>
      <c r="C31" s="44"/>
    </row>
    <row r="32" spans="1:8" x14ac:dyDescent="0.25">
      <c r="A32" s="45"/>
      <c r="B32" s="46"/>
      <c r="C32" s="44"/>
    </row>
    <row r="33" spans="1:3" x14ac:dyDescent="0.25">
      <c r="A33" s="45"/>
      <c r="B33" s="46"/>
      <c r="C33" s="44"/>
    </row>
    <row r="34" spans="1:3" x14ac:dyDescent="0.25">
      <c r="A34" s="45"/>
      <c r="B34" s="46"/>
      <c r="C34" s="44"/>
    </row>
    <row r="35" spans="1:3" x14ac:dyDescent="0.25">
      <c r="A35" s="45"/>
      <c r="B35" s="46"/>
      <c r="C35" s="44"/>
    </row>
    <row r="36" spans="1:3" x14ac:dyDescent="0.25">
      <c r="A36" s="45"/>
      <c r="B36" s="46"/>
      <c r="C36" s="44"/>
    </row>
    <row r="37" spans="1:3" x14ac:dyDescent="0.25">
      <c r="A37" s="45"/>
      <c r="B37" s="46"/>
      <c r="C37" s="44"/>
    </row>
    <row r="38" spans="1:3" x14ac:dyDescent="0.25">
      <c r="A38" s="45"/>
      <c r="B38" s="46"/>
      <c r="C38" s="44"/>
    </row>
    <row r="39" spans="1:3" x14ac:dyDescent="0.25">
      <c r="A39" s="45"/>
      <c r="B39" s="46"/>
      <c r="C39" s="44"/>
    </row>
    <row r="40" spans="1:3" x14ac:dyDescent="0.25">
      <c r="A40" s="45"/>
      <c r="B40" s="46"/>
      <c r="C40" s="44"/>
    </row>
    <row r="41" spans="1:3" x14ac:dyDescent="0.25">
      <c r="A41" s="45"/>
      <c r="B41" s="46"/>
      <c r="C41" s="44"/>
    </row>
    <row r="42" spans="1:3" x14ac:dyDescent="0.25">
      <c r="A42" s="45"/>
      <c r="B42" s="46"/>
      <c r="C42" s="44"/>
    </row>
    <row r="43" spans="1:3" x14ac:dyDescent="0.25">
      <c r="A43" s="44"/>
      <c r="B43" s="44"/>
      <c r="C43" s="44"/>
    </row>
    <row r="44" spans="1:3" x14ac:dyDescent="0.25">
      <c r="A44" s="44"/>
      <c r="B44" s="44"/>
      <c r="C44" s="44"/>
    </row>
  </sheetData>
  <sheetProtection selectLockedCells="1" selectUnlockedCells="1"/>
  <printOptions horizontalCentered="1" verticalCentered="1"/>
  <pageMargins left="0.19685039370078741" right="0.19685039370078741" top="0.19685039370078741" bottom="0.78740157480314965" header="0" footer="0"/>
  <pageSetup scale="81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0">
    <tabColor theme="3" tint="0.59999389629810485"/>
    <pageSetUpPr fitToPage="1"/>
  </sheetPr>
  <dimension ref="A1:H53"/>
  <sheetViews>
    <sheetView zoomScale="60" zoomScaleNormal="60" zoomScaleSheetLayoutView="70" workbookViewId="0">
      <selection activeCell="B1" sqref="B1"/>
    </sheetView>
  </sheetViews>
  <sheetFormatPr baseColWidth="10" defaultColWidth="9.109375" defaultRowHeight="13.2" x14ac:dyDescent="0.25"/>
  <cols>
    <col min="1" max="1" width="42.44140625" style="23" customWidth="1"/>
    <col min="2" max="2" width="9" style="23" customWidth="1"/>
    <col min="3" max="10" width="9.109375" style="23"/>
    <col min="11" max="11" width="4.21875" style="23" customWidth="1"/>
    <col min="12" max="16384" width="9.109375" style="23"/>
  </cols>
  <sheetData>
    <row r="1" spans="1:8" ht="42" customHeight="1" x14ac:dyDescent="0.25"/>
    <row r="2" spans="1:8" x14ac:dyDescent="0.25">
      <c r="A2" s="166" t="s">
        <v>240</v>
      </c>
    </row>
    <row r="3" spans="1:8" ht="13.8" x14ac:dyDescent="0.25">
      <c r="A3" s="166" t="s">
        <v>293</v>
      </c>
      <c r="B3" s="25"/>
    </row>
    <row r="4" spans="1:8" ht="13.8" x14ac:dyDescent="0.25">
      <c r="A4" s="167"/>
      <c r="B4" s="167"/>
      <c r="C4" s="168"/>
    </row>
    <row r="5" spans="1:8" ht="13.8" x14ac:dyDescent="0.25">
      <c r="A5" s="26"/>
      <c r="B5" s="26"/>
      <c r="C5" s="47"/>
    </row>
    <row r="6" spans="1:8" x14ac:dyDescent="0.25">
      <c r="A6" s="28"/>
      <c r="B6" s="29"/>
      <c r="C6" s="47"/>
      <c r="D6" s="168"/>
    </row>
    <row r="7" spans="1:8" s="33" customFormat="1" x14ac:dyDescent="0.25">
      <c r="A7" s="30" t="s">
        <v>182</v>
      </c>
      <c r="B7" s="31"/>
      <c r="C7" s="49"/>
      <c r="D7" s="169"/>
    </row>
    <row r="8" spans="1:8" s="37" customFormat="1" x14ac:dyDescent="0.25">
      <c r="A8" s="34" t="s">
        <v>183</v>
      </c>
      <c r="B8" s="35">
        <f>SUM(B9:B27)</f>
        <v>82</v>
      </c>
      <c r="C8" s="48"/>
      <c r="D8" s="48"/>
      <c r="E8" s="36"/>
      <c r="F8" s="36"/>
      <c r="G8" s="36"/>
      <c r="H8" s="36"/>
    </row>
    <row r="9" spans="1:8" s="37" customFormat="1" x14ac:dyDescent="0.25">
      <c r="A9" s="170" t="s">
        <v>203</v>
      </c>
      <c r="B9" s="170">
        <v>1</v>
      </c>
      <c r="C9" s="48"/>
      <c r="D9" s="48"/>
      <c r="E9" s="36"/>
      <c r="F9" s="36"/>
      <c r="G9" s="36"/>
      <c r="H9" s="36"/>
    </row>
    <row r="10" spans="1:8" s="37" customFormat="1" x14ac:dyDescent="0.25">
      <c r="A10" s="170" t="s">
        <v>294</v>
      </c>
      <c r="B10" s="170">
        <v>1</v>
      </c>
      <c r="C10" s="48"/>
      <c r="D10" s="48"/>
      <c r="E10" s="36"/>
      <c r="F10" s="36"/>
      <c r="G10" s="36"/>
      <c r="H10" s="36"/>
    </row>
    <row r="11" spans="1:8" s="37" customFormat="1" x14ac:dyDescent="0.25">
      <c r="A11" s="170" t="s">
        <v>208</v>
      </c>
      <c r="B11" s="170">
        <v>1</v>
      </c>
      <c r="C11" s="48"/>
      <c r="D11" s="48"/>
      <c r="E11" s="36"/>
      <c r="F11" s="36"/>
      <c r="G11" s="36"/>
      <c r="H11" s="36"/>
    </row>
    <row r="12" spans="1:8" s="37" customFormat="1" x14ac:dyDescent="0.25">
      <c r="A12" s="170" t="s">
        <v>295</v>
      </c>
      <c r="B12" s="170">
        <v>1</v>
      </c>
      <c r="C12" s="48"/>
      <c r="D12" s="48"/>
      <c r="E12" s="36"/>
      <c r="F12" s="36"/>
      <c r="G12" s="36"/>
      <c r="H12" s="36"/>
    </row>
    <row r="13" spans="1:8" s="37" customFormat="1" x14ac:dyDescent="0.25">
      <c r="A13" s="170" t="s">
        <v>212</v>
      </c>
      <c r="B13" s="170">
        <v>1</v>
      </c>
      <c r="C13" s="48"/>
      <c r="D13" s="48"/>
      <c r="E13" s="36"/>
      <c r="F13" s="36"/>
      <c r="G13" s="36"/>
      <c r="H13" s="36"/>
    </row>
    <row r="14" spans="1:8" s="37" customFormat="1" x14ac:dyDescent="0.25">
      <c r="A14" s="170" t="s">
        <v>296</v>
      </c>
      <c r="B14" s="170">
        <v>1</v>
      </c>
      <c r="C14" s="48"/>
      <c r="D14" s="48"/>
      <c r="E14" s="36"/>
      <c r="F14" s="36"/>
      <c r="G14" s="36"/>
      <c r="H14" s="36"/>
    </row>
    <row r="15" spans="1:8" s="37" customFormat="1" x14ac:dyDescent="0.25">
      <c r="A15" s="170" t="s">
        <v>53</v>
      </c>
      <c r="B15" s="170">
        <v>1</v>
      </c>
      <c r="C15" s="48"/>
      <c r="D15" s="48"/>
      <c r="E15" s="36"/>
      <c r="F15" s="36"/>
      <c r="G15" s="36"/>
      <c r="H15" s="36"/>
    </row>
    <row r="16" spans="1:8" s="42" customFormat="1" x14ac:dyDescent="0.25">
      <c r="A16" s="170" t="s">
        <v>297</v>
      </c>
      <c r="B16" s="170">
        <v>1</v>
      </c>
      <c r="C16" s="50"/>
      <c r="D16" s="50"/>
      <c r="E16" s="41"/>
      <c r="F16" s="41"/>
      <c r="G16" s="41"/>
      <c r="H16" s="41"/>
    </row>
    <row r="17" spans="1:8" s="42" customFormat="1" x14ac:dyDescent="0.25">
      <c r="A17" s="170" t="s">
        <v>95</v>
      </c>
      <c r="B17" s="170">
        <v>1</v>
      </c>
      <c r="C17" s="50"/>
      <c r="D17" s="50"/>
      <c r="E17" s="41"/>
      <c r="F17" s="41"/>
      <c r="G17" s="41"/>
      <c r="H17" s="41"/>
    </row>
    <row r="18" spans="1:8" s="42" customFormat="1" x14ac:dyDescent="0.25">
      <c r="A18" s="170" t="s">
        <v>298</v>
      </c>
      <c r="B18" s="170">
        <v>1</v>
      </c>
      <c r="C18" s="50"/>
      <c r="D18" s="50"/>
      <c r="E18" s="41"/>
      <c r="F18" s="41"/>
      <c r="G18" s="41"/>
      <c r="H18" s="41"/>
    </row>
    <row r="19" spans="1:8" s="42" customFormat="1" x14ac:dyDescent="0.25">
      <c r="A19" s="170" t="s">
        <v>299</v>
      </c>
      <c r="B19" s="170">
        <v>1</v>
      </c>
      <c r="C19" s="50"/>
      <c r="D19" s="50"/>
      <c r="E19" s="41"/>
      <c r="F19" s="41"/>
      <c r="G19" s="41"/>
      <c r="H19" s="41"/>
    </row>
    <row r="20" spans="1:8" s="42" customFormat="1" x14ac:dyDescent="0.25">
      <c r="A20" s="170" t="s">
        <v>230</v>
      </c>
      <c r="B20" s="170">
        <v>1</v>
      </c>
      <c r="C20" s="50"/>
      <c r="D20" s="50"/>
      <c r="E20" s="41"/>
      <c r="F20" s="41"/>
      <c r="G20" s="41"/>
      <c r="H20" s="41"/>
    </row>
    <row r="21" spans="1:8" s="42" customFormat="1" x14ac:dyDescent="0.25">
      <c r="A21" s="170" t="s">
        <v>300</v>
      </c>
      <c r="B21" s="170">
        <v>1</v>
      </c>
      <c r="C21" s="50"/>
      <c r="D21" s="50"/>
      <c r="E21" s="41"/>
      <c r="F21" s="41"/>
      <c r="G21" s="41"/>
      <c r="H21" s="41"/>
    </row>
    <row r="22" spans="1:8" s="42" customFormat="1" x14ac:dyDescent="0.25">
      <c r="A22" s="170" t="s">
        <v>301</v>
      </c>
      <c r="B22" s="170">
        <v>1</v>
      </c>
      <c r="C22" s="50"/>
      <c r="D22" s="50"/>
      <c r="E22" s="41"/>
      <c r="F22" s="41"/>
      <c r="G22" s="41"/>
      <c r="H22" s="41"/>
    </row>
    <row r="23" spans="1:8" s="42" customFormat="1" x14ac:dyDescent="0.25">
      <c r="A23" s="170" t="s">
        <v>232</v>
      </c>
      <c r="B23" s="170">
        <v>2</v>
      </c>
      <c r="C23" s="50"/>
      <c r="D23" s="50"/>
      <c r="E23" s="41"/>
      <c r="F23" s="41"/>
      <c r="G23" s="41"/>
      <c r="H23" s="41"/>
    </row>
    <row r="24" spans="1:8" s="42" customFormat="1" x14ac:dyDescent="0.25">
      <c r="A24" s="170" t="s">
        <v>14</v>
      </c>
      <c r="B24" s="170">
        <v>4</v>
      </c>
      <c r="C24" s="50"/>
      <c r="D24" s="50"/>
      <c r="E24" s="41"/>
      <c r="F24" s="41"/>
      <c r="G24" s="41"/>
      <c r="H24" s="41"/>
    </row>
    <row r="25" spans="1:8" s="42" customFormat="1" x14ac:dyDescent="0.25">
      <c r="A25" s="170" t="s">
        <v>225</v>
      </c>
      <c r="B25" s="170">
        <v>4</v>
      </c>
      <c r="C25" s="50"/>
      <c r="D25" s="50"/>
      <c r="E25" s="41"/>
      <c r="F25" s="41"/>
      <c r="G25" s="41"/>
      <c r="H25" s="41"/>
    </row>
    <row r="26" spans="1:8" s="42" customFormat="1" x14ac:dyDescent="0.25">
      <c r="A26" s="170" t="s">
        <v>7</v>
      </c>
      <c r="B26" s="170">
        <v>15</v>
      </c>
      <c r="C26" s="50"/>
      <c r="D26" s="50"/>
      <c r="E26" s="41"/>
      <c r="F26" s="41"/>
      <c r="G26" s="41"/>
      <c r="H26" s="41"/>
    </row>
    <row r="27" spans="1:8" s="42" customFormat="1" x14ac:dyDescent="0.25">
      <c r="A27" s="170" t="s">
        <v>17</v>
      </c>
      <c r="B27" s="170">
        <v>43</v>
      </c>
      <c r="C27" s="50"/>
      <c r="D27" s="50"/>
      <c r="E27" s="41"/>
      <c r="F27" s="41"/>
      <c r="G27" s="41"/>
      <c r="H27" s="41"/>
    </row>
    <row r="28" spans="1:8" x14ac:dyDescent="0.25">
      <c r="A28" s="27"/>
      <c r="B28" s="27"/>
      <c r="C28" s="47"/>
      <c r="D28" s="168"/>
    </row>
    <row r="29" spans="1:8" x14ac:dyDescent="0.25">
      <c r="A29" s="47"/>
      <c r="B29" s="47"/>
      <c r="C29" s="47"/>
      <c r="D29" s="168"/>
    </row>
    <row r="30" spans="1:8" x14ac:dyDescent="0.25">
      <c r="A30" s="168"/>
      <c r="B30" s="47"/>
      <c r="C30" s="47"/>
      <c r="D30" s="168"/>
    </row>
    <row r="31" spans="1:8" x14ac:dyDescent="0.25">
      <c r="A31" s="47"/>
      <c r="B31" s="47"/>
      <c r="C31" s="47"/>
      <c r="D31" s="168"/>
    </row>
    <row r="32" spans="1:8" x14ac:dyDescent="0.25">
      <c r="A32" s="27"/>
      <c r="B32" s="27"/>
      <c r="C32" s="27"/>
    </row>
    <row r="33" spans="1:3" x14ac:dyDescent="0.25">
      <c r="B33" s="27"/>
      <c r="C33" s="27"/>
    </row>
    <row r="34" spans="1:3" x14ac:dyDescent="0.25">
      <c r="A34" s="172"/>
    </row>
    <row r="36" spans="1:3" x14ac:dyDescent="0.25">
      <c r="A36" s="44"/>
      <c r="B36" s="44"/>
      <c r="C36" s="44"/>
    </row>
    <row r="37" spans="1:3" x14ac:dyDescent="0.25">
      <c r="A37" s="44"/>
      <c r="B37" s="44"/>
      <c r="C37" s="44"/>
    </row>
    <row r="38" spans="1:3" x14ac:dyDescent="0.25">
      <c r="A38" s="45"/>
      <c r="B38" s="46"/>
      <c r="C38" s="44"/>
    </row>
    <row r="39" spans="1:3" x14ac:dyDescent="0.25">
      <c r="A39" s="45"/>
      <c r="B39" s="46"/>
      <c r="C39" s="44"/>
    </row>
    <row r="40" spans="1:3" x14ac:dyDescent="0.25">
      <c r="A40" s="45"/>
      <c r="B40" s="46"/>
      <c r="C40" s="44"/>
    </row>
    <row r="41" spans="1:3" x14ac:dyDescent="0.25">
      <c r="A41" s="45"/>
      <c r="B41" s="46"/>
      <c r="C41" s="44"/>
    </row>
    <row r="42" spans="1:3" x14ac:dyDescent="0.25">
      <c r="A42" s="45"/>
      <c r="B42" s="46"/>
      <c r="C42" s="44"/>
    </row>
    <row r="43" spans="1:3" x14ac:dyDescent="0.25">
      <c r="A43" s="45"/>
      <c r="B43" s="46"/>
      <c r="C43" s="44"/>
    </row>
    <row r="44" spans="1:3" x14ac:dyDescent="0.25">
      <c r="B44" s="46"/>
      <c r="C44" s="44"/>
    </row>
    <row r="45" spans="1:3" x14ac:dyDescent="0.25">
      <c r="A45" s="45"/>
      <c r="B45" s="46"/>
      <c r="C45" s="44"/>
    </row>
    <row r="46" spans="1:3" x14ac:dyDescent="0.25">
      <c r="A46" s="45"/>
      <c r="B46" s="46"/>
      <c r="C46" s="44"/>
    </row>
    <row r="47" spans="1:3" x14ac:dyDescent="0.25">
      <c r="A47" s="45"/>
      <c r="B47" s="46"/>
      <c r="C47" s="44"/>
    </row>
    <row r="48" spans="1:3" x14ac:dyDescent="0.25">
      <c r="A48" s="45"/>
      <c r="B48" s="46"/>
      <c r="C48" s="44"/>
    </row>
    <row r="49" spans="1:3" x14ac:dyDescent="0.25">
      <c r="A49" s="45"/>
      <c r="B49" s="46"/>
      <c r="C49" s="44"/>
    </row>
    <row r="50" spans="1:3" x14ac:dyDescent="0.25">
      <c r="A50" s="44"/>
      <c r="B50" s="44"/>
      <c r="C50" s="44"/>
    </row>
    <row r="51" spans="1:3" x14ac:dyDescent="0.25">
      <c r="A51" s="44"/>
      <c r="B51" s="44"/>
      <c r="C51" s="44"/>
    </row>
    <row r="53" spans="1:3" x14ac:dyDescent="0.25">
      <c r="A53" s="171" t="str">
        <f>+'G7'!A31</f>
        <v>Fuente: Cuadro 11.</v>
      </c>
    </row>
  </sheetData>
  <sheetProtection selectLockedCells="1" selectUnlockedCells="1"/>
  <printOptions horizontalCentered="1" verticalCentered="1"/>
  <pageMargins left="0.19685039370078741" right="0.19685039370078741" top="0.19685039370078741" bottom="0.78740157480314965" header="0" footer="0"/>
  <pageSetup scale="82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>
    <tabColor theme="9" tint="0.59999389629810485"/>
    <pageSetUpPr fitToPage="1"/>
  </sheetPr>
  <dimension ref="A1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1" spans="1:7" ht="20.100000000000001" customHeight="1" x14ac:dyDescent="0.2"/>
    <row r="3" spans="1:7" x14ac:dyDescent="0.2">
      <c r="A3" s="225" t="s">
        <v>247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55" t="s">
        <v>244</v>
      </c>
      <c r="B6" s="154">
        <v>2002</v>
      </c>
      <c r="C6" s="154">
        <v>2006</v>
      </c>
      <c r="D6" s="154">
        <v>2010</v>
      </c>
      <c r="E6" s="105">
        <v>2016</v>
      </c>
      <c r="F6" s="163">
        <v>2020</v>
      </c>
    </row>
    <row r="7" spans="1:7" ht="17.25" customHeight="1" x14ac:dyDescent="0.2"/>
    <row r="8" spans="1:7" ht="17.25" customHeight="1" x14ac:dyDescent="0.2">
      <c r="A8" s="2" t="s">
        <v>31</v>
      </c>
      <c r="B8" s="97">
        <v>549</v>
      </c>
      <c r="C8" s="97">
        <v>337</v>
      </c>
      <c r="D8" s="97">
        <v>342</v>
      </c>
      <c r="E8" s="97">
        <v>347</v>
      </c>
      <c r="F8" s="97">
        <v>337</v>
      </c>
    </row>
    <row r="9" spans="1:7" ht="17.25" customHeight="1" x14ac:dyDescent="0.2">
      <c r="A9" s="2" t="s">
        <v>33</v>
      </c>
      <c r="B9" s="97">
        <v>214334</v>
      </c>
      <c r="C9" s="97">
        <v>223838</v>
      </c>
      <c r="D9" s="97">
        <v>225542</v>
      </c>
      <c r="E9" s="97">
        <v>231682</v>
      </c>
      <c r="F9" s="97">
        <v>237238.99999999988</v>
      </c>
    </row>
    <row r="10" spans="1:7" ht="17.25" customHeight="1" x14ac:dyDescent="0.2">
      <c r="A10" s="2" t="s">
        <v>23</v>
      </c>
      <c r="B10" s="97">
        <v>36696</v>
      </c>
      <c r="C10" s="97">
        <v>26594</v>
      </c>
      <c r="D10" s="97">
        <v>41395</v>
      </c>
      <c r="E10" s="97">
        <v>61147</v>
      </c>
      <c r="F10" s="97">
        <v>60045.000000000044</v>
      </c>
      <c r="G10" s="100"/>
    </row>
    <row r="11" spans="1:7" ht="17.25" customHeight="1" x14ac:dyDescent="0.2">
      <c r="A11" s="4" t="s">
        <v>355</v>
      </c>
      <c r="B11" s="97">
        <v>35685</v>
      </c>
      <c r="C11" s="97">
        <v>26177</v>
      </c>
      <c r="D11" s="97">
        <v>40873</v>
      </c>
      <c r="E11" s="97">
        <v>59792</v>
      </c>
      <c r="F11" s="97">
        <v>59177.000000000022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6277</v>
      </c>
      <c r="E12" s="97">
        <v>0</v>
      </c>
      <c r="F12" s="97">
        <v>0</v>
      </c>
    </row>
    <row r="13" spans="1:7" ht="17.25" customHeight="1" x14ac:dyDescent="0.2">
      <c r="A13" s="14" t="s">
        <v>14</v>
      </c>
      <c r="B13" s="97">
        <v>3534</v>
      </c>
      <c r="C13" s="97">
        <v>5013</v>
      </c>
      <c r="D13" s="97">
        <v>6610</v>
      </c>
      <c r="E13" s="97">
        <v>3191</v>
      </c>
      <c r="F13" s="97">
        <v>8579.9999999999927</v>
      </c>
    </row>
    <row r="14" spans="1:7" ht="17.25" customHeight="1" x14ac:dyDescent="0.2">
      <c r="A14" s="14" t="s">
        <v>203</v>
      </c>
      <c r="B14" s="97">
        <v>0</v>
      </c>
      <c r="C14" s="97">
        <v>0</v>
      </c>
      <c r="D14" s="97">
        <v>0</v>
      </c>
      <c r="E14" s="97">
        <v>0</v>
      </c>
      <c r="F14" s="97">
        <v>980.00000000000011</v>
      </c>
    </row>
    <row r="15" spans="1:7" ht="17.25" customHeight="1" x14ac:dyDescent="0.2">
      <c r="A15" s="14" t="s">
        <v>46</v>
      </c>
      <c r="B15" s="97">
        <v>5692</v>
      </c>
      <c r="C15" s="97">
        <v>0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47</v>
      </c>
      <c r="B16" s="97">
        <v>4939</v>
      </c>
      <c r="C16" s="97">
        <v>1309</v>
      </c>
      <c r="D16" s="97">
        <v>0</v>
      </c>
      <c r="E16" s="97">
        <v>23925</v>
      </c>
      <c r="F16" s="97">
        <v>4794.9999999999973</v>
      </c>
    </row>
    <row r="17" spans="1:6" ht="17.25" customHeight="1" x14ac:dyDescent="0.2">
      <c r="A17" s="14" t="s">
        <v>316</v>
      </c>
      <c r="B17" s="97">
        <v>0</v>
      </c>
      <c r="C17" s="97">
        <v>0</v>
      </c>
      <c r="D17" s="97">
        <v>0</v>
      </c>
      <c r="E17" s="97">
        <v>0</v>
      </c>
      <c r="F17" s="97">
        <v>563</v>
      </c>
    </row>
    <row r="18" spans="1:6" ht="17.25" customHeight="1" x14ac:dyDescent="0.2">
      <c r="A18" s="14" t="s">
        <v>323</v>
      </c>
      <c r="B18" s="97">
        <v>0</v>
      </c>
      <c r="C18" s="97">
        <v>0</v>
      </c>
      <c r="D18" s="97">
        <v>0</v>
      </c>
      <c r="E18" s="97">
        <v>0</v>
      </c>
      <c r="F18" s="97">
        <v>4158.9999999999982</v>
      </c>
    </row>
    <row r="19" spans="1:6" ht="17.25" customHeight="1" x14ac:dyDescent="0.2">
      <c r="A19" s="14" t="s">
        <v>296</v>
      </c>
      <c r="B19" s="97">
        <v>0</v>
      </c>
      <c r="C19" s="97">
        <v>0</v>
      </c>
      <c r="D19" s="97">
        <v>0</v>
      </c>
      <c r="E19" s="97">
        <v>0</v>
      </c>
      <c r="F19" s="97">
        <v>773.00000000000011</v>
      </c>
    </row>
    <row r="20" spans="1:6" ht="17.25" customHeight="1" x14ac:dyDescent="0.2">
      <c r="A20" s="14" t="s">
        <v>215</v>
      </c>
      <c r="B20" s="97">
        <v>0</v>
      </c>
      <c r="C20" s="97">
        <v>0</v>
      </c>
      <c r="D20" s="97">
        <v>0</v>
      </c>
      <c r="E20" s="97">
        <v>313</v>
      </c>
      <c r="F20" s="97">
        <v>0</v>
      </c>
    </row>
    <row r="21" spans="1:6" ht="17.25" customHeight="1" x14ac:dyDescent="0.2">
      <c r="A21" s="14" t="s">
        <v>72</v>
      </c>
      <c r="B21" s="97">
        <v>0</v>
      </c>
      <c r="C21" s="97">
        <v>378</v>
      </c>
      <c r="D21" s="97">
        <v>0</v>
      </c>
      <c r="E21" s="97">
        <v>0</v>
      </c>
      <c r="F21" s="97">
        <v>0</v>
      </c>
    </row>
    <row r="22" spans="1:6" ht="17.25" customHeight="1" x14ac:dyDescent="0.2">
      <c r="A22" s="14" t="s">
        <v>38</v>
      </c>
      <c r="B22" s="97">
        <v>0</v>
      </c>
      <c r="C22" s="97">
        <v>0</v>
      </c>
      <c r="D22" s="97">
        <v>0</v>
      </c>
      <c r="E22" s="97">
        <v>3503</v>
      </c>
      <c r="F22" s="97">
        <v>0</v>
      </c>
    </row>
    <row r="23" spans="1:6" ht="17.25" customHeight="1" x14ac:dyDescent="0.2">
      <c r="A23" s="14" t="s">
        <v>220</v>
      </c>
      <c r="B23" s="97">
        <v>0</v>
      </c>
      <c r="C23" s="97">
        <v>0</v>
      </c>
      <c r="D23" s="97">
        <v>0</v>
      </c>
      <c r="E23" s="97">
        <v>523</v>
      </c>
      <c r="F23" s="97">
        <v>0</v>
      </c>
    </row>
    <row r="24" spans="1:6" ht="17.25" customHeight="1" x14ac:dyDescent="0.2">
      <c r="A24" s="14" t="s">
        <v>11</v>
      </c>
      <c r="B24" s="97">
        <v>69</v>
      </c>
      <c r="C24" s="97">
        <v>0</v>
      </c>
      <c r="D24" s="97">
        <v>0</v>
      </c>
      <c r="E24" s="97">
        <v>0</v>
      </c>
      <c r="F24" s="97">
        <v>0</v>
      </c>
    </row>
    <row r="25" spans="1:6" ht="17.25" customHeight="1" x14ac:dyDescent="0.2">
      <c r="A25" s="14" t="s">
        <v>330</v>
      </c>
      <c r="B25" s="97">
        <v>0</v>
      </c>
      <c r="C25" s="97">
        <v>0</v>
      </c>
      <c r="D25" s="97">
        <v>0</v>
      </c>
      <c r="E25" s="97">
        <v>0</v>
      </c>
      <c r="F25" s="97">
        <v>480.00000000000011</v>
      </c>
    </row>
    <row r="26" spans="1:6" ht="17.25" customHeight="1" x14ac:dyDescent="0.2">
      <c r="A26" s="14" t="s">
        <v>9</v>
      </c>
      <c r="B26" s="97">
        <v>0</v>
      </c>
      <c r="C26" s="97">
        <v>142</v>
      </c>
      <c r="D26" s="97">
        <v>1626</v>
      </c>
      <c r="E26" s="97">
        <v>3399</v>
      </c>
      <c r="F26" s="97">
        <v>1505.9999999999989</v>
      </c>
    </row>
    <row r="27" spans="1:6" ht="17.25" customHeight="1" x14ac:dyDescent="0.2">
      <c r="A27" s="14" t="s">
        <v>17</v>
      </c>
      <c r="B27" s="97">
        <v>12998</v>
      </c>
      <c r="C27" s="97">
        <v>18061</v>
      </c>
      <c r="D27" s="97">
        <v>25206</v>
      </c>
      <c r="E27" s="97">
        <v>9536</v>
      </c>
      <c r="F27" s="97">
        <v>22301.000000000015</v>
      </c>
    </row>
    <row r="28" spans="1:6" ht="17.25" customHeight="1" x14ac:dyDescent="0.2">
      <c r="A28" s="14" t="s">
        <v>8</v>
      </c>
      <c r="B28" s="97">
        <v>1338</v>
      </c>
      <c r="C28" s="97">
        <v>894</v>
      </c>
      <c r="D28" s="97">
        <v>1154</v>
      </c>
      <c r="E28" s="97">
        <v>2051</v>
      </c>
      <c r="F28" s="97">
        <v>0</v>
      </c>
    </row>
    <row r="29" spans="1:6" ht="17.25" customHeight="1" x14ac:dyDescent="0.2">
      <c r="A29" s="14" t="s">
        <v>336</v>
      </c>
      <c r="B29" s="97"/>
      <c r="C29" s="97"/>
      <c r="D29" s="97"/>
      <c r="E29" s="97"/>
      <c r="F29" s="97">
        <v>1135.0000000000005</v>
      </c>
    </row>
    <row r="30" spans="1:6" ht="17.25" customHeight="1" x14ac:dyDescent="0.2">
      <c r="A30" s="14" t="s">
        <v>225</v>
      </c>
      <c r="B30" s="97">
        <v>0</v>
      </c>
      <c r="C30" s="97">
        <v>0</v>
      </c>
      <c r="D30" s="97">
        <v>0</v>
      </c>
      <c r="E30" s="97">
        <v>1032</v>
      </c>
      <c r="F30" s="97">
        <v>0</v>
      </c>
    </row>
    <row r="31" spans="1:6" ht="17.25" customHeight="1" x14ac:dyDescent="0.2">
      <c r="A31" s="14" t="s">
        <v>337</v>
      </c>
      <c r="B31" s="97">
        <v>0</v>
      </c>
      <c r="C31" s="97">
        <v>0</v>
      </c>
      <c r="D31" s="97">
        <v>0</v>
      </c>
      <c r="E31" s="97">
        <v>0</v>
      </c>
      <c r="F31" s="97">
        <v>3501</v>
      </c>
    </row>
    <row r="32" spans="1:6" ht="17.25" customHeight="1" x14ac:dyDescent="0.2">
      <c r="A32" s="14" t="s">
        <v>64</v>
      </c>
      <c r="B32" s="97">
        <v>981</v>
      </c>
      <c r="C32" s="97">
        <v>0</v>
      </c>
      <c r="D32" s="97">
        <v>0</v>
      </c>
      <c r="E32" s="97">
        <v>0</v>
      </c>
      <c r="F32" s="97">
        <v>0</v>
      </c>
    </row>
    <row r="33" spans="1:6" ht="17.25" customHeight="1" x14ac:dyDescent="0.2">
      <c r="A33" s="14" t="s">
        <v>184</v>
      </c>
      <c r="B33" s="97">
        <v>0</v>
      </c>
      <c r="C33" s="97">
        <v>380</v>
      </c>
      <c r="D33" s="97">
        <v>0</v>
      </c>
      <c r="E33" s="97">
        <v>786</v>
      </c>
      <c r="F33" s="97">
        <v>0</v>
      </c>
    </row>
    <row r="34" spans="1:6" ht="17.25" customHeight="1" x14ac:dyDescent="0.2">
      <c r="A34" s="14" t="s">
        <v>232</v>
      </c>
      <c r="B34" s="97">
        <v>0</v>
      </c>
      <c r="C34" s="97">
        <v>0</v>
      </c>
      <c r="D34" s="97">
        <v>0</v>
      </c>
      <c r="E34" s="97">
        <v>3602</v>
      </c>
      <c r="F34" s="97">
        <v>2406.9999999999991</v>
      </c>
    </row>
    <row r="35" spans="1:6" ht="17.25" customHeight="1" x14ac:dyDescent="0.2">
      <c r="A35" s="14" t="s">
        <v>234</v>
      </c>
      <c r="B35" s="97"/>
      <c r="C35" s="97"/>
      <c r="D35" s="97"/>
      <c r="E35" s="97"/>
      <c r="F35" s="97">
        <v>2460.9999999999991</v>
      </c>
    </row>
    <row r="36" spans="1:6" ht="17.25" customHeight="1" x14ac:dyDescent="0.2">
      <c r="A36" s="14" t="s">
        <v>236</v>
      </c>
      <c r="B36" s="97">
        <v>0</v>
      </c>
      <c r="C36" s="97">
        <v>0</v>
      </c>
      <c r="D36" s="97">
        <v>0</v>
      </c>
      <c r="E36" s="97">
        <v>1609</v>
      </c>
      <c r="F36" s="97">
        <v>0</v>
      </c>
    </row>
    <row r="37" spans="1:6" ht="17.25" customHeight="1" x14ac:dyDescent="0.2">
      <c r="A37" s="14" t="s">
        <v>7</v>
      </c>
      <c r="B37" s="97">
        <v>6134</v>
      </c>
      <c r="C37" s="97">
        <v>0</v>
      </c>
      <c r="D37" s="97">
        <v>0</v>
      </c>
      <c r="E37" s="97">
        <v>6322</v>
      </c>
      <c r="F37" s="97">
        <v>4731.0000000000036</v>
      </c>
    </row>
    <row r="38" spans="1:6" ht="17.25" customHeight="1" x14ac:dyDescent="0.2">
      <c r="A38" s="14" t="s">
        <v>301</v>
      </c>
      <c r="B38" s="97">
        <v>0</v>
      </c>
      <c r="C38" s="97">
        <v>0</v>
      </c>
      <c r="D38" s="97">
        <v>0</v>
      </c>
      <c r="E38" s="97">
        <v>0</v>
      </c>
      <c r="F38" s="97">
        <v>804.99999999999955</v>
      </c>
    </row>
    <row r="39" spans="1:6" ht="17.25" customHeight="1" x14ac:dyDescent="0.2">
      <c r="A39" s="4" t="s">
        <v>25</v>
      </c>
      <c r="B39" s="97">
        <v>802</v>
      </c>
      <c r="C39" s="97">
        <v>297</v>
      </c>
      <c r="D39" s="97">
        <v>404</v>
      </c>
      <c r="E39" s="97">
        <v>1074</v>
      </c>
      <c r="F39" s="97">
        <v>642</v>
      </c>
    </row>
    <row r="40" spans="1:6" ht="17.25" customHeight="1" x14ac:dyDescent="0.2">
      <c r="A40" s="4" t="s">
        <v>243</v>
      </c>
      <c r="B40" s="97">
        <v>209</v>
      </c>
      <c r="C40" s="97">
        <v>120</v>
      </c>
      <c r="D40" s="97">
        <v>118</v>
      </c>
      <c r="E40" s="97">
        <v>281</v>
      </c>
      <c r="F40" s="97">
        <v>226.00000000000014</v>
      </c>
    </row>
    <row r="41" spans="1:6" ht="17.25" customHeight="1" x14ac:dyDescent="0.2">
      <c r="A41" s="10"/>
      <c r="B41" s="99"/>
      <c r="C41" s="99"/>
      <c r="D41" s="99"/>
      <c r="E41" s="10"/>
      <c r="F41" s="10"/>
    </row>
    <row r="42" spans="1:6" ht="17.25" customHeight="1" x14ac:dyDescent="0.2">
      <c r="A42" s="21" t="s">
        <v>313</v>
      </c>
    </row>
    <row r="44" spans="1:6" x14ac:dyDescent="0.2">
      <c r="C44" s="100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0.59999389629810485"/>
    <pageSetUpPr fitToPage="1"/>
  </sheetPr>
  <dimension ref="A1:G3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1" spans="1:7" ht="20.100000000000001" customHeight="1" x14ac:dyDescent="0.2"/>
    <row r="3" spans="1:7" x14ac:dyDescent="0.2">
      <c r="A3" s="225" t="s">
        <v>248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55" t="s">
        <v>244</v>
      </c>
      <c r="B6" s="154">
        <v>2002</v>
      </c>
      <c r="C6" s="154">
        <v>2006</v>
      </c>
      <c r="D6" s="154">
        <v>2010</v>
      </c>
      <c r="E6" s="105">
        <v>2016</v>
      </c>
      <c r="F6" s="165">
        <v>2020</v>
      </c>
    </row>
    <row r="7" spans="1:7" ht="17.25" customHeight="1" x14ac:dyDescent="0.2"/>
    <row r="8" spans="1:7" ht="17.25" customHeight="1" x14ac:dyDescent="0.2">
      <c r="A8" s="2" t="s">
        <v>31</v>
      </c>
      <c r="B8" s="97">
        <v>85</v>
      </c>
      <c r="C8" s="97">
        <v>57</v>
      </c>
      <c r="D8" s="97">
        <v>61</v>
      </c>
      <c r="E8" s="97">
        <v>66</v>
      </c>
      <c r="F8" s="97">
        <v>68</v>
      </c>
    </row>
    <row r="9" spans="1:7" ht="17.25" customHeight="1" x14ac:dyDescent="0.2">
      <c r="A9" s="2" t="s">
        <v>33</v>
      </c>
      <c r="B9" s="97">
        <v>32713</v>
      </c>
      <c r="C9" s="97">
        <v>36674</v>
      </c>
      <c r="D9" s="97">
        <v>40526</v>
      </c>
      <c r="E9" s="97">
        <v>44982</v>
      </c>
      <c r="F9" s="97">
        <v>48909.000000000015</v>
      </c>
    </row>
    <row r="10" spans="1:7" ht="17.25" customHeight="1" x14ac:dyDescent="0.2">
      <c r="A10" s="2" t="s">
        <v>23</v>
      </c>
      <c r="B10" s="97">
        <v>6813</v>
      </c>
      <c r="C10" s="97">
        <v>8228</v>
      </c>
      <c r="D10" s="97">
        <v>11034</v>
      </c>
      <c r="E10" s="97">
        <v>17496</v>
      </c>
      <c r="F10" s="97">
        <v>20621.000000000004</v>
      </c>
    </row>
    <row r="11" spans="1:7" ht="17.25" customHeight="1" x14ac:dyDescent="0.2">
      <c r="A11" s="4" t="s">
        <v>355</v>
      </c>
      <c r="B11" s="97">
        <v>6641</v>
      </c>
      <c r="C11" s="97">
        <v>8076</v>
      </c>
      <c r="D11" s="97">
        <v>10844</v>
      </c>
      <c r="E11" s="97">
        <v>17214</v>
      </c>
      <c r="F11" s="97">
        <f>SUM(F12:F28)</f>
        <v>18022</v>
      </c>
      <c r="G11" s="100"/>
    </row>
    <row r="12" spans="1:7" ht="17.25" customHeight="1" x14ac:dyDescent="0.2">
      <c r="A12" s="101" t="s">
        <v>39</v>
      </c>
      <c r="B12" s="97">
        <v>0</v>
      </c>
      <c r="C12" s="97">
        <v>0</v>
      </c>
      <c r="D12" s="97">
        <v>0</v>
      </c>
      <c r="E12" s="97">
        <v>176</v>
      </c>
      <c r="F12" s="97">
        <v>0</v>
      </c>
    </row>
    <row r="13" spans="1:7" ht="17.25" customHeight="1" x14ac:dyDescent="0.2">
      <c r="A13" s="101" t="s">
        <v>14</v>
      </c>
      <c r="B13" s="97">
        <v>0</v>
      </c>
      <c r="C13" s="97">
        <v>984</v>
      </c>
      <c r="D13" s="97">
        <v>0</v>
      </c>
      <c r="E13" s="97">
        <v>203</v>
      </c>
      <c r="F13" s="97">
        <v>0</v>
      </c>
    </row>
    <row r="14" spans="1:7" ht="17.25" customHeight="1" x14ac:dyDescent="0.2">
      <c r="A14" s="101" t="s">
        <v>38</v>
      </c>
      <c r="B14" s="97">
        <v>0</v>
      </c>
      <c r="C14" s="97">
        <v>0</v>
      </c>
      <c r="D14" s="97">
        <v>0</v>
      </c>
      <c r="E14" s="97">
        <v>610</v>
      </c>
      <c r="F14" s="97">
        <v>0</v>
      </c>
    </row>
    <row r="15" spans="1:7" ht="17.25" customHeight="1" x14ac:dyDescent="0.2">
      <c r="A15" s="101" t="s">
        <v>221</v>
      </c>
      <c r="B15" s="97">
        <v>0</v>
      </c>
      <c r="C15" s="97">
        <v>0</v>
      </c>
      <c r="D15" s="97">
        <v>0</v>
      </c>
      <c r="E15" s="97">
        <v>880</v>
      </c>
      <c r="F15" s="97">
        <v>0</v>
      </c>
    </row>
    <row r="16" spans="1:7" ht="17.25" customHeight="1" x14ac:dyDescent="0.2">
      <c r="A16" s="101" t="s">
        <v>17</v>
      </c>
      <c r="B16" s="97">
        <v>2708</v>
      </c>
      <c r="C16" s="97">
        <v>3577</v>
      </c>
      <c r="D16" s="97">
        <v>3517</v>
      </c>
      <c r="E16" s="97">
        <v>1963</v>
      </c>
      <c r="F16" s="97">
        <v>1114.0000000000002</v>
      </c>
    </row>
    <row r="17" spans="1:6" ht="17.25" customHeight="1" x14ac:dyDescent="0.2">
      <c r="A17" s="101" t="s">
        <v>336</v>
      </c>
      <c r="B17" s="97">
        <v>0</v>
      </c>
      <c r="C17" s="97">
        <v>0</v>
      </c>
      <c r="D17" s="97">
        <v>0</v>
      </c>
      <c r="E17" s="97">
        <v>0</v>
      </c>
      <c r="F17" s="97">
        <v>220</v>
      </c>
    </row>
    <row r="18" spans="1:6" ht="17.25" customHeight="1" x14ac:dyDescent="0.2">
      <c r="A18" s="101" t="s">
        <v>225</v>
      </c>
      <c r="B18" s="97">
        <v>0</v>
      </c>
      <c r="C18" s="97">
        <v>0</v>
      </c>
      <c r="D18" s="97">
        <v>0</v>
      </c>
      <c r="E18" s="97">
        <v>0</v>
      </c>
      <c r="F18" s="97">
        <v>8309</v>
      </c>
    </row>
    <row r="19" spans="1:6" ht="17.25" customHeight="1" x14ac:dyDescent="0.2">
      <c r="A19" s="101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163.99999999999997</v>
      </c>
    </row>
    <row r="20" spans="1:6" ht="17.25" customHeight="1" x14ac:dyDescent="0.2">
      <c r="A20" s="101" t="s">
        <v>339</v>
      </c>
      <c r="B20" s="97">
        <v>0</v>
      </c>
      <c r="C20" s="97">
        <v>0</v>
      </c>
      <c r="D20" s="97">
        <v>0</v>
      </c>
      <c r="E20" s="97">
        <v>0</v>
      </c>
      <c r="F20" s="97">
        <v>0</v>
      </c>
    </row>
    <row r="21" spans="1:6" ht="17.25" customHeight="1" x14ac:dyDescent="0.2">
      <c r="A21" s="101" t="s">
        <v>184</v>
      </c>
      <c r="B21" s="97">
        <v>0</v>
      </c>
      <c r="C21" s="97">
        <v>0</v>
      </c>
      <c r="D21" s="97">
        <v>0</v>
      </c>
      <c r="E21" s="97">
        <v>0</v>
      </c>
      <c r="F21" s="97">
        <v>0</v>
      </c>
    </row>
    <row r="22" spans="1:6" ht="17.25" customHeight="1" x14ac:dyDescent="0.2">
      <c r="A22" s="101" t="s">
        <v>8</v>
      </c>
      <c r="B22" s="97">
        <v>225</v>
      </c>
      <c r="C22" s="97">
        <v>0</v>
      </c>
      <c r="D22" s="97">
        <v>1534</v>
      </c>
      <c r="E22" s="97">
        <v>1621</v>
      </c>
      <c r="F22" s="97">
        <v>0</v>
      </c>
    </row>
    <row r="23" spans="1:6" ht="17.25" customHeight="1" x14ac:dyDescent="0.2">
      <c r="A23" s="101" t="s">
        <v>184</v>
      </c>
      <c r="B23" s="97">
        <v>0</v>
      </c>
      <c r="C23" s="97">
        <v>0</v>
      </c>
      <c r="D23" s="97">
        <v>701</v>
      </c>
      <c r="E23" s="97">
        <v>158</v>
      </c>
      <c r="F23" s="97">
        <v>0</v>
      </c>
    </row>
    <row r="24" spans="1:6" ht="17.25" customHeight="1" x14ac:dyDescent="0.2">
      <c r="A24" s="101" t="s">
        <v>232</v>
      </c>
      <c r="B24" s="97">
        <v>0</v>
      </c>
      <c r="C24" s="97">
        <v>0</v>
      </c>
      <c r="D24" s="97">
        <v>0</v>
      </c>
      <c r="E24" s="97">
        <v>423</v>
      </c>
      <c r="F24" s="97">
        <v>0</v>
      </c>
    </row>
    <row r="25" spans="1:6" ht="17.25" customHeight="1" x14ac:dyDescent="0.2">
      <c r="A25" s="101" t="s">
        <v>7</v>
      </c>
      <c r="B25" s="97">
        <v>1097</v>
      </c>
      <c r="C25" s="97">
        <v>0</v>
      </c>
      <c r="D25" s="97">
        <v>145</v>
      </c>
      <c r="E25" s="97">
        <v>506</v>
      </c>
      <c r="F25" s="97">
        <v>1064.0000000000002</v>
      </c>
    </row>
    <row r="26" spans="1:6" ht="17.25" customHeight="1" x14ac:dyDescent="0.2">
      <c r="A26" s="101" t="s">
        <v>301</v>
      </c>
      <c r="B26" s="97">
        <v>0</v>
      </c>
      <c r="C26" s="97">
        <v>0</v>
      </c>
      <c r="D26" s="97">
        <v>0</v>
      </c>
      <c r="E26" s="97">
        <v>0</v>
      </c>
      <c r="F26" s="97">
        <v>224.00000000000006</v>
      </c>
    </row>
    <row r="27" spans="1:6" ht="17.25" customHeight="1" x14ac:dyDescent="0.2">
      <c r="A27" s="101" t="s">
        <v>346</v>
      </c>
      <c r="B27" s="97">
        <v>0</v>
      </c>
      <c r="C27" s="97">
        <v>0</v>
      </c>
      <c r="D27" s="97">
        <v>0</v>
      </c>
      <c r="E27" s="97">
        <v>0</v>
      </c>
      <c r="F27" s="97">
        <v>1084</v>
      </c>
    </row>
    <row r="28" spans="1:6" ht="17.25" customHeight="1" x14ac:dyDescent="0.2">
      <c r="A28" s="101" t="s">
        <v>66</v>
      </c>
      <c r="B28" s="97">
        <v>2611</v>
      </c>
      <c r="C28" s="97">
        <v>3515</v>
      </c>
      <c r="D28" s="97">
        <v>4947</v>
      </c>
      <c r="E28" s="97">
        <v>10674</v>
      </c>
      <c r="F28" s="97">
        <v>5843.0000000000009</v>
      </c>
    </row>
    <row r="29" spans="1:6" ht="17.25" customHeight="1" x14ac:dyDescent="0.2">
      <c r="A29" s="4" t="s">
        <v>25</v>
      </c>
      <c r="B29" s="97">
        <v>122</v>
      </c>
      <c r="C29" s="97">
        <v>124</v>
      </c>
      <c r="D29" s="97">
        <v>164</v>
      </c>
      <c r="E29" s="97">
        <v>233</v>
      </c>
      <c r="F29" s="97">
        <v>212.00000000000006</v>
      </c>
    </row>
    <row r="30" spans="1:6" ht="17.25" customHeight="1" x14ac:dyDescent="0.2">
      <c r="A30" s="4" t="s">
        <v>243</v>
      </c>
      <c r="B30" s="97">
        <v>50</v>
      </c>
      <c r="C30" s="97">
        <v>28</v>
      </c>
      <c r="D30" s="97">
        <v>26</v>
      </c>
      <c r="E30" s="97">
        <v>49</v>
      </c>
      <c r="F30" s="97">
        <v>55.999999999999993</v>
      </c>
    </row>
    <row r="31" spans="1:6" ht="17.25" customHeight="1" x14ac:dyDescent="0.2">
      <c r="A31" s="10"/>
      <c r="B31" s="99"/>
      <c r="C31" s="99"/>
      <c r="D31" s="99"/>
      <c r="E31" s="10"/>
      <c r="F31" s="10"/>
    </row>
    <row r="32" spans="1:6" ht="17.25" customHeight="1" x14ac:dyDescent="0.2">
      <c r="A32" s="21" t="s">
        <v>313</v>
      </c>
    </row>
    <row r="34" spans="3:3" x14ac:dyDescent="0.2">
      <c r="C34" s="100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 tint="0.59999389629810485"/>
    <pageSetUpPr fitToPage="1"/>
  </sheetPr>
  <dimension ref="A1:G40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8.109375" style="2" customWidth="1"/>
    <col min="2" max="6" width="12.77734375" style="2" customWidth="1"/>
    <col min="7" max="16384" width="11.44140625" style="2"/>
  </cols>
  <sheetData>
    <row r="1" spans="1:7" ht="20.100000000000001" customHeight="1" x14ac:dyDescent="0.2"/>
    <row r="3" spans="1:7" x14ac:dyDescent="0.2">
      <c r="A3" s="225" t="s">
        <v>278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55" t="s">
        <v>244</v>
      </c>
      <c r="B6" s="154">
        <v>2002</v>
      </c>
      <c r="C6" s="154">
        <v>2006</v>
      </c>
      <c r="D6" s="154">
        <v>2010</v>
      </c>
      <c r="E6" s="181">
        <v>2016</v>
      </c>
      <c r="F6" s="181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325</v>
      </c>
      <c r="C8" s="97">
        <v>215</v>
      </c>
      <c r="D8" s="97">
        <v>233</v>
      </c>
      <c r="E8" s="97">
        <v>243</v>
      </c>
      <c r="F8" s="97">
        <v>241</v>
      </c>
    </row>
    <row r="9" spans="1:7" ht="17.25" customHeight="1" x14ac:dyDescent="0.2">
      <c r="A9" s="2" t="s">
        <v>33</v>
      </c>
      <c r="B9" s="97">
        <v>121685</v>
      </c>
      <c r="C9" s="97">
        <v>134363</v>
      </c>
      <c r="D9" s="97">
        <v>144901</v>
      </c>
      <c r="E9" s="97">
        <v>156610</v>
      </c>
      <c r="F9" s="97">
        <v>163718.99999999997</v>
      </c>
    </row>
    <row r="10" spans="1:7" ht="17.25" customHeight="1" x14ac:dyDescent="0.2">
      <c r="A10" s="2" t="s">
        <v>23</v>
      </c>
      <c r="B10" s="97">
        <v>15324</v>
      </c>
      <c r="C10" s="97">
        <v>20258</v>
      </c>
      <c r="D10" s="97">
        <v>22762</v>
      </c>
      <c r="E10" s="97">
        <v>38119</v>
      </c>
      <c r="F10" s="97">
        <v>44771.999999999985</v>
      </c>
    </row>
    <row r="11" spans="1:7" ht="17.25" customHeight="1" x14ac:dyDescent="0.2">
      <c r="A11" s="4" t="s">
        <v>355</v>
      </c>
      <c r="B11" s="97">
        <v>14877</v>
      </c>
      <c r="C11" s="97">
        <v>19813</v>
      </c>
      <c r="D11" s="97">
        <v>22439</v>
      </c>
      <c r="E11" s="97">
        <v>37312</v>
      </c>
      <c r="F11" s="97">
        <f>SUM(F12:F34)</f>
        <v>44104.999999999993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935</v>
      </c>
      <c r="F12" s="97">
        <v>0</v>
      </c>
    </row>
    <row r="13" spans="1:7" ht="17.25" customHeight="1" x14ac:dyDescent="0.2">
      <c r="A13" s="14" t="s">
        <v>14</v>
      </c>
      <c r="B13" s="97">
        <v>2493</v>
      </c>
      <c r="C13" s="97">
        <v>2209</v>
      </c>
      <c r="D13" s="97">
        <v>3229</v>
      </c>
      <c r="E13" s="97">
        <v>2255</v>
      </c>
      <c r="F13" s="97">
        <v>1147.0000000000005</v>
      </c>
    </row>
    <row r="14" spans="1:7" ht="17.25" customHeight="1" x14ac:dyDescent="0.2">
      <c r="A14" s="14" t="s">
        <v>86</v>
      </c>
      <c r="B14" s="97">
        <v>0</v>
      </c>
      <c r="C14" s="97">
        <v>0</v>
      </c>
      <c r="D14" s="97">
        <v>1687</v>
      </c>
      <c r="E14" s="97">
        <v>0</v>
      </c>
      <c r="F14" s="97">
        <v>0</v>
      </c>
    </row>
    <row r="15" spans="1:7" ht="17.25" customHeight="1" x14ac:dyDescent="0.2">
      <c r="A15" s="14" t="s">
        <v>296</v>
      </c>
      <c r="B15" s="97">
        <v>0</v>
      </c>
      <c r="C15" s="97">
        <v>0</v>
      </c>
      <c r="D15" s="97">
        <v>0</v>
      </c>
      <c r="E15" s="97">
        <v>0</v>
      </c>
      <c r="F15" s="97">
        <v>303</v>
      </c>
    </row>
    <row r="16" spans="1:7" ht="17.25" customHeight="1" x14ac:dyDescent="0.2">
      <c r="A16" s="14" t="s">
        <v>217</v>
      </c>
      <c r="B16" s="97">
        <v>0</v>
      </c>
      <c r="C16" s="97">
        <v>0</v>
      </c>
      <c r="D16" s="97">
        <v>0</v>
      </c>
      <c r="E16" s="97">
        <v>1413</v>
      </c>
      <c r="F16" s="97">
        <v>0</v>
      </c>
    </row>
    <row r="17" spans="1:6" ht="17.25" customHeight="1" x14ac:dyDescent="0.2">
      <c r="A17" s="14" t="s">
        <v>218</v>
      </c>
      <c r="B17" s="97">
        <v>0</v>
      </c>
      <c r="C17" s="97">
        <v>0</v>
      </c>
      <c r="D17" s="97">
        <v>0</v>
      </c>
      <c r="E17" s="97">
        <v>3663</v>
      </c>
      <c r="F17" s="97">
        <v>1982.9999999999989</v>
      </c>
    </row>
    <row r="18" spans="1:6" ht="17.25" customHeight="1" x14ac:dyDescent="0.2">
      <c r="A18" s="14" t="s">
        <v>38</v>
      </c>
      <c r="B18" s="97">
        <v>0</v>
      </c>
      <c r="C18" s="97">
        <v>0</v>
      </c>
      <c r="D18" s="97">
        <v>0</v>
      </c>
      <c r="E18" s="97">
        <v>2425</v>
      </c>
      <c r="F18" s="97">
        <v>1347.9999999999989</v>
      </c>
    </row>
    <row r="19" spans="1:6" ht="17.25" customHeight="1" x14ac:dyDescent="0.2">
      <c r="A19" s="14" t="s">
        <v>74</v>
      </c>
      <c r="B19" s="97">
        <v>0</v>
      </c>
      <c r="C19" s="97">
        <v>414</v>
      </c>
      <c r="D19" s="97">
        <v>0</v>
      </c>
      <c r="E19" s="97">
        <v>0</v>
      </c>
      <c r="F19" s="97">
        <v>0</v>
      </c>
    </row>
    <row r="20" spans="1:6" ht="17.25" customHeight="1" x14ac:dyDescent="0.2">
      <c r="A20" s="14" t="s">
        <v>15</v>
      </c>
      <c r="B20" s="97">
        <v>1108</v>
      </c>
      <c r="C20" s="97">
        <v>0</v>
      </c>
      <c r="D20" s="97">
        <v>0</v>
      </c>
      <c r="E20" s="97">
        <v>0</v>
      </c>
      <c r="F20" s="97">
        <v>0</v>
      </c>
    </row>
    <row r="21" spans="1:6" ht="17.25" customHeight="1" x14ac:dyDescent="0.2">
      <c r="A21" s="14" t="s">
        <v>219</v>
      </c>
      <c r="B21" s="97">
        <v>0</v>
      </c>
      <c r="C21" s="97">
        <v>0</v>
      </c>
      <c r="D21" s="97">
        <v>0</v>
      </c>
      <c r="E21" s="97">
        <v>1115</v>
      </c>
      <c r="F21" s="97">
        <v>0</v>
      </c>
    </row>
    <row r="22" spans="1:6" ht="17.25" customHeight="1" x14ac:dyDescent="0.2">
      <c r="A22" s="14" t="s">
        <v>9</v>
      </c>
      <c r="B22" s="97">
        <v>0</v>
      </c>
      <c r="C22" s="97">
        <v>6876</v>
      </c>
      <c r="D22" s="97">
        <v>0</v>
      </c>
      <c r="E22" s="97">
        <v>0</v>
      </c>
      <c r="F22" s="97">
        <v>377.99999999999983</v>
      </c>
    </row>
    <row r="23" spans="1:6" ht="17.25" customHeight="1" x14ac:dyDescent="0.2">
      <c r="A23" s="14" t="s">
        <v>17</v>
      </c>
      <c r="B23" s="97">
        <v>8164</v>
      </c>
      <c r="C23" s="97">
        <v>8470</v>
      </c>
      <c r="D23" s="97">
        <v>11154</v>
      </c>
      <c r="E23" s="97">
        <v>12113</v>
      </c>
      <c r="F23" s="97">
        <v>21297.999999999989</v>
      </c>
    </row>
    <row r="24" spans="1:6" ht="17.25" customHeight="1" x14ac:dyDescent="0.2">
      <c r="A24" s="14" t="s">
        <v>335</v>
      </c>
      <c r="B24" s="97">
        <v>0</v>
      </c>
      <c r="C24" s="97">
        <v>0</v>
      </c>
      <c r="D24" s="97">
        <v>0</v>
      </c>
      <c r="E24" s="97">
        <v>0</v>
      </c>
      <c r="F24" s="97">
        <v>207</v>
      </c>
    </row>
    <row r="25" spans="1:6" ht="17.25" customHeight="1" x14ac:dyDescent="0.2">
      <c r="A25" s="14" t="s">
        <v>8</v>
      </c>
      <c r="B25" s="97">
        <v>0</v>
      </c>
      <c r="C25" s="97">
        <v>1844</v>
      </c>
      <c r="D25" s="97">
        <v>3067</v>
      </c>
      <c r="E25" s="97">
        <v>1220</v>
      </c>
      <c r="F25" s="97">
        <v>0</v>
      </c>
    </row>
    <row r="26" spans="1:6" ht="17.25" customHeight="1" x14ac:dyDescent="0.2">
      <c r="A26" s="14" t="s">
        <v>336</v>
      </c>
      <c r="B26" s="97">
        <v>0</v>
      </c>
      <c r="C26" s="97">
        <v>0</v>
      </c>
      <c r="D26" s="97">
        <v>0</v>
      </c>
      <c r="E26" s="97">
        <v>0</v>
      </c>
      <c r="F26" s="97">
        <v>7198.0000000000073</v>
      </c>
    </row>
    <row r="27" spans="1:6" ht="17.25" customHeight="1" x14ac:dyDescent="0.2">
      <c r="A27" s="14" t="s">
        <v>225</v>
      </c>
      <c r="B27" s="97">
        <v>0</v>
      </c>
      <c r="C27" s="97">
        <v>0</v>
      </c>
      <c r="D27" s="97">
        <v>0</v>
      </c>
      <c r="E27" s="97">
        <v>636</v>
      </c>
      <c r="F27" s="97">
        <v>656.00000000000023</v>
      </c>
    </row>
    <row r="28" spans="1:6" ht="17.25" customHeight="1" x14ac:dyDescent="0.2">
      <c r="A28" s="14" t="s">
        <v>337</v>
      </c>
      <c r="B28" s="97">
        <v>0</v>
      </c>
      <c r="C28" s="97">
        <v>0</v>
      </c>
      <c r="D28" s="97">
        <v>0</v>
      </c>
      <c r="E28" s="97">
        <v>0</v>
      </c>
      <c r="F28" s="97">
        <v>2810.0000000000014</v>
      </c>
    </row>
    <row r="29" spans="1:6" ht="17.25" customHeight="1" x14ac:dyDescent="0.2">
      <c r="A29" s="14" t="s">
        <v>228</v>
      </c>
      <c r="B29" s="97">
        <v>0</v>
      </c>
      <c r="C29" s="97">
        <v>0</v>
      </c>
      <c r="D29" s="97">
        <v>0</v>
      </c>
      <c r="E29" s="97">
        <v>1000</v>
      </c>
      <c r="F29" s="97">
        <v>0</v>
      </c>
    </row>
    <row r="30" spans="1:6" ht="17.25" customHeight="1" x14ac:dyDescent="0.2">
      <c r="A30" s="14" t="s">
        <v>184</v>
      </c>
      <c r="B30" s="97">
        <v>0</v>
      </c>
      <c r="C30" s="97">
        <v>0</v>
      </c>
      <c r="D30" s="97">
        <v>1466</v>
      </c>
      <c r="E30" s="97">
        <v>677</v>
      </c>
      <c r="F30" s="97">
        <v>0</v>
      </c>
    </row>
    <row r="31" spans="1:6" ht="17.25" customHeight="1" x14ac:dyDescent="0.2">
      <c r="A31" s="14" t="s">
        <v>232</v>
      </c>
      <c r="B31" s="97">
        <v>0</v>
      </c>
      <c r="C31" s="97">
        <v>0</v>
      </c>
      <c r="D31" s="97">
        <v>0</v>
      </c>
      <c r="E31" s="97">
        <v>3279</v>
      </c>
      <c r="F31" s="97">
        <v>555.99999999999989</v>
      </c>
    </row>
    <row r="32" spans="1:6" ht="17.25" customHeight="1" x14ac:dyDescent="0.2">
      <c r="A32" s="14" t="s">
        <v>234</v>
      </c>
      <c r="B32" s="97">
        <v>0</v>
      </c>
      <c r="C32" s="97">
        <v>0</v>
      </c>
      <c r="D32" s="97">
        <v>0</v>
      </c>
      <c r="E32" s="97">
        <v>2633</v>
      </c>
      <c r="F32" s="97">
        <v>959.99999999999977</v>
      </c>
    </row>
    <row r="33" spans="1:6" ht="17.25" customHeight="1" x14ac:dyDescent="0.2">
      <c r="A33" s="14" t="s">
        <v>7</v>
      </c>
      <c r="B33" s="97">
        <v>3112</v>
      </c>
      <c r="C33" s="97">
        <v>0</v>
      </c>
      <c r="D33" s="97">
        <v>1836</v>
      </c>
      <c r="E33" s="97">
        <v>3948</v>
      </c>
      <c r="F33" s="97">
        <v>1553</v>
      </c>
    </row>
    <row r="34" spans="1:6" ht="17.25" customHeight="1" x14ac:dyDescent="0.2">
      <c r="A34" s="14" t="s">
        <v>301</v>
      </c>
      <c r="B34" s="97">
        <v>0</v>
      </c>
      <c r="C34" s="97">
        <v>0</v>
      </c>
      <c r="D34" s="97">
        <v>0</v>
      </c>
      <c r="E34" s="97">
        <v>0</v>
      </c>
      <c r="F34" s="97">
        <v>3708</v>
      </c>
    </row>
    <row r="35" spans="1:6" ht="17.25" customHeight="1" x14ac:dyDescent="0.2">
      <c r="A35" s="4" t="s">
        <v>25</v>
      </c>
      <c r="B35" s="97">
        <v>337</v>
      </c>
      <c r="C35" s="97">
        <v>355</v>
      </c>
      <c r="D35" s="97">
        <v>258</v>
      </c>
      <c r="E35" s="97">
        <v>615</v>
      </c>
      <c r="F35" s="97">
        <v>479.99999999999994</v>
      </c>
    </row>
    <row r="36" spans="1:6" ht="17.25" customHeight="1" x14ac:dyDescent="0.2">
      <c r="A36" s="4" t="s">
        <v>243</v>
      </c>
      <c r="B36" s="97">
        <v>110</v>
      </c>
      <c r="C36" s="97">
        <v>90</v>
      </c>
      <c r="D36" s="97">
        <v>65</v>
      </c>
      <c r="E36" s="97">
        <v>192</v>
      </c>
      <c r="F36" s="97">
        <v>186.99999999999997</v>
      </c>
    </row>
    <row r="37" spans="1:6" ht="17.25" customHeight="1" x14ac:dyDescent="0.2">
      <c r="A37" s="10"/>
      <c r="B37" s="99"/>
      <c r="C37" s="99"/>
      <c r="D37" s="99"/>
      <c r="E37" s="10"/>
      <c r="F37" s="10"/>
    </row>
    <row r="38" spans="1:6" ht="17.25" customHeight="1" x14ac:dyDescent="0.2">
      <c r="A38" s="21" t="s">
        <v>313</v>
      </c>
    </row>
    <row r="40" spans="1:6" x14ac:dyDescent="0.2">
      <c r="C40" s="100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7">
    <tabColor theme="9" tint="0.59999389629810485"/>
    <pageSetUpPr fitToPage="1"/>
  </sheetPr>
  <dimension ref="A3:G32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272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56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74</v>
      </c>
      <c r="C8" s="97">
        <v>56</v>
      </c>
      <c r="D8" s="97">
        <v>60</v>
      </c>
      <c r="E8" s="97">
        <v>63</v>
      </c>
      <c r="F8" s="97">
        <v>63</v>
      </c>
    </row>
    <row r="9" spans="1:7" ht="17.25" customHeight="1" x14ac:dyDescent="0.2">
      <c r="A9" s="2" t="s">
        <v>33</v>
      </c>
      <c r="B9" s="97">
        <v>19972</v>
      </c>
      <c r="C9" s="97">
        <v>22038</v>
      </c>
      <c r="D9" s="97">
        <v>24663</v>
      </c>
      <c r="E9" s="97">
        <v>27437</v>
      </c>
      <c r="F9" s="97">
        <v>29170.000000000007</v>
      </c>
    </row>
    <row r="10" spans="1:7" ht="17.25" customHeight="1" x14ac:dyDescent="0.2">
      <c r="A10" s="2" t="s">
        <v>23</v>
      </c>
      <c r="B10" s="97">
        <v>5834</v>
      </c>
      <c r="C10" s="97">
        <v>8728</v>
      </c>
      <c r="D10" s="97">
        <v>7826</v>
      </c>
      <c r="E10" s="97">
        <v>10450</v>
      </c>
      <c r="F10" s="97">
        <v>12638.999999999998</v>
      </c>
    </row>
    <row r="11" spans="1:7" ht="17.25" customHeight="1" x14ac:dyDescent="0.2">
      <c r="A11" s="4" t="s">
        <v>355</v>
      </c>
      <c r="B11" s="97">
        <v>5659</v>
      </c>
      <c r="C11" s="97">
        <v>8514</v>
      </c>
      <c r="D11" s="97">
        <v>7678</v>
      </c>
      <c r="E11" s="97">
        <v>10176</v>
      </c>
      <c r="F11" s="97">
        <f>SUM(F12:F26)</f>
        <v>12329</v>
      </c>
      <c r="G11" s="100"/>
    </row>
    <row r="12" spans="1:7" ht="17.25" customHeight="1" x14ac:dyDescent="0.2">
      <c r="A12" s="14" t="s">
        <v>14</v>
      </c>
      <c r="B12" s="97">
        <v>2176</v>
      </c>
      <c r="C12" s="97">
        <v>3146</v>
      </c>
      <c r="D12" s="97">
        <v>580</v>
      </c>
      <c r="E12" s="97">
        <v>2330</v>
      </c>
      <c r="F12" s="97">
        <v>1671</v>
      </c>
    </row>
    <row r="13" spans="1:7" ht="17.25" customHeight="1" x14ac:dyDescent="0.2">
      <c r="A13" s="14" t="s">
        <v>296</v>
      </c>
      <c r="B13" s="97"/>
      <c r="C13" s="97">
        <v>0</v>
      </c>
      <c r="D13" s="97">
        <v>0</v>
      </c>
      <c r="E13" s="97">
        <v>0</v>
      </c>
      <c r="F13" s="97">
        <v>2154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396</v>
      </c>
      <c r="F14" s="97">
        <v>0</v>
      </c>
    </row>
    <row r="15" spans="1:7" ht="17.25" customHeight="1" x14ac:dyDescent="0.2">
      <c r="A15" s="14" t="s">
        <v>9</v>
      </c>
      <c r="B15" s="97">
        <v>0</v>
      </c>
      <c r="C15" s="97">
        <v>0</v>
      </c>
      <c r="D15" s="97">
        <v>0</v>
      </c>
      <c r="E15" s="97">
        <v>0</v>
      </c>
      <c r="F15" s="97">
        <v>347.99999999999994</v>
      </c>
    </row>
    <row r="16" spans="1:7" ht="17.25" customHeight="1" x14ac:dyDescent="0.2">
      <c r="A16" s="14" t="s">
        <v>17</v>
      </c>
      <c r="B16" s="97">
        <v>1086</v>
      </c>
      <c r="C16" s="97">
        <v>4421</v>
      </c>
      <c r="D16" s="97">
        <v>4169</v>
      </c>
      <c r="E16" s="97">
        <v>2917</v>
      </c>
      <c r="F16" s="97">
        <v>3552.0000000000005</v>
      </c>
    </row>
    <row r="17" spans="1:6" ht="17.25" customHeight="1" x14ac:dyDescent="0.2">
      <c r="A17" s="14" t="s">
        <v>8</v>
      </c>
      <c r="B17" s="97">
        <v>0</v>
      </c>
      <c r="C17" s="97">
        <v>0</v>
      </c>
      <c r="D17" s="97">
        <v>0</v>
      </c>
      <c r="E17" s="97">
        <v>216</v>
      </c>
      <c r="F17" s="97">
        <v>0</v>
      </c>
    </row>
    <row r="18" spans="1:6" ht="17.25" customHeight="1" x14ac:dyDescent="0.2">
      <c r="A18" s="14" t="s">
        <v>225</v>
      </c>
      <c r="B18" s="97">
        <v>0</v>
      </c>
      <c r="C18" s="97">
        <v>0</v>
      </c>
      <c r="D18" s="97">
        <v>0</v>
      </c>
      <c r="E18" s="97">
        <v>236</v>
      </c>
      <c r="F18" s="97">
        <v>0</v>
      </c>
    </row>
    <row r="19" spans="1:6" ht="17.25" customHeight="1" x14ac:dyDescent="0.2">
      <c r="A19" s="14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213.99999999999994</v>
      </c>
    </row>
    <row r="20" spans="1:6" ht="17.25" customHeight="1" x14ac:dyDescent="0.2">
      <c r="A20" s="14" t="s">
        <v>362</v>
      </c>
      <c r="B20" s="97">
        <v>0</v>
      </c>
      <c r="C20" s="97">
        <v>0</v>
      </c>
      <c r="D20" s="97">
        <v>0</v>
      </c>
      <c r="E20" s="97">
        <v>300</v>
      </c>
      <c r="F20" s="97">
        <v>0</v>
      </c>
    </row>
    <row r="21" spans="1:6" ht="17.25" customHeight="1" x14ac:dyDescent="0.2">
      <c r="A21" s="14" t="s">
        <v>339</v>
      </c>
      <c r="B21" s="97">
        <v>0</v>
      </c>
      <c r="C21" s="97">
        <v>0</v>
      </c>
      <c r="D21" s="97">
        <v>0</v>
      </c>
      <c r="E21" s="97">
        <v>0</v>
      </c>
      <c r="F21" s="97">
        <v>643.00000000000011</v>
      </c>
    </row>
    <row r="22" spans="1:6" ht="17.25" customHeight="1" x14ac:dyDescent="0.2">
      <c r="A22" s="14" t="s">
        <v>184</v>
      </c>
      <c r="B22" s="97">
        <v>0</v>
      </c>
      <c r="C22" s="97">
        <v>0</v>
      </c>
      <c r="D22" s="97">
        <v>0</v>
      </c>
      <c r="E22" s="97">
        <v>0</v>
      </c>
      <c r="F22" s="97">
        <v>0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0</v>
      </c>
      <c r="F23" s="97">
        <v>249</v>
      </c>
    </row>
    <row r="24" spans="1:6" ht="17.25" customHeight="1" x14ac:dyDescent="0.2">
      <c r="A24" s="14" t="s">
        <v>7</v>
      </c>
      <c r="B24" s="97">
        <v>2397</v>
      </c>
      <c r="C24" s="97">
        <v>695</v>
      </c>
      <c r="D24" s="97">
        <v>2929</v>
      </c>
      <c r="E24" s="97">
        <v>3781</v>
      </c>
      <c r="F24" s="97">
        <v>3188.9999999999991</v>
      </c>
    </row>
    <row r="25" spans="1:6" ht="17.25" customHeight="1" x14ac:dyDescent="0.2">
      <c r="A25" s="14" t="s">
        <v>20</v>
      </c>
      <c r="B25" s="97">
        <v>0</v>
      </c>
      <c r="C25" s="97">
        <v>252</v>
      </c>
      <c r="D25" s="97">
        <v>0</v>
      </c>
      <c r="E25" s="97">
        <v>0</v>
      </c>
      <c r="F25" s="97">
        <v>0</v>
      </c>
    </row>
    <row r="26" spans="1:6" ht="17.25" customHeight="1" x14ac:dyDescent="0.2">
      <c r="A26" s="14" t="s">
        <v>301</v>
      </c>
      <c r="B26" s="97">
        <v>0</v>
      </c>
      <c r="C26" s="97">
        <v>0</v>
      </c>
      <c r="D26" s="97">
        <v>0</v>
      </c>
      <c r="E26" s="97">
        <v>0</v>
      </c>
      <c r="F26" s="97">
        <v>308.99999999999994</v>
      </c>
    </row>
    <row r="27" spans="1:6" ht="17.25" customHeight="1" x14ac:dyDescent="0.2">
      <c r="A27" s="4" t="s">
        <v>25</v>
      </c>
      <c r="B27" s="97">
        <v>127</v>
      </c>
      <c r="C27" s="97">
        <v>133</v>
      </c>
      <c r="D27" s="97">
        <v>111</v>
      </c>
      <c r="E27" s="97">
        <v>186</v>
      </c>
      <c r="F27" s="97">
        <v>200.00000000000009</v>
      </c>
    </row>
    <row r="28" spans="1:6" ht="17.25" customHeight="1" x14ac:dyDescent="0.2">
      <c r="A28" s="4" t="s">
        <v>243</v>
      </c>
      <c r="B28" s="97">
        <v>48</v>
      </c>
      <c r="C28" s="97">
        <v>81</v>
      </c>
      <c r="D28" s="97">
        <v>37</v>
      </c>
      <c r="E28" s="97">
        <v>88</v>
      </c>
      <c r="F28" s="97">
        <v>110</v>
      </c>
    </row>
    <row r="29" spans="1:6" ht="17.25" customHeight="1" x14ac:dyDescent="0.2">
      <c r="A29" s="10"/>
      <c r="B29" s="99"/>
      <c r="C29" s="99"/>
      <c r="D29" s="99"/>
      <c r="E29" s="10"/>
      <c r="F29" s="10"/>
    </row>
    <row r="30" spans="1:6" ht="17.25" customHeight="1" x14ac:dyDescent="0.2">
      <c r="A30" s="21" t="s">
        <v>313</v>
      </c>
    </row>
    <row r="32" spans="1:6" x14ac:dyDescent="0.2">
      <c r="C32" s="100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9" tint="0.59999389629810485"/>
    <pageSetUpPr fitToPage="1"/>
  </sheetPr>
  <dimension ref="A3:G26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363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55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29</v>
      </c>
      <c r="C8" s="97">
        <v>24</v>
      </c>
      <c r="D8" s="97">
        <v>25</v>
      </c>
      <c r="E8" s="97">
        <v>25</v>
      </c>
      <c r="F8" s="97">
        <v>26</v>
      </c>
    </row>
    <row r="9" spans="1:7" ht="17.25" customHeight="1" x14ac:dyDescent="0.2">
      <c r="A9" s="2" t="s">
        <v>33</v>
      </c>
      <c r="B9" s="97">
        <v>8514</v>
      </c>
      <c r="C9" s="97">
        <v>9436</v>
      </c>
      <c r="D9" s="97">
        <v>10616</v>
      </c>
      <c r="E9" s="97">
        <v>11843</v>
      </c>
      <c r="F9" s="97">
        <v>12454.999999999996</v>
      </c>
    </row>
    <row r="10" spans="1:7" ht="17.25" customHeight="1" x14ac:dyDescent="0.2">
      <c r="A10" s="2" t="s">
        <v>23</v>
      </c>
      <c r="B10" s="97">
        <v>2395</v>
      </c>
      <c r="C10" s="97">
        <v>3216</v>
      </c>
      <c r="D10" s="97">
        <v>3845</v>
      </c>
      <c r="E10" s="97">
        <v>4629</v>
      </c>
      <c r="F10" s="97">
        <v>5423</v>
      </c>
    </row>
    <row r="11" spans="1:7" ht="17.25" customHeight="1" x14ac:dyDescent="0.2">
      <c r="A11" s="4" t="s">
        <v>355</v>
      </c>
      <c r="B11" s="97">
        <v>2332</v>
      </c>
      <c r="C11" s="97">
        <v>3158</v>
      </c>
      <c r="D11" s="97">
        <v>3780</v>
      </c>
      <c r="E11" s="97">
        <v>4509</v>
      </c>
      <c r="F11" s="97">
        <f>SUM(F12:F20)</f>
        <v>5333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344</v>
      </c>
      <c r="D12" s="97">
        <v>0</v>
      </c>
      <c r="E12" s="97">
        <v>627</v>
      </c>
      <c r="F12" s="97">
        <v>0</v>
      </c>
    </row>
    <row r="13" spans="1:7" ht="17.25" customHeight="1" x14ac:dyDescent="0.2">
      <c r="A13" s="14" t="s">
        <v>38</v>
      </c>
      <c r="B13" s="97">
        <v>0</v>
      </c>
      <c r="C13" s="97">
        <v>122</v>
      </c>
      <c r="D13" s="97">
        <v>0</v>
      </c>
      <c r="E13" s="97">
        <v>409</v>
      </c>
      <c r="F13" s="97">
        <v>187.00000000000003</v>
      </c>
    </row>
    <row r="14" spans="1:7" ht="17.25" customHeight="1" x14ac:dyDescent="0.2">
      <c r="A14" s="14" t="s">
        <v>17</v>
      </c>
      <c r="B14" s="97">
        <v>619</v>
      </c>
      <c r="C14" s="97">
        <v>1924</v>
      </c>
      <c r="D14" s="97">
        <v>2081</v>
      </c>
      <c r="E14" s="97">
        <v>1160</v>
      </c>
      <c r="F14" s="97">
        <v>407</v>
      </c>
    </row>
    <row r="15" spans="1:7" ht="17.25" customHeight="1" x14ac:dyDescent="0.2">
      <c r="A15" s="14" t="s">
        <v>8</v>
      </c>
      <c r="B15" s="97">
        <v>49</v>
      </c>
      <c r="C15" s="97">
        <v>0</v>
      </c>
      <c r="D15" s="97">
        <v>0</v>
      </c>
      <c r="E15" s="97">
        <v>112</v>
      </c>
      <c r="F15" s="97">
        <v>0</v>
      </c>
    </row>
    <row r="16" spans="1:7" ht="17.25" customHeight="1" x14ac:dyDescent="0.2">
      <c r="A16" s="14" t="s">
        <v>225</v>
      </c>
      <c r="B16" s="97">
        <v>0</v>
      </c>
      <c r="C16" s="97">
        <v>0</v>
      </c>
      <c r="D16" s="97">
        <v>0</v>
      </c>
      <c r="E16" s="97">
        <v>0</v>
      </c>
      <c r="F16" s="97">
        <v>895.00000000000011</v>
      </c>
    </row>
    <row r="17" spans="1:6" ht="17.25" customHeight="1" x14ac:dyDescent="0.2">
      <c r="A17" s="14" t="s">
        <v>232</v>
      </c>
      <c r="B17" s="97">
        <v>0</v>
      </c>
      <c r="C17" s="97">
        <v>0</v>
      </c>
      <c r="D17" s="97">
        <v>0</v>
      </c>
      <c r="E17" s="97">
        <v>973</v>
      </c>
      <c r="F17" s="97">
        <v>500</v>
      </c>
    </row>
    <row r="18" spans="1:6" ht="17.25" customHeight="1" x14ac:dyDescent="0.2">
      <c r="A18" s="14" t="s">
        <v>234</v>
      </c>
      <c r="B18" s="97">
        <v>0</v>
      </c>
      <c r="C18" s="97">
        <v>0</v>
      </c>
      <c r="D18" s="97">
        <v>0</v>
      </c>
      <c r="E18" s="97">
        <v>0</v>
      </c>
      <c r="F18" s="97">
        <v>47.000000000000007</v>
      </c>
    </row>
    <row r="19" spans="1:6" ht="17.25" customHeight="1" x14ac:dyDescent="0.2">
      <c r="A19" s="14" t="s">
        <v>101</v>
      </c>
      <c r="B19" s="97">
        <v>0</v>
      </c>
      <c r="C19" s="97">
        <v>0</v>
      </c>
      <c r="D19" s="97">
        <v>906</v>
      </c>
      <c r="E19" s="97">
        <v>0</v>
      </c>
      <c r="F19" s="97">
        <v>178</v>
      </c>
    </row>
    <row r="20" spans="1:6" ht="17.25" customHeight="1" x14ac:dyDescent="0.2">
      <c r="A20" s="14" t="s">
        <v>7</v>
      </c>
      <c r="B20" s="97">
        <v>1664</v>
      </c>
      <c r="C20" s="97">
        <v>768</v>
      </c>
      <c r="D20" s="97">
        <v>793</v>
      </c>
      <c r="E20" s="97">
        <v>1228</v>
      </c>
      <c r="F20" s="97">
        <v>3119</v>
      </c>
    </row>
    <row r="21" spans="1:6" ht="17.25" customHeight="1" x14ac:dyDescent="0.2">
      <c r="A21" s="4" t="s">
        <v>25</v>
      </c>
      <c r="B21" s="97">
        <v>37</v>
      </c>
      <c r="C21" s="97">
        <v>42</v>
      </c>
      <c r="D21" s="97">
        <v>48</v>
      </c>
      <c r="E21" s="97">
        <v>79</v>
      </c>
      <c r="F21" s="97">
        <v>63.000000000000007</v>
      </c>
    </row>
    <row r="22" spans="1:6" ht="17.25" customHeight="1" x14ac:dyDescent="0.2">
      <c r="A22" s="4" t="s">
        <v>243</v>
      </c>
      <c r="B22" s="97">
        <v>26</v>
      </c>
      <c r="C22" s="97">
        <v>16</v>
      </c>
      <c r="D22" s="97">
        <v>17</v>
      </c>
      <c r="E22" s="97">
        <v>41</v>
      </c>
      <c r="F22" s="97">
        <v>27.000000000000004</v>
      </c>
    </row>
    <row r="23" spans="1:6" ht="17.25" customHeight="1" x14ac:dyDescent="0.2">
      <c r="A23" s="10"/>
      <c r="B23" s="99"/>
      <c r="C23" s="99"/>
      <c r="D23" s="99"/>
      <c r="E23" s="10"/>
      <c r="F23" s="10"/>
    </row>
    <row r="24" spans="1:6" ht="17.25" customHeight="1" x14ac:dyDescent="0.2">
      <c r="A24" s="21" t="s">
        <v>313</v>
      </c>
    </row>
    <row r="26" spans="1:6" x14ac:dyDescent="0.2">
      <c r="C26" s="100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0.59999389629810485"/>
    <pageSetUpPr fitToPage="1"/>
  </sheetPr>
  <dimension ref="A3:G31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273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55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87</v>
      </c>
      <c r="C8" s="97">
        <v>62</v>
      </c>
      <c r="D8" s="97">
        <v>66</v>
      </c>
      <c r="E8" s="97">
        <v>68</v>
      </c>
      <c r="F8" s="97">
        <v>70</v>
      </c>
    </row>
    <row r="9" spans="1:7" ht="17.25" customHeight="1" x14ac:dyDescent="0.2">
      <c r="A9" s="2" t="s">
        <v>33</v>
      </c>
      <c r="B9" s="97">
        <v>29601</v>
      </c>
      <c r="C9" s="97">
        <v>33851</v>
      </c>
      <c r="D9" s="97">
        <v>37616</v>
      </c>
      <c r="E9" s="97">
        <v>41808</v>
      </c>
      <c r="F9" s="97">
        <v>43971</v>
      </c>
    </row>
    <row r="10" spans="1:7" ht="17.25" customHeight="1" x14ac:dyDescent="0.2">
      <c r="A10" s="2" t="s">
        <v>23</v>
      </c>
      <c r="B10" s="97">
        <v>6653</v>
      </c>
      <c r="C10" s="97">
        <v>7819</v>
      </c>
      <c r="D10" s="97">
        <v>11000</v>
      </c>
      <c r="E10" s="97">
        <v>11821</v>
      </c>
      <c r="F10" s="97">
        <v>13027</v>
      </c>
    </row>
    <row r="11" spans="1:7" ht="17.25" customHeight="1" x14ac:dyDescent="0.2">
      <c r="A11" s="4" t="s">
        <v>355</v>
      </c>
      <c r="B11" s="97">
        <v>6474</v>
      </c>
      <c r="C11" s="97">
        <v>7649</v>
      </c>
      <c r="D11" s="97">
        <v>10820</v>
      </c>
      <c r="E11" s="97">
        <v>11541</v>
      </c>
      <c r="F11" s="97">
        <f>SUM(F12:F25)</f>
        <v>12742</v>
      </c>
      <c r="G11" s="100"/>
    </row>
    <row r="12" spans="1:7" ht="17.25" customHeight="1" x14ac:dyDescent="0.2">
      <c r="A12" s="14" t="s">
        <v>14</v>
      </c>
      <c r="B12" s="97">
        <v>933</v>
      </c>
      <c r="C12" s="97">
        <v>1268</v>
      </c>
      <c r="D12" s="97">
        <v>5315</v>
      </c>
      <c r="E12" s="97">
        <v>2643</v>
      </c>
      <c r="F12" s="97">
        <v>0</v>
      </c>
    </row>
    <row r="13" spans="1:7" ht="17.25" customHeight="1" x14ac:dyDescent="0.2">
      <c r="A13" s="14" t="s">
        <v>322</v>
      </c>
      <c r="B13" s="97">
        <v>0</v>
      </c>
      <c r="C13" s="97">
        <v>0</v>
      </c>
      <c r="D13" s="97">
        <v>0</v>
      </c>
      <c r="E13" s="97">
        <v>0</v>
      </c>
      <c r="F13" s="97">
        <v>1285.0000000000002</v>
      </c>
    </row>
    <row r="14" spans="1:7" ht="17.25" customHeight="1" x14ac:dyDescent="0.2">
      <c r="A14" s="14" t="s">
        <v>51</v>
      </c>
      <c r="B14" s="97">
        <v>309</v>
      </c>
      <c r="C14" s="97">
        <v>0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828</v>
      </c>
      <c r="E15" s="97">
        <v>1480</v>
      </c>
      <c r="F15" s="97">
        <v>812</v>
      </c>
    </row>
    <row r="16" spans="1:7" ht="17.25" customHeight="1" x14ac:dyDescent="0.2">
      <c r="A16" s="14" t="s">
        <v>9</v>
      </c>
      <c r="B16" s="97">
        <v>0</v>
      </c>
      <c r="C16" s="97">
        <v>0</v>
      </c>
      <c r="D16" s="97">
        <v>235</v>
      </c>
      <c r="E16" s="97">
        <v>0</v>
      </c>
      <c r="F16" s="97">
        <v>0</v>
      </c>
    </row>
    <row r="17" spans="1:6" ht="17.25" customHeight="1" x14ac:dyDescent="0.2">
      <c r="A17" s="14" t="s">
        <v>17</v>
      </c>
      <c r="B17" s="97">
        <v>3136</v>
      </c>
      <c r="C17" s="97">
        <v>3701</v>
      </c>
      <c r="D17" s="97">
        <v>4201</v>
      </c>
      <c r="E17" s="97">
        <v>5048</v>
      </c>
      <c r="F17" s="97">
        <v>6487</v>
      </c>
    </row>
    <row r="18" spans="1:6" ht="17.25" customHeight="1" x14ac:dyDescent="0.2">
      <c r="A18" s="14" t="s">
        <v>8</v>
      </c>
      <c r="B18" s="97">
        <v>0</v>
      </c>
      <c r="C18" s="97">
        <v>276</v>
      </c>
      <c r="D18" s="97">
        <v>241</v>
      </c>
      <c r="E18" s="97">
        <v>233</v>
      </c>
      <c r="F18" s="97">
        <v>0</v>
      </c>
    </row>
    <row r="19" spans="1:6" ht="17.25" customHeight="1" x14ac:dyDescent="0.2">
      <c r="A19" s="14" t="s">
        <v>336</v>
      </c>
      <c r="B19" s="97">
        <v>0</v>
      </c>
      <c r="C19" s="97">
        <v>0</v>
      </c>
      <c r="D19" s="97">
        <v>0</v>
      </c>
      <c r="E19" s="97">
        <v>0</v>
      </c>
      <c r="F19" s="97">
        <v>627</v>
      </c>
    </row>
    <row r="20" spans="1:6" ht="17.25" customHeight="1" x14ac:dyDescent="0.2">
      <c r="A20" s="14" t="s">
        <v>225</v>
      </c>
      <c r="B20" s="97">
        <v>0</v>
      </c>
      <c r="C20" s="97">
        <v>0</v>
      </c>
      <c r="D20" s="97">
        <v>0</v>
      </c>
      <c r="E20" s="97">
        <v>474</v>
      </c>
      <c r="F20" s="97">
        <v>1092.9999999999998</v>
      </c>
    </row>
    <row r="21" spans="1:6" ht="17.25" customHeight="1" x14ac:dyDescent="0.2">
      <c r="A21" s="14" t="s">
        <v>337</v>
      </c>
      <c r="B21" s="97">
        <v>0</v>
      </c>
      <c r="C21" s="97">
        <v>0</v>
      </c>
      <c r="D21" s="97">
        <v>0</v>
      </c>
      <c r="E21" s="97">
        <v>0</v>
      </c>
      <c r="F21" s="97">
        <v>1536.0000000000002</v>
      </c>
    </row>
    <row r="22" spans="1:6" ht="17.25" customHeight="1" x14ac:dyDescent="0.2">
      <c r="A22" s="14" t="s">
        <v>234</v>
      </c>
      <c r="B22" s="97">
        <v>0</v>
      </c>
      <c r="C22" s="97">
        <v>0</v>
      </c>
      <c r="D22" s="97">
        <v>0</v>
      </c>
      <c r="E22" s="97">
        <v>0</v>
      </c>
      <c r="F22" s="97">
        <v>533.00000000000034</v>
      </c>
    </row>
    <row r="23" spans="1:6" ht="17.25" customHeight="1" x14ac:dyDescent="0.2">
      <c r="A23" s="14" t="s">
        <v>7</v>
      </c>
      <c r="B23" s="97">
        <v>2096</v>
      </c>
      <c r="C23" s="97">
        <v>2150</v>
      </c>
      <c r="D23" s="97">
        <v>0</v>
      </c>
      <c r="E23" s="97">
        <v>1663</v>
      </c>
      <c r="F23" s="97">
        <v>0</v>
      </c>
    </row>
    <row r="24" spans="1:6" ht="17.25" customHeight="1" x14ac:dyDescent="0.2">
      <c r="A24" s="14" t="s">
        <v>20</v>
      </c>
      <c r="B24" s="97">
        <v>0</v>
      </c>
      <c r="C24" s="97">
        <v>254</v>
      </c>
      <c r="D24" s="97">
        <v>0</v>
      </c>
      <c r="E24" s="97">
        <v>0</v>
      </c>
      <c r="F24" s="97">
        <v>0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>
        <v>0</v>
      </c>
      <c r="F25" s="97">
        <v>369.00000000000011</v>
      </c>
    </row>
    <row r="26" spans="1:6" ht="17.25" customHeight="1" x14ac:dyDescent="0.2">
      <c r="A26" s="4" t="s">
        <v>25</v>
      </c>
      <c r="B26" s="97">
        <v>120</v>
      </c>
      <c r="C26" s="97">
        <v>108</v>
      </c>
      <c r="D26" s="97">
        <v>148</v>
      </c>
      <c r="E26" s="97">
        <v>199</v>
      </c>
      <c r="F26" s="97">
        <v>202.00000000000006</v>
      </c>
    </row>
    <row r="27" spans="1:6" ht="17.25" customHeight="1" x14ac:dyDescent="0.2">
      <c r="A27" s="4" t="s">
        <v>243</v>
      </c>
      <c r="B27" s="97">
        <v>59</v>
      </c>
      <c r="C27" s="97">
        <v>62</v>
      </c>
      <c r="D27" s="97">
        <v>32</v>
      </c>
      <c r="E27" s="97">
        <v>81</v>
      </c>
      <c r="F27" s="97">
        <v>83</v>
      </c>
    </row>
    <row r="28" spans="1:6" ht="17.25" customHeight="1" x14ac:dyDescent="0.2">
      <c r="A28" s="10"/>
      <c r="B28" s="99"/>
      <c r="C28" s="99"/>
      <c r="D28" s="99"/>
      <c r="E28" s="10"/>
      <c r="F28" s="10"/>
    </row>
    <row r="29" spans="1:6" ht="17.25" customHeight="1" x14ac:dyDescent="0.2">
      <c r="A29" s="21" t="s">
        <v>313</v>
      </c>
    </row>
    <row r="31" spans="1:6" x14ac:dyDescent="0.2">
      <c r="C31" s="100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9" tint="0.59999389629810485"/>
    <pageSetUpPr fitToPage="1"/>
  </sheetPr>
  <dimension ref="A3:G28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364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55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40</v>
      </c>
      <c r="C8" s="97">
        <v>28</v>
      </c>
      <c r="D8" s="97">
        <v>37</v>
      </c>
      <c r="E8" s="97">
        <v>41</v>
      </c>
      <c r="F8" s="97">
        <v>41</v>
      </c>
    </row>
    <row r="9" spans="1:7" ht="17.25" customHeight="1" x14ac:dyDescent="0.2">
      <c r="A9" s="2" t="s">
        <v>33</v>
      </c>
      <c r="B9" s="97">
        <v>13219</v>
      </c>
      <c r="C9" s="97">
        <v>15245</v>
      </c>
      <c r="D9" s="97">
        <v>17413</v>
      </c>
      <c r="E9" s="97">
        <v>20263</v>
      </c>
      <c r="F9" s="97">
        <v>22339</v>
      </c>
    </row>
    <row r="10" spans="1:7" ht="17.25" customHeight="1" x14ac:dyDescent="0.2">
      <c r="A10" s="2" t="s">
        <v>23</v>
      </c>
      <c r="B10" s="97">
        <v>3711</v>
      </c>
      <c r="C10" s="97">
        <v>4740</v>
      </c>
      <c r="D10" s="97">
        <v>6153</v>
      </c>
      <c r="E10" s="97">
        <v>8247</v>
      </c>
      <c r="F10" s="97">
        <v>9160</v>
      </c>
      <c r="G10" s="100"/>
    </row>
    <row r="11" spans="1:7" ht="17.25" customHeight="1" x14ac:dyDescent="0.2">
      <c r="A11" s="4" t="s">
        <v>355</v>
      </c>
      <c r="B11" s="97">
        <v>3597</v>
      </c>
      <c r="C11" s="97">
        <v>4625</v>
      </c>
      <c r="D11" s="97">
        <v>6039</v>
      </c>
      <c r="E11" s="97">
        <v>8073</v>
      </c>
      <c r="F11" s="97">
        <v>8981.9999999999964</v>
      </c>
      <c r="G11" s="100"/>
    </row>
    <row r="12" spans="1:7" ht="17.25" customHeight="1" x14ac:dyDescent="0.2">
      <c r="A12" s="14" t="s">
        <v>14</v>
      </c>
      <c r="B12" s="97">
        <v>502</v>
      </c>
      <c r="C12" s="97">
        <v>0</v>
      </c>
      <c r="D12" s="97">
        <v>0</v>
      </c>
      <c r="E12" s="97">
        <v>1357</v>
      </c>
      <c r="F12" s="97">
        <v>0</v>
      </c>
    </row>
    <row r="13" spans="1:7" ht="17.25" customHeight="1" x14ac:dyDescent="0.2">
      <c r="A13" s="14" t="s">
        <v>296</v>
      </c>
      <c r="B13" s="97">
        <v>0</v>
      </c>
      <c r="C13" s="97">
        <v>0</v>
      </c>
      <c r="D13" s="97">
        <v>0</v>
      </c>
      <c r="E13" s="97">
        <v>0</v>
      </c>
      <c r="F13" s="97">
        <v>1180</v>
      </c>
    </row>
    <row r="14" spans="1:7" ht="17.25" customHeight="1" x14ac:dyDescent="0.2">
      <c r="A14" s="14" t="s">
        <v>73</v>
      </c>
      <c r="B14" s="97">
        <v>0</v>
      </c>
      <c r="C14" s="97">
        <v>1478</v>
      </c>
      <c r="D14" s="97">
        <v>1315</v>
      </c>
      <c r="E14" s="97">
        <v>0</v>
      </c>
      <c r="F14" s="97">
        <v>0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308</v>
      </c>
      <c r="F15" s="97">
        <v>87</v>
      </c>
    </row>
    <row r="16" spans="1:7" ht="17.25" customHeight="1" x14ac:dyDescent="0.2">
      <c r="A16" s="14" t="s">
        <v>17</v>
      </c>
      <c r="B16" s="97">
        <v>1220</v>
      </c>
      <c r="C16" s="97">
        <v>2172</v>
      </c>
      <c r="D16" s="97">
        <v>3283</v>
      </c>
      <c r="E16" s="97">
        <v>1433</v>
      </c>
      <c r="F16" s="97">
        <v>498.99999999999989</v>
      </c>
    </row>
    <row r="17" spans="1:6" ht="17.25" customHeight="1" x14ac:dyDescent="0.2">
      <c r="A17" s="14" t="s">
        <v>336</v>
      </c>
      <c r="B17" s="97">
        <v>0</v>
      </c>
      <c r="C17" s="97">
        <v>0</v>
      </c>
      <c r="D17" s="97">
        <v>0</v>
      </c>
      <c r="E17" s="97">
        <v>0</v>
      </c>
      <c r="F17" s="97">
        <v>111.00000000000001</v>
      </c>
    </row>
    <row r="18" spans="1:6" ht="17.25" customHeight="1" x14ac:dyDescent="0.2">
      <c r="A18" s="14" t="s">
        <v>8</v>
      </c>
      <c r="B18" s="97">
        <v>658</v>
      </c>
      <c r="C18" s="97">
        <v>448</v>
      </c>
      <c r="D18" s="97">
        <v>0</v>
      </c>
      <c r="E18" s="97">
        <v>125</v>
      </c>
      <c r="F18" s="97">
        <v>0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3616</v>
      </c>
      <c r="F19" s="97">
        <v>3588.9999999999991</v>
      </c>
    </row>
    <row r="20" spans="1:6" ht="17.25" customHeight="1" x14ac:dyDescent="0.2">
      <c r="A20" s="14" t="s">
        <v>234</v>
      </c>
      <c r="B20" s="97">
        <v>0</v>
      </c>
      <c r="C20" s="97">
        <v>0</v>
      </c>
      <c r="D20" s="97">
        <v>0</v>
      </c>
      <c r="E20" s="97">
        <v>0</v>
      </c>
      <c r="F20" s="97">
        <v>82</v>
      </c>
    </row>
    <row r="21" spans="1:6" ht="17.25" customHeight="1" x14ac:dyDescent="0.2">
      <c r="A21" s="14" t="s">
        <v>7</v>
      </c>
      <c r="B21" s="97">
        <v>1217</v>
      </c>
      <c r="C21" s="97">
        <v>527</v>
      </c>
      <c r="D21" s="97">
        <v>1441</v>
      </c>
      <c r="E21" s="97">
        <v>1234</v>
      </c>
      <c r="F21" s="97">
        <v>507.99999999999977</v>
      </c>
    </row>
    <row r="22" spans="1:6" ht="17.25" customHeight="1" x14ac:dyDescent="0.2">
      <c r="A22" s="14" t="s">
        <v>345</v>
      </c>
      <c r="B22" s="97">
        <v>0</v>
      </c>
      <c r="C22" s="97">
        <v>0</v>
      </c>
      <c r="D22" s="97">
        <v>0</v>
      </c>
      <c r="E22" s="97">
        <v>0</v>
      </c>
      <c r="F22" s="97">
        <v>2925.9999999999995</v>
      </c>
    </row>
    <row r="23" spans="1:6" ht="17.25" customHeight="1" x14ac:dyDescent="0.2">
      <c r="A23" s="4" t="s">
        <v>25</v>
      </c>
      <c r="B23" s="97">
        <v>84</v>
      </c>
      <c r="C23" s="97">
        <v>81</v>
      </c>
      <c r="D23" s="97">
        <v>88</v>
      </c>
      <c r="E23" s="97">
        <v>136</v>
      </c>
      <c r="F23" s="97">
        <v>126</v>
      </c>
    </row>
    <row r="24" spans="1:6" ht="17.25" customHeight="1" x14ac:dyDescent="0.2">
      <c r="A24" s="4" t="s">
        <v>243</v>
      </c>
      <c r="B24" s="97">
        <v>30</v>
      </c>
      <c r="C24" s="97">
        <v>34</v>
      </c>
      <c r="D24" s="97">
        <v>26</v>
      </c>
      <c r="E24" s="97">
        <v>38</v>
      </c>
      <c r="F24" s="97">
        <v>52</v>
      </c>
    </row>
    <row r="25" spans="1:6" ht="17.25" customHeight="1" x14ac:dyDescent="0.2">
      <c r="A25" s="10"/>
      <c r="B25" s="99"/>
      <c r="C25" s="99"/>
      <c r="D25" s="99"/>
      <c r="E25" s="10"/>
      <c r="F25" s="10"/>
    </row>
    <row r="26" spans="1:6" ht="17.25" customHeight="1" x14ac:dyDescent="0.2">
      <c r="A26" s="21" t="s">
        <v>313</v>
      </c>
    </row>
    <row r="28" spans="1:6" x14ac:dyDescent="0.2">
      <c r="C28" s="100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9" tint="0.59999389629810485"/>
    <pageSetUpPr fitToPage="1"/>
  </sheetPr>
  <dimension ref="A3:G47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274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197</v>
      </c>
      <c r="C8" s="97">
        <v>123</v>
      </c>
      <c r="D8" s="97">
        <v>129</v>
      </c>
      <c r="E8" s="97">
        <v>133</v>
      </c>
      <c r="F8" s="97">
        <v>128</v>
      </c>
    </row>
    <row r="9" spans="1:7" ht="17.25" customHeight="1" x14ac:dyDescent="0.2">
      <c r="A9" s="2" t="s">
        <v>33</v>
      </c>
      <c r="B9" s="97">
        <v>76422</v>
      </c>
      <c r="C9" s="97">
        <v>82656</v>
      </c>
      <c r="D9" s="97">
        <v>85797</v>
      </c>
      <c r="E9" s="97">
        <v>88592</v>
      </c>
      <c r="F9" s="97">
        <v>91510.999999999942</v>
      </c>
    </row>
    <row r="10" spans="1:7" ht="17.25" customHeight="1" x14ac:dyDescent="0.2">
      <c r="A10" s="2" t="s">
        <v>23</v>
      </c>
      <c r="B10" s="97">
        <v>9395</v>
      </c>
      <c r="C10" s="97">
        <v>12573</v>
      </c>
      <c r="D10" s="97">
        <v>16058</v>
      </c>
      <c r="E10" s="97">
        <v>21497</v>
      </c>
      <c r="F10" s="97">
        <v>24696.999999999993</v>
      </c>
      <c r="G10" s="100"/>
    </row>
    <row r="11" spans="1:7" ht="17.25" customHeight="1" x14ac:dyDescent="0.2">
      <c r="A11" s="4" t="s">
        <v>355</v>
      </c>
      <c r="B11" s="97">
        <v>9064</v>
      </c>
      <c r="C11" s="97">
        <v>12327</v>
      </c>
      <c r="D11" s="97">
        <v>15763</v>
      </c>
      <c r="E11" s="97">
        <v>21024</v>
      </c>
      <c r="F11" s="97">
        <v>24236.000000000007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697</v>
      </c>
      <c r="E12" s="97">
        <v>3629</v>
      </c>
      <c r="F12" s="97">
        <v>0</v>
      </c>
    </row>
    <row r="13" spans="1:7" ht="17.25" customHeight="1" x14ac:dyDescent="0.2">
      <c r="A13" s="14" t="s">
        <v>14</v>
      </c>
      <c r="B13" s="97">
        <v>1474</v>
      </c>
      <c r="C13" s="97">
        <v>2757</v>
      </c>
      <c r="D13" s="97">
        <v>2782</v>
      </c>
      <c r="E13" s="97">
        <v>1752</v>
      </c>
      <c r="F13" s="97">
        <v>3290.9999999999991</v>
      </c>
    </row>
    <row r="14" spans="1:7" ht="17.25" customHeight="1" x14ac:dyDescent="0.2">
      <c r="A14" s="14" t="s">
        <v>203</v>
      </c>
      <c r="B14" s="97">
        <v>0</v>
      </c>
      <c r="C14" s="97">
        <v>0</v>
      </c>
      <c r="D14" s="97">
        <v>0</v>
      </c>
      <c r="E14" s="97">
        <v>0</v>
      </c>
      <c r="F14" s="97">
        <v>509.00000000000011</v>
      </c>
    </row>
    <row r="15" spans="1:7" ht="17.25" customHeight="1" x14ac:dyDescent="0.2">
      <c r="A15" s="14" t="s">
        <v>296</v>
      </c>
      <c r="B15" s="97">
        <v>0</v>
      </c>
      <c r="C15" s="97">
        <v>0</v>
      </c>
      <c r="D15" s="97">
        <v>0</v>
      </c>
      <c r="E15" s="97">
        <v>0</v>
      </c>
      <c r="F15" s="97">
        <v>377.00000000000011</v>
      </c>
    </row>
    <row r="16" spans="1:7" ht="17.25" customHeight="1" x14ac:dyDescent="0.2">
      <c r="A16" s="14" t="s">
        <v>38</v>
      </c>
      <c r="B16" s="97">
        <v>0</v>
      </c>
      <c r="C16" s="97">
        <v>0</v>
      </c>
      <c r="D16" s="97">
        <v>0</v>
      </c>
      <c r="E16" s="97">
        <v>2140</v>
      </c>
      <c r="F16" s="97">
        <v>876.99999999999955</v>
      </c>
    </row>
    <row r="17" spans="1:6" ht="17.25" customHeight="1" x14ac:dyDescent="0.2">
      <c r="A17" s="14" t="s">
        <v>15</v>
      </c>
      <c r="B17" s="97">
        <v>410</v>
      </c>
      <c r="C17" s="97">
        <v>0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75</v>
      </c>
      <c r="B18" s="97">
        <v>0</v>
      </c>
      <c r="C18" s="97">
        <v>1696</v>
      </c>
      <c r="D18" s="97">
        <v>2047</v>
      </c>
      <c r="E18" s="97">
        <v>0</v>
      </c>
      <c r="F18" s="97">
        <v>467.00000000000011</v>
      </c>
    </row>
    <row r="19" spans="1:6" ht="17.25" customHeight="1" x14ac:dyDescent="0.2">
      <c r="A19" s="14" t="s">
        <v>11</v>
      </c>
      <c r="B19" s="97">
        <v>2152</v>
      </c>
      <c r="C19" s="97">
        <v>0</v>
      </c>
      <c r="D19" s="97">
        <v>0</v>
      </c>
      <c r="E19" s="97">
        <v>0</v>
      </c>
      <c r="F19" s="97">
        <v>0</v>
      </c>
    </row>
    <row r="20" spans="1:6" ht="17.25" customHeight="1" x14ac:dyDescent="0.2">
      <c r="A20" s="14" t="s">
        <v>9</v>
      </c>
      <c r="B20" s="97">
        <v>0</v>
      </c>
      <c r="C20" s="97">
        <v>59</v>
      </c>
      <c r="D20" s="97">
        <v>146</v>
      </c>
      <c r="E20" s="97">
        <v>0</v>
      </c>
      <c r="F20" s="97">
        <v>951.99999999999977</v>
      </c>
    </row>
    <row r="21" spans="1:6" ht="17.25" customHeight="1" x14ac:dyDescent="0.2">
      <c r="A21" s="14" t="s">
        <v>17</v>
      </c>
      <c r="B21" s="97">
        <v>1827</v>
      </c>
      <c r="C21" s="97">
        <v>4029</v>
      </c>
      <c r="D21" s="97">
        <v>5272</v>
      </c>
      <c r="E21" s="97">
        <v>5118</v>
      </c>
      <c r="F21" s="97">
        <v>4987.0000000000027</v>
      </c>
    </row>
    <row r="22" spans="1:6" ht="17.25" customHeight="1" x14ac:dyDescent="0.2">
      <c r="A22" s="14" t="s">
        <v>335</v>
      </c>
      <c r="B22" s="97">
        <v>0</v>
      </c>
      <c r="C22" s="97">
        <v>0</v>
      </c>
      <c r="D22" s="97">
        <v>0</v>
      </c>
      <c r="E22" s="97">
        <v>0</v>
      </c>
      <c r="F22" s="97">
        <v>255.00000000000028</v>
      </c>
    </row>
    <row r="23" spans="1:6" ht="17.25" customHeight="1" x14ac:dyDescent="0.2">
      <c r="A23" s="14" t="s">
        <v>8</v>
      </c>
      <c r="B23" s="97">
        <v>295</v>
      </c>
      <c r="C23" s="97">
        <v>181</v>
      </c>
      <c r="D23" s="97">
        <v>1691</v>
      </c>
      <c r="E23" s="97">
        <v>1647</v>
      </c>
      <c r="F23" s="97">
        <v>0</v>
      </c>
    </row>
    <row r="24" spans="1:6" ht="17.25" customHeight="1" x14ac:dyDescent="0.2">
      <c r="A24" s="14" t="s">
        <v>336</v>
      </c>
      <c r="B24" s="97">
        <v>0</v>
      </c>
      <c r="C24" s="97">
        <v>0</v>
      </c>
      <c r="D24" s="97">
        <v>0</v>
      </c>
      <c r="E24" s="97">
        <v>0</v>
      </c>
      <c r="F24" s="97">
        <v>401.00000000000011</v>
      </c>
    </row>
    <row r="25" spans="1:6" ht="17.25" customHeight="1" x14ac:dyDescent="0.2">
      <c r="A25" s="14" t="s">
        <v>225</v>
      </c>
      <c r="B25" s="97">
        <v>0</v>
      </c>
      <c r="C25" s="97">
        <v>0</v>
      </c>
      <c r="D25" s="97">
        <v>0</v>
      </c>
      <c r="E25" s="97">
        <v>586</v>
      </c>
      <c r="F25" s="97">
        <v>1459</v>
      </c>
    </row>
    <row r="26" spans="1:6" ht="17.25" customHeight="1" x14ac:dyDescent="0.2">
      <c r="A26" s="14" t="s">
        <v>337</v>
      </c>
      <c r="B26" s="97">
        <v>0</v>
      </c>
      <c r="C26" s="97">
        <v>0</v>
      </c>
      <c r="D26" s="97">
        <v>0</v>
      </c>
      <c r="E26" s="97">
        <v>0</v>
      </c>
      <c r="F26" s="97">
        <v>1309.9999999999989</v>
      </c>
    </row>
    <row r="27" spans="1:6" ht="17.25" customHeight="1" x14ac:dyDescent="0.2">
      <c r="A27" s="14" t="s">
        <v>184</v>
      </c>
      <c r="B27" s="97">
        <v>0</v>
      </c>
      <c r="C27" s="97">
        <v>0</v>
      </c>
      <c r="D27" s="97">
        <v>2490</v>
      </c>
      <c r="E27" s="97">
        <v>0</v>
      </c>
      <c r="F27" s="97">
        <v>1434.0000000000002</v>
      </c>
    </row>
    <row r="28" spans="1:6" ht="17.25" customHeight="1" x14ac:dyDescent="0.2">
      <c r="A28" s="14" t="s">
        <v>232</v>
      </c>
      <c r="B28" s="97">
        <v>0</v>
      </c>
      <c r="C28" s="97">
        <v>0</v>
      </c>
      <c r="D28" s="97">
        <v>0</v>
      </c>
      <c r="E28" s="97">
        <v>1118</v>
      </c>
      <c r="F28" s="97">
        <v>646.00000000000011</v>
      </c>
    </row>
    <row r="29" spans="1:6" ht="17.25" customHeight="1" x14ac:dyDescent="0.2">
      <c r="A29" s="14" t="s">
        <v>234</v>
      </c>
      <c r="B29" s="97">
        <v>0</v>
      </c>
      <c r="C29" s="97">
        <v>0</v>
      </c>
      <c r="D29" s="97">
        <v>0</v>
      </c>
      <c r="E29" s="97">
        <v>1108</v>
      </c>
      <c r="F29" s="97">
        <v>897.00000000000023</v>
      </c>
    </row>
    <row r="30" spans="1:6" ht="17.25" customHeight="1" x14ac:dyDescent="0.2">
      <c r="A30" s="14" t="s">
        <v>343</v>
      </c>
      <c r="B30" s="97">
        <v>0</v>
      </c>
      <c r="C30" s="97">
        <v>0</v>
      </c>
      <c r="D30" s="97">
        <v>0</v>
      </c>
      <c r="E30" s="97">
        <v>0</v>
      </c>
      <c r="F30" s="97">
        <v>2164</v>
      </c>
    </row>
    <row r="31" spans="1:6" ht="17.25" customHeight="1" x14ac:dyDescent="0.2">
      <c r="A31" s="14" t="s">
        <v>7</v>
      </c>
      <c r="B31" s="97">
        <v>2906</v>
      </c>
      <c r="C31" s="97">
        <v>3605</v>
      </c>
      <c r="D31" s="97">
        <v>638</v>
      </c>
      <c r="E31" s="97">
        <v>3926</v>
      </c>
      <c r="F31" s="97">
        <v>3383.9999999999991</v>
      </c>
    </row>
    <row r="32" spans="1:6" ht="17.25" customHeight="1" x14ac:dyDescent="0.2">
      <c r="A32" s="14" t="s">
        <v>301</v>
      </c>
      <c r="B32" s="97">
        <v>0</v>
      </c>
      <c r="C32" s="97">
        <v>0</v>
      </c>
      <c r="D32" s="97">
        <v>0</v>
      </c>
      <c r="E32" s="97">
        <v>0</v>
      </c>
      <c r="F32" s="97">
        <v>825.99999999999977</v>
      </c>
    </row>
    <row r="33" spans="1:6" ht="17.25" customHeight="1" x14ac:dyDescent="0.2">
      <c r="A33" s="4" t="s">
        <v>25</v>
      </c>
      <c r="B33" s="97">
        <v>251</v>
      </c>
      <c r="C33" s="97">
        <v>186</v>
      </c>
      <c r="D33" s="97">
        <v>239</v>
      </c>
      <c r="E33" s="97">
        <v>381</v>
      </c>
      <c r="F33" s="97">
        <v>290.99999999999994</v>
      </c>
    </row>
    <row r="34" spans="1:6" ht="17.25" customHeight="1" x14ac:dyDescent="0.2">
      <c r="A34" s="4" t="s">
        <v>243</v>
      </c>
      <c r="B34" s="97">
        <v>80</v>
      </c>
      <c r="C34" s="97">
        <v>60</v>
      </c>
      <c r="D34" s="97">
        <v>56</v>
      </c>
      <c r="E34" s="97">
        <v>92</v>
      </c>
      <c r="F34" s="97">
        <v>170.00000000000006</v>
      </c>
    </row>
    <row r="35" spans="1:6" ht="17.25" customHeight="1" x14ac:dyDescent="0.2">
      <c r="A35" s="10"/>
      <c r="B35" s="99"/>
      <c r="C35" s="99"/>
      <c r="D35" s="99"/>
      <c r="E35" s="99"/>
      <c r="F35" s="99"/>
    </row>
    <row r="36" spans="1:6" ht="18" customHeight="1" x14ac:dyDescent="0.2">
      <c r="A36" s="21" t="s">
        <v>313</v>
      </c>
      <c r="C36" s="100"/>
      <c r="F36" s="97"/>
    </row>
    <row r="37" spans="1:6" x14ac:dyDescent="0.2"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  <row r="46" spans="1:6" x14ac:dyDescent="0.2">
      <c r="F46" s="97"/>
    </row>
    <row r="47" spans="1:6" x14ac:dyDescent="0.2">
      <c r="F47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9" tint="0.59999389629810485"/>
    <pageSetUpPr fitToPage="1"/>
  </sheetPr>
  <dimension ref="A3:G47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365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57</v>
      </c>
      <c r="C8" s="97">
        <v>39</v>
      </c>
      <c r="D8" s="97">
        <v>45</v>
      </c>
      <c r="E8" s="97">
        <v>51</v>
      </c>
      <c r="F8" s="97">
        <v>54</v>
      </c>
    </row>
    <row r="9" spans="1:7" ht="17.25" customHeight="1" x14ac:dyDescent="0.2">
      <c r="A9" s="2" t="s">
        <v>33</v>
      </c>
      <c r="B9" s="97">
        <v>20801</v>
      </c>
      <c r="C9" s="97">
        <v>24156</v>
      </c>
      <c r="D9" s="97">
        <v>27941</v>
      </c>
      <c r="E9" s="97">
        <v>32863</v>
      </c>
      <c r="F9" s="97">
        <v>37124.999999999993</v>
      </c>
    </row>
    <row r="10" spans="1:7" ht="17.25" customHeight="1" x14ac:dyDescent="0.2">
      <c r="A10" s="2" t="s">
        <v>23</v>
      </c>
      <c r="B10" s="97">
        <v>5696</v>
      </c>
      <c r="C10" s="97">
        <v>8606</v>
      </c>
      <c r="D10" s="97">
        <v>8520</v>
      </c>
      <c r="E10" s="97">
        <v>14061</v>
      </c>
      <c r="F10" s="97">
        <v>15908.999999999998</v>
      </c>
      <c r="G10" s="100"/>
    </row>
    <row r="11" spans="1:7" ht="17.25" customHeight="1" x14ac:dyDescent="0.2">
      <c r="A11" s="4" t="s">
        <v>355</v>
      </c>
      <c r="B11" s="97">
        <v>5567</v>
      </c>
      <c r="C11" s="97">
        <v>8393</v>
      </c>
      <c r="D11" s="97">
        <v>8426</v>
      </c>
      <c r="E11" s="97">
        <v>13832</v>
      </c>
      <c r="F11" s="97">
        <v>15782.000000000002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134</v>
      </c>
      <c r="F12" s="97">
        <v>0</v>
      </c>
    </row>
    <row r="13" spans="1:7" ht="17.25" customHeight="1" x14ac:dyDescent="0.2">
      <c r="A13" s="14" t="s">
        <v>14</v>
      </c>
      <c r="B13" s="97">
        <v>0</v>
      </c>
      <c r="C13" s="97">
        <v>735</v>
      </c>
      <c r="D13" s="97">
        <v>0</v>
      </c>
      <c r="E13" s="97">
        <v>1817</v>
      </c>
      <c r="F13" s="97">
        <v>0</v>
      </c>
    </row>
    <row r="14" spans="1:7" ht="17.25" customHeight="1" x14ac:dyDescent="0.2">
      <c r="A14" s="14" t="s">
        <v>202</v>
      </c>
      <c r="B14" s="97">
        <v>0</v>
      </c>
      <c r="C14" s="97">
        <v>0</v>
      </c>
      <c r="D14" s="97">
        <v>0</v>
      </c>
      <c r="E14" s="97">
        <v>365</v>
      </c>
      <c r="F14" s="97">
        <v>0</v>
      </c>
    </row>
    <row r="15" spans="1:7" ht="17.25" customHeight="1" x14ac:dyDescent="0.2">
      <c r="A15" s="14" t="s">
        <v>203</v>
      </c>
      <c r="B15" s="97">
        <v>0</v>
      </c>
      <c r="C15" s="97">
        <v>0</v>
      </c>
      <c r="D15" s="97">
        <v>0</v>
      </c>
      <c r="E15" s="97">
        <v>0</v>
      </c>
      <c r="F15" s="97">
        <v>326.00000000000011</v>
      </c>
    </row>
    <row r="16" spans="1:7" ht="17.25" customHeight="1" x14ac:dyDescent="0.2">
      <c r="A16" s="14" t="s">
        <v>68</v>
      </c>
      <c r="B16" s="97">
        <v>0</v>
      </c>
      <c r="C16" s="97">
        <v>541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296</v>
      </c>
      <c r="B17" s="97">
        <v>0</v>
      </c>
      <c r="C17" s="97">
        <v>0</v>
      </c>
      <c r="D17" s="97">
        <v>0</v>
      </c>
      <c r="E17" s="97">
        <v>0</v>
      </c>
      <c r="F17" s="97">
        <v>250</v>
      </c>
    </row>
    <row r="18" spans="1:6" ht="17.25" customHeight="1" x14ac:dyDescent="0.2">
      <c r="A18" s="14" t="s">
        <v>54</v>
      </c>
      <c r="B18" s="97">
        <v>1662</v>
      </c>
      <c r="C18" s="97">
        <v>1942</v>
      </c>
      <c r="D18" s="97">
        <v>2334</v>
      </c>
      <c r="E18" s="97">
        <v>1903</v>
      </c>
      <c r="F18" s="97">
        <v>3121.9999999999995</v>
      </c>
    </row>
    <row r="19" spans="1:6" ht="17.25" customHeight="1" x14ac:dyDescent="0.2">
      <c r="A19" s="14" t="s">
        <v>38</v>
      </c>
      <c r="B19" s="97">
        <v>0</v>
      </c>
      <c r="C19" s="97">
        <v>90</v>
      </c>
      <c r="D19" s="97">
        <v>0</v>
      </c>
      <c r="E19" s="97">
        <v>0</v>
      </c>
      <c r="F19" s="97">
        <v>0</v>
      </c>
    </row>
    <row r="20" spans="1:6" ht="17.25" customHeight="1" x14ac:dyDescent="0.2">
      <c r="A20" s="14" t="s">
        <v>17</v>
      </c>
      <c r="B20" s="97">
        <v>1382</v>
      </c>
      <c r="C20" s="97">
        <v>4674</v>
      </c>
      <c r="D20" s="97">
        <v>4674</v>
      </c>
      <c r="E20" s="97">
        <v>4992</v>
      </c>
      <c r="F20" s="97">
        <v>5454</v>
      </c>
    </row>
    <row r="21" spans="1:6" ht="17.25" customHeight="1" x14ac:dyDescent="0.2">
      <c r="A21" s="14" t="s">
        <v>335</v>
      </c>
      <c r="B21" s="97">
        <v>0</v>
      </c>
      <c r="C21" s="97">
        <v>0</v>
      </c>
      <c r="D21" s="97">
        <v>0</v>
      </c>
      <c r="E21" s="97">
        <v>0</v>
      </c>
      <c r="F21" s="97">
        <v>401.99999999999994</v>
      </c>
    </row>
    <row r="22" spans="1:6" ht="17.25" customHeight="1" x14ac:dyDescent="0.2">
      <c r="A22" s="14" t="s">
        <v>8</v>
      </c>
      <c r="B22" s="97">
        <v>213</v>
      </c>
      <c r="C22" s="97">
        <v>0</v>
      </c>
      <c r="D22" s="97">
        <v>385</v>
      </c>
      <c r="E22" s="97">
        <v>1778</v>
      </c>
      <c r="F22" s="97">
        <v>0</v>
      </c>
    </row>
    <row r="23" spans="1:6" ht="17.25" customHeight="1" x14ac:dyDescent="0.2">
      <c r="A23" s="14" t="s">
        <v>336</v>
      </c>
      <c r="B23" s="97">
        <v>0</v>
      </c>
      <c r="C23" s="97">
        <v>0</v>
      </c>
      <c r="D23" s="97">
        <v>0</v>
      </c>
      <c r="E23" s="97">
        <v>0</v>
      </c>
      <c r="F23" s="97">
        <v>197.00000000000011</v>
      </c>
    </row>
    <row r="24" spans="1:6" ht="17.25" customHeight="1" x14ac:dyDescent="0.2">
      <c r="A24" s="14" t="s">
        <v>225</v>
      </c>
      <c r="B24" s="97">
        <v>0</v>
      </c>
      <c r="C24" s="97">
        <v>0</v>
      </c>
      <c r="D24" s="97">
        <v>0</v>
      </c>
      <c r="E24" s="97">
        <v>366</v>
      </c>
      <c r="F24" s="97">
        <v>0</v>
      </c>
    </row>
    <row r="25" spans="1:6" ht="17.25" customHeight="1" x14ac:dyDescent="0.2">
      <c r="A25" s="14" t="s">
        <v>337</v>
      </c>
      <c r="B25" s="97">
        <v>0</v>
      </c>
      <c r="C25" s="97">
        <v>0</v>
      </c>
      <c r="D25" s="97">
        <v>0</v>
      </c>
      <c r="E25" s="97">
        <v>0</v>
      </c>
      <c r="F25" s="97">
        <v>810.00000000000011</v>
      </c>
    </row>
    <row r="26" spans="1:6" ht="17.25" customHeight="1" x14ac:dyDescent="0.2">
      <c r="A26" s="14" t="s">
        <v>184</v>
      </c>
      <c r="B26" s="97">
        <v>0</v>
      </c>
      <c r="C26" s="97">
        <v>0</v>
      </c>
      <c r="D26" s="97">
        <v>385</v>
      </c>
      <c r="E26" s="97">
        <v>125</v>
      </c>
      <c r="F26" s="97">
        <v>0</v>
      </c>
    </row>
    <row r="27" spans="1:6" ht="17.25" customHeight="1" x14ac:dyDescent="0.2">
      <c r="A27" s="14" t="s">
        <v>232</v>
      </c>
      <c r="B27" s="97">
        <v>0</v>
      </c>
      <c r="C27" s="97">
        <v>0</v>
      </c>
      <c r="D27" s="97">
        <v>0</v>
      </c>
      <c r="E27" s="97">
        <v>883</v>
      </c>
      <c r="F27" s="97">
        <v>316</v>
      </c>
    </row>
    <row r="28" spans="1:6" ht="17.25" customHeight="1" x14ac:dyDescent="0.2">
      <c r="A28" s="14" t="s">
        <v>234</v>
      </c>
      <c r="B28" s="97">
        <v>0</v>
      </c>
      <c r="C28" s="97">
        <v>0</v>
      </c>
      <c r="D28" s="97">
        <v>0</v>
      </c>
      <c r="E28" s="97">
        <v>0</v>
      </c>
      <c r="F28" s="97">
        <v>166.99999999999997</v>
      </c>
    </row>
    <row r="29" spans="1:6" ht="17.25" customHeight="1" x14ac:dyDescent="0.2">
      <c r="A29" s="14" t="s">
        <v>7</v>
      </c>
      <c r="B29" s="97">
        <v>2310</v>
      </c>
      <c r="C29" s="97">
        <v>411</v>
      </c>
      <c r="D29" s="97">
        <v>648</v>
      </c>
      <c r="E29" s="97">
        <v>1469</v>
      </c>
      <c r="F29" s="97">
        <v>4484.0000000000027</v>
      </c>
    </row>
    <row r="30" spans="1:6" ht="17.25" customHeight="1" x14ac:dyDescent="0.2">
      <c r="A30" s="14" t="s">
        <v>301</v>
      </c>
      <c r="B30" s="97">
        <v>0</v>
      </c>
      <c r="C30" s="97">
        <v>0</v>
      </c>
      <c r="D30" s="97">
        <v>0</v>
      </c>
      <c r="E30" s="97">
        <v>0</v>
      </c>
      <c r="F30" s="97">
        <v>254.00000000000003</v>
      </c>
    </row>
    <row r="31" spans="1:6" ht="17.25" customHeight="1" x14ac:dyDescent="0.2">
      <c r="A31" s="4" t="s">
        <v>25</v>
      </c>
      <c r="B31" s="97">
        <v>93</v>
      </c>
      <c r="C31" s="97">
        <v>162</v>
      </c>
      <c r="D31" s="97">
        <v>73</v>
      </c>
      <c r="E31" s="97">
        <v>166</v>
      </c>
      <c r="F31" s="97">
        <v>99.999999999999972</v>
      </c>
    </row>
    <row r="32" spans="1:6" ht="17.25" customHeight="1" x14ac:dyDescent="0.2">
      <c r="A32" s="4" t="s">
        <v>243</v>
      </c>
      <c r="B32" s="97">
        <v>36</v>
      </c>
      <c r="C32" s="97">
        <v>51</v>
      </c>
      <c r="D32" s="97">
        <v>21</v>
      </c>
      <c r="E32" s="97">
        <v>63</v>
      </c>
      <c r="F32" s="97">
        <v>27</v>
      </c>
    </row>
    <row r="33" spans="1:6" ht="17.25" customHeight="1" x14ac:dyDescent="0.2">
      <c r="A33" s="10"/>
      <c r="B33" s="99"/>
      <c r="C33" s="99"/>
      <c r="D33" s="99"/>
      <c r="E33" s="10"/>
      <c r="F33" s="99"/>
    </row>
    <row r="34" spans="1:6" ht="17.25" customHeight="1" x14ac:dyDescent="0.2">
      <c r="A34" s="21" t="s">
        <v>313</v>
      </c>
      <c r="F34" s="97"/>
    </row>
    <row r="35" spans="1:6" x14ac:dyDescent="0.2">
      <c r="F35" s="97"/>
    </row>
    <row r="36" spans="1:6" x14ac:dyDescent="0.2">
      <c r="C36" s="100"/>
      <c r="F36" s="97"/>
    </row>
    <row r="37" spans="1:6" x14ac:dyDescent="0.2"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  <row r="46" spans="1:6" x14ac:dyDescent="0.2">
      <c r="F46" s="97"/>
    </row>
    <row r="47" spans="1:6" x14ac:dyDescent="0.2">
      <c r="F47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275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96</v>
      </c>
      <c r="C8" s="97">
        <v>64</v>
      </c>
      <c r="D8" s="97">
        <v>69</v>
      </c>
      <c r="E8" s="97">
        <v>72</v>
      </c>
      <c r="F8" s="97">
        <v>73</v>
      </c>
    </row>
    <row r="9" spans="1:7" ht="17.25" customHeight="1" x14ac:dyDescent="0.2">
      <c r="A9" s="2" t="s">
        <v>33</v>
      </c>
      <c r="B9" s="97">
        <v>36952</v>
      </c>
      <c r="C9" s="97">
        <v>41250</v>
      </c>
      <c r="D9" s="97">
        <v>44907</v>
      </c>
      <c r="E9" s="97">
        <v>49065</v>
      </c>
      <c r="F9" s="97">
        <v>51812.000000000015</v>
      </c>
    </row>
    <row r="10" spans="1:7" ht="17.25" customHeight="1" x14ac:dyDescent="0.2">
      <c r="A10" s="2" t="s">
        <v>23</v>
      </c>
      <c r="B10" s="97">
        <v>4879</v>
      </c>
      <c r="C10" s="97">
        <v>6923</v>
      </c>
      <c r="D10" s="97">
        <v>8700</v>
      </c>
      <c r="E10" s="97">
        <v>14952</v>
      </c>
      <c r="F10" s="97">
        <v>16643</v>
      </c>
      <c r="G10" s="100"/>
    </row>
    <row r="11" spans="1:7" ht="17.25" customHeight="1" x14ac:dyDescent="0.2">
      <c r="A11" s="4" t="s">
        <v>355</v>
      </c>
      <c r="B11" s="97">
        <v>4670</v>
      </c>
      <c r="C11" s="97">
        <v>6778</v>
      </c>
      <c r="D11" s="97">
        <v>8562</v>
      </c>
      <c r="E11" s="97">
        <v>14647</v>
      </c>
      <c r="F11" s="97">
        <v>16397.000000000004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844</v>
      </c>
      <c r="D12" s="97">
        <v>2419</v>
      </c>
      <c r="E12" s="97">
        <v>703</v>
      </c>
      <c r="F12" s="97">
        <v>0</v>
      </c>
    </row>
    <row r="13" spans="1:7" ht="17.25" customHeight="1" x14ac:dyDescent="0.2">
      <c r="A13" s="14" t="s">
        <v>67</v>
      </c>
      <c r="B13" s="97">
        <v>0</v>
      </c>
      <c r="C13" s="97">
        <v>664</v>
      </c>
      <c r="D13" s="97">
        <v>0</v>
      </c>
      <c r="E13" s="97">
        <v>0</v>
      </c>
      <c r="F13" s="97">
        <v>0</v>
      </c>
    </row>
    <row r="14" spans="1:7" ht="17.25" customHeight="1" x14ac:dyDescent="0.2">
      <c r="A14" s="14" t="s">
        <v>296</v>
      </c>
      <c r="B14" s="97">
        <v>0</v>
      </c>
      <c r="C14" s="97">
        <v>0</v>
      </c>
      <c r="D14" s="97">
        <v>0</v>
      </c>
      <c r="E14" s="97">
        <v>0</v>
      </c>
      <c r="F14" s="97">
        <v>411.00000000000006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422</v>
      </c>
      <c r="F15" s="97">
        <v>0</v>
      </c>
    </row>
    <row r="16" spans="1:7" ht="17.25" customHeight="1" x14ac:dyDescent="0.2">
      <c r="A16" s="14" t="s">
        <v>15</v>
      </c>
      <c r="B16" s="97">
        <v>96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9</v>
      </c>
      <c r="B17" s="97">
        <v>121</v>
      </c>
      <c r="C17" s="97">
        <v>0</v>
      </c>
      <c r="D17" s="97">
        <v>0</v>
      </c>
      <c r="E17" s="97">
        <v>0</v>
      </c>
      <c r="F17" s="97">
        <v>340.00000000000011</v>
      </c>
    </row>
    <row r="18" spans="1:6" ht="17.25" customHeight="1" x14ac:dyDescent="0.2">
      <c r="A18" s="14" t="s">
        <v>17</v>
      </c>
      <c r="B18" s="97">
        <v>1724</v>
      </c>
      <c r="C18" s="97">
        <v>2552</v>
      </c>
      <c r="D18" s="97">
        <v>2184</v>
      </c>
      <c r="E18" s="97">
        <v>1501</v>
      </c>
      <c r="F18" s="97">
        <v>731.00000000000023</v>
      </c>
    </row>
    <row r="19" spans="1:6" ht="17.25" customHeight="1" x14ac:dyDescent="0.2">
      <c r="A19" s="14" t="s">
        <v>335</v>
      </c>
      <c r="B19" s="97">
        <v>0</v>
      </c>
      <c r="C19" s="97">
        <v>0</v>
      </c>
      <c r="D19" s="97">
        <v>0</v>
      </c>
      <c r="E19" s="97">
        <v>0</v>
      </c>
      <c r="F19" s="97">
        <v>179.00000000000003</v>
      </c>
    </row>
    <row r="20" spans="1:6" ht="17.25" customHeight="1" x14ac:dyDescent="0.2">
      <c r="A20" s="14" t="s">
        <v>8</v>
      </c>
      <c r="B20" s="97">
        <v>0</v>
      </c>
      <c r="C20" s="97">
        <v>622</v>
      </c>
      <c r="D20" s="97">
        <v>0</v>
      </c>
      <c r="E20" s="97">
        <v>303</v>
      </c>
      <c r="F20" s="97">
        <v>0</v>
      </c>
    </row>
    <row r="21" spans="1:6" ht="17.25" customHeight="1" x14ac:dyDescent="0.2">
      <c r="A21" s="14" t="s">
        <v>225</v>
      </c>
      <c r="B21" s="97">
        <v>0</v>
      </c>
      <c r="C21" s="97">
        <v>0</v>
      </c>
      <c r="D21" s="97">
        <v>0</v>
      </c>
      <c r="E21" s="97">
        <v>4145</v>
      </c>
      <c r="F21" s="97">
        <v>9443.9999999999964</v>
      </c>
    </row>
    <row r="22" spans="1:6" ht="17.25" customHeight="1" x14ac:dyDescent="0.2">
      <c r="A22" s="14" t="s">
        <v>337</v>
      </c>
      <c r="B22" s="97">
        <v>0</v>
      </c>
      <c r="C22" s="97">
        <v>0</v>
      </c>
      <c r="D22" s="97">
        <v>0</v>
      </c>
      <c r="E22" s="97">
        <v>0</v>
      </c>
      <c r="F22" s="97">
        <v>900.00000000000011</v>
      </c>
    </row>
    <row r="23" spans="1:6" ht="17.25" customHeight="1" x14ac:dyDescent="0.2">
      <c r="A23" s="14" t="s">
        <v>184</v>
      </c>
      <c r="B23" s="97">
        <v>430</v>
      </c>
      <c r="C23" s="97">
        <v>75</v>
      </c>
      <c r="D23" s="97">
        <v>476</v>
      </c>
      <c r="E23" s="97">
        <v>3399</v>
      </c>
      <c r="F23" s="97">
        <v>0</v>
      </c>
    </row>
    <row r="24" spans="1:6" ht="17.25" customHeight="1" x14ac:dyDescent="0.2">
      <c r="A24" s="14" t="s">
        <v>232</v>
      </c>
      <c r="B24" s="97">
        <v>0</v>
      </c>
      <c r="C24" s="97">
        <v>0</v>
      </c>
      <c r="D24" s="97">
        <v>0</v>
      </c>
      <c r="E24" s="97">
        <v>837</v>
      </c>
      <c r="F24" s="97">
        <v>946.00000000000011</v>
      </c>
    </row>
    <row r="25" spans="1:6" ht="17.25" customHeight="1" x14ac:dyDescent="0.2">
      <c r="A25" s="14" t="s">
        <v>234</v>
      </c>
      <c r="B25" s="97">
        <v>0</v>
      </c>
      <c r="C25" s="97">
        <v>0</v>
      </c>
      <c r="D25" s="97">
        <v>0</v>
      </c>
      <c r="E25" s="97">
        <v>0</v>
      </c>
      <c r="F25" s="97">
        <v>2112.0000000000009</v>
      </c>
    </row>
    <row r="26" spans="1:6" ht="17.25" customHeight="1" x14ac:dyDescent="0.2">
      <c r="A26" s="14" t="s">
        <v>7</v>
      </c>
      <c r="B26" s="97">
        <v>2299</v>
      </c>
      <c r="C26" s="97">
        <v>1950</v>
      </c>
      <c r="D26" s="97">
        <v>3483</v>
      </c>
      <c r="E26" s="97">
        <v>3337</v>
      </c>
      <c r="F26" s="97">
        <v>1333.9999999999998</v>
      </c>
    </row>
    <row r="27" spans="1:6" ht="17.25" customHeight="1" x14ac:dyDescent="0.2">
      <c r="A27" s="14" t="s">
        <v>36</v>
      </c>
      <c r="B27" s="97">
        <v>0</v>
      </c>
      <c r="C27" s="97">
        <v>71</v>
      </c>
      <c r="D27" s="97">
        <v>0</v>
      </c>
      <c r="E27" s="97">
        <v>0</v>
      </c>
      <c r="F27" s="97">
        <v>0</v>
      </c>
    </row>
    <row r="28" spans="1:6" ht="17.25" customHeight="1" x14ac:dyDescent="0.2">
      <c r="A28" s="4" t="s">
        <v>25</v>
      </c>
      <c r="B28" s="97">
        <v>168</v>
      </c>
      <c r="C28" s="97">
        <v>111</v>
      </c>
      <c r="D28" s="97">
        <v>118</v>
      </c>
      <c r="E28" s="97">
        <v>264</v>
      </c>
      <c r="F28" s="97">
        <v>173.99999999999994</v>
      </c>
    </row>
    <row r="29" spans="1:6" ht="17.25" customHeight="1" x14ac:dyDescent="0.2">
      <c r="A29" s="4" t="s">
        <v>243</v>
      </c>
      <c r="B29" s="97">
        <v>41</v>
      </c>
      <c r="C29" s="97">
        <v>34</v>
      </c>
      <c r="D29" s="97">
        <v>20</v>
      </c>
      <c r="E29" s="97">
        <v>41</v>
      </c>
      <c r="F29" s="97">
        <v>72</v>
      </c>
    </row>
    <row r="30" spans="1:6" ht="17.25" customHeight="1" x14ac:dyDescent="0.2">
      <c r="A30" s="10"/>
      <c r="B30" s="99"/>
      <c r="C30" s="99"/>
      <c r="D30" s="99"/>
      <c r="E30" s="10"/>
      <c r="F30" s="99"/>
    </row>
    <row r="31" spans="1:6" ht="17.25" customHeight="1" x14ac:dyDescent="0.2">
      <c r="A31" s="21" t="s">
        <v>313</v>
      </c>
      <c r="F31" s="97"/>
    </row>
    <row r="32" spans="1:6" x14ac:dyDescent="0.2">
      <c r="F32" s="97"/>
    </row>
    <row r="33" spans="3:6" x14ac:dyDescent="0.2">
      <c r="C33" s="100"/>
      <c r="F33" s="97"/>
    </row>
    <row r="34" spans="3:6" x14ac:dyDescent="0.2">
      <c r="F34" s="97"/>
    </row>
    <row r="35" spans="3:6" x14ac:dyDescent="0.2">
      <c r="F35" s="97"/>
    </row>
    <row r="36" spans="3:6" x14ac:dyDescent="0.2">
      <c r="F36" s="97"/>
    </row>
    <row r="37" spans="3:6" x14ac:dyDescent="0.2">
      <c r="F37" s="97"/>
    </row>
    <row r="38" spans="3:6" x14ac:dyDescent="0.2">
      <c r="F38" s="97"/>
    </row>
    <row r="39" spans="3:6" x14ac:dyDescent="0.2">
      <c r="F39" s="97"/>
    </row>
    <row r="40" spans="3:6" x14ac:dyDescent="0.2">
      <c r="F40" s="97"/>
    </row>
    <row r="41" spans="3:6" x14ac:dyDescent="0.2">
      <c r="F41" s="97"/>
    </row>
    <row r="42" spans="3:6" x14ac:dyDescent="0.2">
      <c r="F42" s="97"/>
    </row>
    <row r="43" spans="3:6" x14ac:dyDescent="0.2">
      <c r="F43" s="97"/>
    </row>
    <row r="44" spans="3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9" tint="0.59999389629810485"/>
    <pageSetUpPr fitToPage="1"/>
  </sheetPr>
  <dimension ref="A3:G42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6.33203125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366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88</v>
      </c>
      <c r="C8" s="97">
        <v>62</v>
      </c>
      <c r="D8" s="97">
        <v>68</v>
      </c>
      <c r="E8" s="97">
        <v>76</v>
      </c>
      <c r="F8" s="97">
        <v>78</v>
      </c>
    </row>
    <row r="9" spans="1:7" ht="17.25" customHeight="1" x14ac:dyDescent="0.2">
      <c r="A9" s="2" t="s">
        <v>33</v>
      </c>
      <c r="B9" s="97">
        <v>33854</v>
      </c>
      <c r="C9" s="97">
        <v>40007</v>
      </c>
      <c r="D9" s="97">
        <v>45831</v>
      </c>
      <c r="E9" s="97">
        <v>51588</v>
      </c>
      <c r="F9" s="97">
        <v>55001.000000000007</v>
      </c>
    </row>
    <row r="10" spans="1:7" ht="17.25" customHeight="1" x14ac:dyDescent="0.2">
      <c r="A10" s="2" t="s">
        <v>23</v>
      </c>
      <c r="B10" s="97">
        <v>8393</v>
      </c>
      <c r="C10" s="97">
        <v>10302</v>
      </c>
      <c r="D10" s="97">
        <v>11983</v>
      </c>
      <c r="E10" s="97">
        <v>15660</v>
      </c>
      <c r="F10" s="97">
        <v>16661.000000000004</v>
      </c>
      <c r="G10" s="100"/>
    </row>
    <row r="11" spans="1:7" ht="17.25" customHeight="1" x14ac:dyDescent="0.2">
      <c r="A11" s="4" t="s">
        <v>355</v>
      </c>
      <c r="B11" s="97">
        <v>8203</v>
      </c>
      <c r="C11" s="97">
        <v>10181</v>
      </c>
      <c r="D11" s="97">
        <v>11824</v>
      </c>
      <c r="E11" s="97">
        <v>15377</v>
      </c>
      <c r="F11" s="97">
        <v>16500</v>
      </c>
      <c r="G11" s="100"/>
    </row>
    <row r="12" spans="1:7" ht="17.25" customHeight="1" x14ac:dyDescent="0.2">
      <c r="A12" s="14" t="s">
        <v>14</v>
      </c>
      <c r="B12" s="97">
        <v>923</v>
      </c>
      <c r="C12" s="97">
        <v>978</v>
      </c>
      <c r="D12" s="97">
        <v>1575</v>
      </c>
      <c r="E12" s="97">
        <v>1792</v>
      </c>
      <c r="F12" s="97">
        <v>0</v>
      </c>
    </row>
    <row r="13" spans="1:7" ht="17.25" customHeight="1" x14ac:dyDescent="0.2">
      <c r="A13" s="14" t="s">
        <v>207</v>
      </c>
      <c r="B13" s="97">
        <v>0</v>
      </c>
      <c r="C13" s="97">
        <v>0</v>
      </c>
      <c r="D13" s="97">
        <v>0</v>
      </c>
      <c r="E13" s="97">
        <v>2686</v>
      </c>
      <c r="F13" s="97">
        <v>2904.9999999999977</v>
      </c>
    </row>
    <row r="14" spans="1:7" ht="17.25" customHeight="1" x14ac:dyDescent="0.2">
      <c r="A14" s="14" t="s">
        <v>216</v>
      </c>
      <c r="B14" s="97">
        <v>0</v>
      </c>
      <c r="C14" s="97">
        <v>0</v>
      </c>
      <c r="D14" s="97">
        <v>0</v>
      </c>
      <c r="E14" s="97">
        <v>286</v>
      </c>
      <c r="F14" s="97">
        <v>0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807</v>
      </c>
      <c r="F15" s="97">
        <v>614</v>
      </c>
    </row>
    <row r="16" spans="1:7" ht="17.25" customHeight="1" x14ac:dyDescent="0.2">
      <c r="A16" s="14" t="s">
        <v>15</v>
      </c>
      <c r="B16" s="97">
        <v>168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9</v>
      </c>
      <c r="B17" s="97">
        <v>0</v>
      </c>
      <c r="C17" s="97">
        <v>184</v>
      </c>
      <c r="D17" s="97">
        <v>0</v>
      </c>
      <c r="E17" s="97">
        <v>0</v>
      </c>
      <c r="F17" s="97">
        <v>364.99999999999989</v>
      </c>
    </row>
    <row r="18" spans="1:6" ht="17.25" customHeight="1" x14ac:dyDescent="0.2">
      <c r="A18" s="14" t="s">
        <v>17</v>
      </c>
      <c r="B18" s="97">
        <v>2871</v>
      </c>
      <c r="C18" s="97">
        <v>4678</v>
      </c>
      <c r="D18" s="97">
        <v>5565</v>
      </c>
      <c r="E18" s="97">
        <v>2509</v>
      </c>
      <c r="F18" s="97">
        <v>2730</v>
      </c>
    </row>
    <row r="19" spans="1:6" ht="17.25" customHeight="1" x14ac:dyDescent="0.2">
      <c r="A19" s="14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1144</v>
      </c>
    </row>
    <row r="20" spans="1:6" ht="17.25" customHeight="1" x14ac:dyDescent="0.2">
      <c r="A20" s="14" t="s">
        <v>8</v>
      </c>
      <c r="B20" s="97">
        <v>485</v>
      </c>
      <c r="C20" s="97">
        <v>0</v>
      </c>
      <c r="D20" s="97">
        <v>0</v>
      </c>
      <c r="E20" s="97">
        <v>216</v>
      </c>
      <c r="F20" s="97">
        <v>0</v>
      </c>
    </row>
    <row r="21" spans="1:6" ht="17.25" customHeight="1" x14ac:dyDescent="0.2">
      <c r="A21" s="14" t="s">
        <v>184</v>
      </c>
      <c r="B21" s="97">
        <v>0</v>
      </c>
      <c r="C21" s="97">
        <v>122</v>
      </c>
      <c r="D21" s="97">
        <v>0</v>
      </c>
      <c r="E21" s="97">
        <v>0</v>
      </c>
      <c r="F21" s="97">
        <v>0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6161</v>
      </c>
      <c r="F22" s="97">
        <v>4813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0</v>
      </c>
      <c r="F23" s="97">
        <v>442</v>
      </c>
    </row>
    <row r="24" spans="1:6" ht="17.25" customHeight="1" x14ac:dyDescent="0.2">
      <c r="A24" s="14" t="s">
        <v>7</v>
      </c>
      <c r="B24" s="97">
        <v>3756</v>
      </c>
      <c r="C24" s="97">
        <v>4219</v>
      </c>
      <c r="D24" s="97">
        <v>4684</v>
      </c>
      <c r="E24" s="97">
        <v>920</v>
      </c>
      <c r="F24" s="97">
        <v>3486.9999999999995</v>
      </c>
    </row>
    <row r="25" spans="1:6" ht="17.25" customHeight="1" x14ac:dyDescent="0.2">
      <c r="A25" s="4" t="s">
        <v>25</v>
      </c>
      <c r="B25" s="97">
        <v>156</v>
      </c>
      <c r="C25" s="97">
        <v>94</v>
      </c>
      <c r="D25" s="97">
        <v>130</v>
      </c>
      <c r="E25" s="97">
        <v>237</v>
      </c>
      <c r="F25" s="97">
        <v>120.00000000000003</v>
      </c>
    </row>
    <row r="26" spans="1:6" ht="17.25" customHeight="1" x14ac:dyDescent="0.2">
      <c r="A26" s="4" t="s">
        <v>243</v>
      </c>
      <c r="B26" s="97">
        <v>34</v>
      </c>
      <c r="C26" s="97">
        <v>27</v>
      </c>
      <c r="D26" s="97">
        <v>29</v>
      </c>
      <c r="E26" s="97">
        <v>46</v>
      </c>
      <c r="F26" s="97">
        <v>41</v>
      </c>
    </row>
    <row r="27" spans="1:6" ht="17.25" customHeight="1" x14ac:dyDescent="0.2">
      <c r="A27" s="10"/>
      <c r="B27" s="99"/>
      <c r="C27" s="99"/>
      <c r="D27" s="99"/>
      <c r="E27" s="10"/>
      <c r="F27" s="99"/>
    </row>
    <row r="28" spans="1:6" ht="17.25" customHeight="1" x14ac:dyDescent="0.2">
      <c r="A28" s="21" t="s">
        <v>313</v>
      </c>
      <c r="F28" s="97"/>
    </row>
    <row r="29" spans="1:6" x14ac:dyDescent="0.2">
      <c r="F29" s="97"/>
    </row>
    <row r="30" spans="1:6" x14ac:dyDescent="0.2">
      <c r="C30" s="100"/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9" tint="0.59999389629810485"/>
    <pageSetUpPr fitToPage="1"/>
  </sheetPr>
  <dimension ref="A3:G42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276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46</v>
      </c>
      <c r="C8" s="97">
        <v>35</v>
      </c>
      <c r="D8" s="97">
        <v>37</v>
      </c>
      <c r="E8" s="97">
        <v>38</v>
      </c>
      <c r="F8" s="97">
        <v>40</v>
      </c>
    </row>
    <row r="9" spans="1:7" ht="17.25" customHeight="1" x14ac:dyDescent="0.2">
      <c r="A9" s="2" t="s">
        <v>33</v>
      </c>
      <c r="B9" s="97">
        <v>11777</v>
      </c>
      <c r="C9" s="97">
        <v>12923</v>
      </c>
      <c r="D9" s="97">
        <v>14354</v>
      </c>
      <c r="E9" s="97">
        <v>16028</v>
      </c>
      <c r="F9" s="97">
        <v>17155.999999999996</v>
      </c>
    </row>
    <row r="10" spans="1:7" ht="17.25" customHeight="1" x14ac:dyDescent="0.2">
      <c r="A10" s="2" t="s">
        <v>23</v>
      </c>
      <c r="B10" s="97">
        <v>3991</v>
      </c>
      <c r="C10" s="97">
        <v>4284</v>
      </c>
      <c r="D10" s="97">
        <v>4965</v>
      </c>
      <c r="E10" s="97">
        <v>6493</v>
      </c>
      <c r="F10" s="97">
        <v>8053</v>
      </c>
      <c r="G10" s="100"/>
    </row>
    <row r="11" spans="1:7" ht="17.25" customHeight="1" x14ac:dyDescent="0.2">
      <c r="A11" s="4" t="s">
        <v>355</v>
      </c>
      <c r="B11" s="97">
        <v>3913</v>
      </c>
      <c r="C11" s="97">
        <v>4183</v>
      </c>
      <c r="D11" s="97">
        <v>4849</v>
      </c>
      <c r="E11" s="97">
        <v>6338</v>
      </c>
      <c r="F11" s="97">
        <v>7887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1031</v>
      </c>
      <c r="D12" s="97">
        <v>1448</v>
      </c>
      <c r="E12" s="97">
        <v>2674</v>
      </c>
      <c r="F12" s="97">
        <v>5768.0000000000018</v>
      </c>
    </row>
    <row r="13" spans="1:7" ht="17.25" customHeight="1" x14ac:dyDescent="0.2">
      <c r="A13" s="14" t="s">
        <v>17</v>
      </c>
      <c r="B13" s="97">
        <v>2392</v>
      </c>
      <c r="C13" s="97">
        <v>3152</v>
      </c>
      <c r="D13" s="97">
        <v>3401</v>
      </c>
      <c r="E13" s="97">
        <v>1852</v>
      </c>
      <c r="F13" s="97">
        <v>1892.9999999999998</v>
      </c>
    </row>
    <row r="14" spans="1:7" ht="17.25" customHeight="1" x14ac:dyDescent="0.2">
      <c r="A14" s="14" t="s">
        <v>337</v>
      </c>
      <c r="B14" s="97">
        <v>0</v>
      </c>
      <c r="C14" s="97">
        <v>0</v>
      </c>
      <c r="D14" s="97">
        <v>0</v>
      </c>
      <c r="E14" s="97">
        <v>0</v>
      </c>
      <c r="F14" s="97">
        <v>153</v>
      </c>
    </row>
    <row r="15" spans="1:7" ht="17.25" customHeight="1" x14ac:dyDescent="0.2">
      <c r="A15" s="14" t="s">
        <v>234</v>
      </c>
      <c r="B15" s="97">
        <v>0</v>
      </c>
      <c r="C15" s="97">
        <v>0</v>
      </c>
      <c r="D15" s="97">
        <v>0</v>
      </c>
      <c r="E15" s="97">
        <v>0</v>
      </c>
      <c r="F15" s="97">
        <v>73.000000000000028</v>
      </c>
    </row>
    <row r="16" spans="1:7" ht="17.25" customHeight="1" x14ac:dyDescent="0.2">
      <c r="A16" s="14" t="s">
        <v>7</v>
      </c>
      <c r="B16" s="97">
        <v>1521</v>
      </c>
      <c r="C16" s="97">
        <v>0</v>
      </c>
      <c r="D16" s="97">
        <v>0</v>
      </c>
      <c r="E16" s="97">
        <v>1812</v>
      </c>
      <c r="F16" s="97">
        <v>0</v>
      </c>
    </row>
    <row r="17" spans="1:6" ht="17.25" customHeight="1" x14ac:dyDescent="0.2">
      <c r="A17" s="4" t="s">
        <v>25</v>
      </c>
      <c r="B17" s="97">
        <v>44</v>
      </c>
      <c r="C17" s="97">
        <v>45</v>
      </c>
      <c r="D17" s="97">
        <v>82</v>
      </c>
      <c r="E17" s="97">
        <v>115</v>
      </c>
      <c r="F17" s="97">
        <v>107.99999999999997</v>
      </c>
    </row>
    <row r="18" spans="1:6" ht="17.25" customHeight="1" x14ac:dyDescent="0.2">
      <c r="A18" s="4" t="s">
        <v>243</v>
      </c>
      <c r="B18" s="97">
        <v>34</v>
      </c>
      <c r="C18" s="97">
        <v>56</v>
      </c>
      <c r="D18" s="97">
        <v>34</v>
      </c>
      <c r="E18" s="97">
        <v>40</v>
      </c>
      <c r="F18" s="97">
        <v>58</v>
      </c>
    </row>
    <row r="19" spans="1:6" ht="17.25" customHeight="1" x14ac:dyDescent="0.2">
      <c r="A19" s="10"/>
      <c r="B19" s="99"/>
      <c r="C19" s="99"/>
      <c r="D19" s="99"/>
      <c r="E19" s="10"/>
      <c r="F19" s="99"/>
    </row>
    <row r="20" spans="1:6" ht="17.25" customHeight="1" x14ac:dyDescent="0.2">
      <c r="A20" s="21" t="s">
        <v>313</v>
      </c>
      <c r="F20" s="97"/>
    </row>
    <row r="21" spans="1:6" x14ac:dyDescent="0.2">
      <c r="F21" s="97"/>
    </row>
    <row r="22" spans="1:6" x14ac:dyDescent="0.2">
      <c r="C22" s="100"/>
      <c r="F22" s="97"/>
    </row>
    <row r="23" spans="1:6" x14ac:dyDescent="0.2">
      <c r="F23" s="97"/>
    </row>
    <row r="24" spans="1:6" x14ac:dyDescent="0.2">
      <c r="F24" s="97"/>
    </row>
    <row r="25" spans="1:6" x14ac:dyDescent="0.2">
      <c r="F25" s="97"/>
    </row>
    <row r="26" spans="1:6" x14ac:dyDescent="0.2">
      <c r="F26" s="97"/>
    </row>
    <row r="27" spans="1:6" x14ac:dyDescent="0.2"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367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136</v>
      </c>
      <c r="C8" s="97">
        <v>83</v>
      </c>
      <c r="D8" s="97">
        <v>84</v>
      </c>
      <c r="E8" s="97">
        <v>79</v>
      </c>
      <c r="F8" s="97">
        <v>79</v>
      </c>
    </row>
    <row r="9" spans="1:7" ht="17.25" customHeight="1" x14ac:dyDescent="0.2">
      <c r="A9" s="2" t="s">
        <v>33</v>
      </c>
      <c r="B9" s="97">
        <v>53596</v>
      </c>
      <c r="C9" s="97">
        <v>55489</v>
      </c>
      <c r="D9" s="97">
        <v>55315</v>
      </c>
      <c r="E9" s="97">
        <v>55709</v>
      </c>
      <c r="F9" s="97">
        <v>56487</v>
      </c>
    </row>
    <row r="10" spans="1:7" ht="17.25" customHeight="1" x14ac:dyDescent="0.2">
      <c r="A10" s="2" t="s">
        <v>23</v>
      </c>
      <c r="B10" s="97">
        <v>7466</v>
      </c>
      <c r="C10" s="97">
        <v>7059</v>
      </c>
      <c r="D10" s="97">
        <v>9985</v>
      </c>
      <c r="E10" s="97">
        <v>13569</v>
      </c>
      <c r="F10" s="97">
        <v>16236</v>
      </c>
      <c r="G10" s="100"/>
    </row>
    <row r="11" spans="1:7" ht="17.25" customHeight="1" x14ac:dyDescent="0.2">
      <c r="A11" s="4" t="s">
        <v>355</v>
      </c>
      <c r="B11" s="97">
        <v>7212</v>
      </c>
      <c r="C11" s="97">
        <v>6948</v>
      </c>
      <c r="D11" s="97">
        <v>9863</v>
      </c>
      <c r="E11" s="97">
        <v>13272</v>
      </c>
      <c r="F11" s="97">
        <v>16039</v>
      </c>
      <c r="G11" s="100"/>
    </row>
    <row r="12" spans="1:7" ht="17.25" customHeight="1" x14ac:dyDescent="0.2">
      <c r="A12" s="14" t="s">
        <v>14</v>
      </c>
      <c r="B12" s="97">
        <v>944</v>
      </c>
      <c r="C12" s="97">
        <v>2784</v>
      </c>
      <c r="D12" s="97">
        <v>2159</v>
      </c>
      <c r="E12" s="97">
        <v>0</v>
      </c>
      <c r="F12" s="97">
        <v>1321.0000000000005</v>
      </c>
    </row>
    <row r="13" spans="1:7" ht="17.25" customHeight="1" x14ac:dyDescent="0.2">
      <c r="A13" s="14" t="s">
        <v>87</v>
      </c>
      <c r="B13" s="97">
        <v>0</v>
      </c>
      <c r="C13" s="97">
        <v>0</v>
      </c>
      <c r="D13" s="97">
        <v>2080</v>
      </c>
      <c r="E13" s="97">
        <v>0</v>
      </c>
      <c r="F13" s="97">
        <v>0</v>
      </c>
    </row>
    <row r="14" spans="1:7" ht="17.25" customHeight="1" x14ac:dyDescent="0.2">
      <c r="A14" s="14" t="s">
        <v>213</v>
      </c>
      <c r="B14" s="97">
        <v>0</v>
      </c>
      <c r="C14" s="97">
        <v>0</v>
      </c>
      <c r="D14" s="97">
        <v>0</v>
      </c>
      <c r="E14" s="97">
        <v>2510</v>
      </c>
      <c r="F14" s="97">
        <v>0</v>
      </c>
    </row>
    <row r="15" spans="1:7" ht="17.25" customHeight="1" x14ac:dyDescent="0.2">
      <c r="A15" s="14" t="s">
        <v>15</v>
      </c>
      <c r="B15" s="97">
        <v>134</v>
      </c>
      <c r="C15" s="97">
        <v>0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9</v>
      </c>
      <c r="B16" s="97">
        <v>0</v>
      </c>
      <c r="C16" s="97">
        <v>0</v>
      </c>
      <c r="D16" s="97">
        <v>0</v>
      </c>
      <c r="E16" s="97">
        <v>238</v>
      </c>
      <c r="F16" s="97">
        <v>0</v>
      </c>
    </row>
    <row r="17" spans="1:6" ht="17.25" customHeight="1" x14ac:dyDescent="0.2">
      <c r="A17" s="14" t="s">
        <v>17</v>
      </c>
      <c r="B17" s="97">
        <v>1485</v>
      </c>
      <c r="C17" s="97">
        <v>2349</v>
      </c>
      <c r="D17" s="97">
        <v>3085</v>
      </c>
      <c r="E17" s="97">
        <v>4747</v>
      </c>
      <c r="F17" s="97">
        <v>10825</v>
      </c>
    </row>
    <row r="18" spans="1:6" ht="17.25" customHeight="1" x14ac:dyDescent="0.2">
      <c r="A18" s="14" t="s">
        <v>8</v>
      </c>
      <c r="B18" s="97">
        <v>1713</v>
      </c>
      <c r="C18" s="97">
        <v>237</v>
      </c>
      <c r="D18" s="97">
        <v>1245</v>
      </c>
      <c r="E18" s="97">
        <v>1472</v>
      </c>
      <c r="F18" s="97">
        <v>0</v>
      </c>
    </row>
    <row r="19" spans="1:6" ht="17.25" customHeight="1" x14ac:dyDescent="0.2">
      <c r="A19" s="14" t="s">
        <v>336</v>
      </c>
      <c r="B19" s="97">
        <v>0</v>
      </c>
      <c r="C19" s="97">
        <v>0</v>
      </c>
      <c r="D19" s="97">
        <v>0</v>
      </c>
      <c r="E19" s="97">
        <v>0</v>
      </c>
      <c r="F19" s="97">
        <v>908.00000000000023</v>
      </c>
    </row>
    <row r="20" spans="1:6" ht="17.25" customHeight="1" x14ac:dyDescent="0.2">
      <c r="A20" s="14" t="s">
        <v>225</v>
      </c>
      <c r="B20" s="97">
        <v>0</v>
      </c>
      <c r="C20" s="97">
        <v>0</v>
      </c>
      <c r="D20" s="97">
        <v>0</v>
      </c>
      <c r="E20" s="97">
        <v>469</v>
      </c>
      <c r="F20" s="97">
        <v>0</v>
      </c>
    </row>
    <row r="21" spans="1:6" ht="17.25" customHeight="1" x14ac:dyDescent="0.2">
      <c r="A21" s="14" t="s">
        <v>337</v>
      </c>
      <c r="B21" s="97">
        <v>0</v>
      </c>
      <c r="C21" s="97">
        <v>0</v>
      </c>
      <c r="D21" s="97">
        <v>0</v>
      </c>
      <c r="E21" s="97">
        <v>0</v>
      </c>
      <c r="F21" s="97">
        <v>534</v>
      </c>
    </row>
    <row r="22" spans="1:6" ht="17.25" customHeight="1" x14ac:dyDescent="0.2">
      <c r="A22" s="14" t="s">
        <v>184</v>
      </c>
      <c r="B22" s="97">
        <v>1025</v>
      </c>
      <c r="C22" s="97">
        <v>0</v>
      </c>
      <c r="D22" s="97">
        <v>451</v>
      </c>
      <c r="E22" s="97">
        <v>783</v>
      </c>
      <c r="F22" s="97">
        <v>0</v>
      </c>
    </row>
    <row r="23" spans="1:6" ht="17.25" customHeight="1" x14ac:dyDescent="0.2">
      <c r="A23" s="14" t="s">
        <v>232</v>
      </c>
      <c r="B23" s="97">
        <v>0</v>
      </c>
      <c r="C23" s="97">
        <v>0</v>
      </c>
      <c r="D23" s="97">
        <v>0</v>
      </c>
      <c r="E23" s="97">
        <v>792</v>
      </c>
      <c r="F23" s="97">
        <v>0</v>
      </c>
    </row>
    <row r="24" spans="1:6" ht="17.25" customHeight="1" x14ac:dyDescent="0.2">
      <c r="A24" s="14" t="s">
        <v>10</v>
      </c>
      <c r="B24" s="97">
        <v>63</v>
      </c>
      <c r="C24" s="97">
        <v>0</v>
      </c>
      <c r="D24" s="97">
        <v>0</v>
      </c>
      <c r="E24" s="97">
        <v>0</v>
      </c>
      <c r="F24" s="97">
        <v>0</v>
      </c>
    </row>
    <row r="25" spans="1:6" ht="17.25" customHeight="1" x14ac:dyDescent="0.2">
      <c r="A25" s="14" t="s">
        <v>234</v>
      </c>
      <c r="B25" s="97">
        <v>0</v>
      </c>
      <c r="C25" s="97">
        <v>0</v>
      </c>
      <c r="D25" s="97">
        <v>0</v>
      </c>
      <c r="E25" s="97">
        <v>0</v>
      </c>
      <c r="F25" s="97">
        <v>399</v>
      </c>
    </row>
    <row r="26" spans="1:6" ht="17.25" customHeight="1" x14ac:dyDescent="0.2">
      <c r="A26" s="14" t="s">
        <v>7</v>
      </c>
      <c r="B26" s="97">
        <v>1848</v>
      </c>
      <c r="C26" s="97">
        <v>0</v>
      </c>
      <c r="D26" s="97">
        <v>843</v>
      </c>
      <c r="E26" s="97">
        <v>2261</v>
      </c>
      <c r="F26" s="97">
        <v>1746.9999999999995</v>
      </c>
    </row>
    <row r="27" spans="1:6" ht="17.25" customHeight="1" x14ac:dyDescent="0.2">
      <c r="A27" s="14" t="s">
        <v>20</v>
      </c>
      <c r="B27" s="97">
        <v>0</v>
      </c>
      <c r="C27" s="97">
        <v>1578</v>
      </c>
      <c r="D27" s="97">
        <v>0</v>
      </c>
      <c r="E27" s="97">
        <v>0</v>
      </c>
      <c r="F27" s="97">
        <v>0</v>
      </c>
    </row>
    <row r="28" spans="1:6" ht="17.25" customHeight="1" x14ac:dyDescent="0.2">
      <c r="A28" s="14" t="s">
        <v>301</v>
      </c>
      <c r="B28" s="97">
        <v>0</v>
      </c>
      <c r="C28" s="97">
        <v>0</v>
      </c>
      <c r="D28" s="97">
        <v>0</v>
      </c>
      <c r="E28" s="97">
        <v>0</v>
      </c>
      <c r="F28" s="97">
        <v>305.00000000000006</v>
      </c>
    </row>
    <row r="29" spans="1:6" ht="17.25" customHeight="1" x14ac:dyDescent="0.2">
      <c r="A29" s="4" t="s">
        <v>25</v>
      </c>
      <c r="B29" s="97">
        <v>192</v>
      </c>
      <c r="C29" s="97">
        <v>88</v>
      </c>
      <c r="D29" s="97">
        <v>93</v>
      </c>
      <c r="E29" s="97">
        <v>238</v>
      </c>
      <c r="F29" s="97">
        <v>156</v>
      </c>
    </row>
    <row r="30" spans="1:6" ht="17.25" customHeight="1" x14ac:dyDescent="0.2">
      <c r="A30" s="4" t="s">
        <v>243</v>
      </c>
      <c r="B30" s="97">
        <v>62</v>
      </c>
      <c r="C30" s="97">
        <v>23</v>
      </c>
      <c r="D30" s="97">
        <v>29</v>
      </c>
      <c r="E30" s="97">
        <v>59</v>
      </c>
      <c r="F30" s="97">
        <v>41.000000000000007</v>
      </c>
    </row>
    <row r="31" spans="1:6" ht="17.25" customHeight="1" x14ac:dyDescent="0.2">
      <c r="A31" s="10"/>
      <c r="B31" s="99"/>
      <c r="C31" s="99"/>
      <c r="D31" s="99"/>
      <c r="E31" s="10"/>
      <c r="F31" s="99"/>
    </row>
    <row r="32" spans="1:6" ht="17.25" customHeight="1" x14ac:dyDescent="0.2">
      <c r="A32" s="21" t="s">
        <v>313</v>
      </c>
      <c r="F32" s="97"/>
    </row>
    <row r="33" spans="3:6" x14ac:dyDescent="0.2">
      <c r="F33" s="97"/>
    </row>
    <row r="34" spans="3:6" x14ac:dyDescent="0.2">
      <c r="C34" s="100"/>
      <c r="F34" s="97"/>
    </row>
    <row r="35" spans="3:6" x14ac:dyDescent="0.2">
      <c r="F35" s="97"/>
    </row>
    <row r="36" spans="3:6" x14ac:dyDescent="0.2">
      <c r="F36" s="97"/>
    </row>
    <row r="37" spans="3:6" x14ac:dyDescent="0.2">
      <c r="F37" s="97"/>
    </row>
    <row r="38" spans="3:6" x14ac:dyDescent="0.2">
      <c r="F38" s="97"/>
    </row>
    <row r="39" spans="3:6" x14ac:dyDescent="0.2">
      <c r="F39" s="97"/>
    </row>
    <row r="40" spans="3:6" x14ac:dyDescent="0.2">
      <c r="F40" s="97"/>
    </row>
    <row r="41" spans="3:6" x14ac:dyDescent="0.2">
      <c r="F41" s="97"/>
    </row>
    <row r="42" spans="3:6" x14ac:dyDescent="0.2">
      <c r="F42" s="97"/>
    </row>
    <row r="43" spans="3:6" x14ac:dyDescent="0.2">
      <c r="F43" s="97"/>
    </row>
    <row r="44" spans="3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277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87</v>
      </c>
      <c r="C8" s="97">
        <v>57</v>
      </c>
      <c r="D8" s="97">
        <v>62</v>
      </c>
      <c r="E8" s="97">
        <v>59</v>
      </c>
      <c r="F8" s="97">
        <v>64</v>
      </c>
    </row>
    <row r="9" spans="1:7" ht="17.25" customHeight="1" x14ac:dyDescent="0.2">
      <c r="A9" s="2" t="s">
        <v>33</v>
      </c>
      <c r="B9" s="97">
        <v>33661</v>
      </c>
      <c r="C9" s="97">
        <v>37121</v>
      </c>
      <c r="D9" s="97">
        <v>40392</v>
      </c>
      <c r="E9" s="97">
        <v>43464</v>
      </c>
      <c r="F9" s="97">
        <v>45154.000000000015</v>
      </c>
    </row>
    <row r="10" spans="1:7" ht="17.25" customHeight="1" x14ac:dyDescent="0.2">
      <c r="A10" s="2" t="s">
        <v>23</v>
      </c>
      <c r="B10" s="97">
        <v>4899</v>
      </c>
      <c r="C10" s="97">
        <v>6461</v>
      </c>
      <c r="D10" s="97">
        <v>8391</v>
      </c>
      <c r="E10" s="97">
        <v>12589</v>
      </c>
      <c r="F10" s="97">
        <v>14387.999999999996</v>
      </c>
      <c r="G10" s="100"/>
    </row>
    <row r="11" spans="1:7" ht="17.25" customHeight="1" x14ac:dyDescent="0.2">
      <c r="A11" s="4" t="s">
        <v>355</v>
      </c>
      <c r="B11" s="97">
        <v>4794</v>
      </c>
      <c r="C11" s="97">
        <v>6387</v>
      </c>
      <c r="D11" s="97">
        <v>8265</v>
      </c>
      <c r="E11" s="97">
        <v>12428</v>
      </c>
      <c r="F11" s="97">
        <v>14240.000000000002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1147</v>
      </c>
      <c r="E12" s="97">
        <v>0</v>
      </c>
      <c r="F12" s="97">
        <v>0</v>
      </c>
    </row>
    <row r="13" spans="1:7" ht="17.25" customHeight="1" x14ac:dyDescent="0.2">
      <c r="A13" s="14" t="s">
        <v>14</v>
      </c>
      <c r="B13" s="97">
        <v>1144</v>
      </c>
      <c r="C13" s="97">
        <v>1691</v>
      </c>
      <c r="D13" s="97">
        <v>1885</v>
      </c>
      <c r="E13" s="97">
        <v>4302</v>
      </c>
      <c r="F13" s="97">
        <v>880.99999999999989</v>
      </c>
    </row>
    <row r="14" spans="1:7" ht="17.25" customHeight="1" x14ac:dyDescent="0.2">
      <c r="A14" s="14" t="s">
        <v>37</v>
      </c>
      <c r="B14" s="97">
        <v>0</v>
      </c>
      <c r="C14" s="97">
        <v>0</v>
      </c>
      <c r="D14" s="97">
        <v>441</v>
      </c>
      <c r="E14" s="97">
        <v>0</v>
      </c>
      <c r="F14" s="97">
        <v>0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714</v>
      </c>
      <c r="F15" s="97">
        <v>582.00000000000011</v>
      </c>
    </row>
    <row r="16" spans="1:7" ht="17.25" customHeight="1" x14ac:dyDescent="0.2">
      <c r="A16" s="14" t="s">
        <v>15</v>
      </c>
      <c r="B16" s="97">
        <v>174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11</v>
      </c>
      <c r="B17" s="97">
        <v>36</v>
      </c>
      <c r="C17" s="97">
        <v>0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9</v>
      </c>
      <c r="B18" s="97">
        <v>0</v>
      </c>
      <c r="C18" s="97">
        <v>428</v>
      </c>
      <c r="D18" s="97">
        <v>47</v>
      </c>
      <c r="E18" s="97">
        <v>0</v>
      </c>
      <c r="F18" s="97">
        <v>0</v>
      </c>
    </row>
    <row r="19" spans="1:6" ht="17.25" customHeight="1" x14ac:dyDescent="0.2">
      <c r="A19" s="14" t="s">
        <v>17</v>
      </c>
      <c r="B19" s="97">
        <v>1732</v>
      </c>
      <c r="C19" s="97">
        <v>1522</v>
      </c>
      <c r="D19" s="97">
        <v>2125</v>
      </c>
      <c r="E19" s="97">
        <v>3128</v>
      </c>
      <c r="F19" s="97">
        <v>2451.0000000000005</v>
      </c>
    </row>
    <row r="20" spans="1:6" ht="17.25" customHeight="1" x14ac:dyDescent="0.2">
      <c r="A20" s="14" t="s">
        <v>78</v>
      </c>
      <c r="B20" s="97">
        <v>0</v>
      </c>
      <c r="C20" s="97">
        <v>528</v>
      </c>
      <c r="D20" s="97">
        <v>0</v>
      </c>
      <c r="E20" s="97">
        <v>0</v>
      </c>
      <c r="F20" s="97">
        <v>0</v>
      </c>
    </row>
    <row r="21" spans="1:6" ht="17.25" customHeight="1" x14ac:dyDescent="0.2">
      <c r="A21" s="14" t="s">
        <v>8</v>
      </c>
      <c r="B21" s="97">
        <v>467</v>
      </c>
      <c r="C21" s="97">
        <v>267</v>
      </c>
      <c r="D21" s="97">
        <v>687</v>
      </c>
      <c r="E21" s="97">
        <v>551</v>
      </c>
      <c r="F21" s="97">
        <v>0</v>
      </c>
    </row>
    <row r="22" spans="1:6" ht="17.25" customHeight="1" x14ac:dyDescent="0.2">
      <c r="A22" s="14" t="s">
        <v>225</v>
      </c>
      <c r="B22" s="97">
        <v>0</v>
      </c>
      <c r="C22" s="97">
        <v>0</v>
      </c>
      <c r="D22" s="97">
        <v>0</v>
      </c>
      <c r="E22" s="97">
        <v>1004</v>
      </c>
      <c r="F22" s="97">
        <v>1296</v>
      </c>
    </row>
    <row r="23" spans="1:6" ht="17.25" customHeight="1" x14ac:dyDescent="0.2">
      <c r="A23" s="14" t="s">
        <v>337</v>
      </c>
      <c r="B23" s="97">
        <v>0</v>
      </c>
      <c r="C23" s="97">
        <v>0</v>
      </c>
      <c r="D23" s="97">
        <v>0</v>
      </c>
      <c r="E23" s="97">
        <v>0</v>
      </c>
      <c r="F23" s="97">
        <v>561.99999999999989</v>
      </c>
    </row>
    <row r="24" spans="1:6" ht="17.25" customHeight="1" x14ac:dyDescent="0.2">
      <c r="A24" s="14" t="s">
        <v>184</v>
      </c>
      <c r="B24" s="97">
        <v>169</v>
      </c>
      <c r="C24" s="97">
        <v>0</v>
      </c>
      <c r="D24" s="97">
        <v>590</v>
      </c>
      <c r="E24" s="97">
        <v>340</v>
      </c>
      <c r="F24" s="97">
        <v>0</v>
      </c>
    </row>
    <row r="25" spans="1:6" ht="17.25" customHeight="1" x14ac:dyDescent="0.2">
      <c r="A25" s="14" t="s">
        <v>232</v>
      </c>
      <c r="B25" s="97">
        <v>0</v>
      </c>
      <c r="C25" s="97">
        <v>0</v>
      </c>
      <c r="D25" s="97">
        <v>0</v>
      </c>
      <c r="E25" s="97">
        <v>0</v>
      </c>
      <c r="F25" s="97">
        <v>205.99999999999997</v>
      </c>
    </row>
    <row r="26" spans="1:6" ht="17.25" customHeight="1" x14ac:dyDescent="0.2">
      <c r="A26" s="14" t="s">
        <v>234</v>
      </c>
      <c r="B26" s="97">
        <v>0</v>
      </c>
      <c r="C26" s="97">
        <v>0</v>
      </c>
      <c r="D26" s="97">
        <v>0</v>
      </c>
      <c r="E26" s="97">
        <v>219</v>
      </c>
      <c r="F26" s="97">
        <v>471.00000000000006</v>
      </c>
    </row>
    <row r="27" spans="1:6" ht="17.25" customHeight="1" x14ac:dyDescent="0.2">
      <c r="A27" s="14" t="s">
        <v>300</v>
      </c>
      <c r="B27" s="97">
        <v>0</v>
      </c>
      <c r="C27" s="97">
        <v>0</v>
      </c>
      <c r="D27" s="97">
        <v>0</v>
      </c>
      <c r="E27" s="97">
        <v>0</v>
      </c>
      <c r="F27" s="97">
        <v>6861.9999999999982</v>
      </c>
    </row>
    <row r="28" spans="1:6" ht="17.25" customHeight="1" x14ac:dyDescent="0.2">
      <c r="A28" s="14" t="s">
        <v>7</v>
      </c>
      <c r="B28" s="97">
        <v>1072</v>
      </c>
      <c r="C28" s="97">
        <v>1660</v>
      </c>
      <c r="D28" s="97">
        <v>1343</v>
      </c>
      <c r="E28" s="97">
        <v>2170</v>
      </c>
      <c r="F28" s="97">
        <v>601.99999999999989</v>
      </c>
    </row>
    <row r="29" spans="1:6" ht="17.25" customHeight="1" x14ac:dyDescent="0.2">
      <c r="A29" s="14" t="s">
        <v>20</v>
      </c>
      <c r="B29" s="97">
        <v>0</v>
      </c>
      <c r="C29" s="97">
        <v>291</v>
      </c>
      <c r="D29" s="97">
        <v>0</v>
      </c>
      <c r="E29" s="97">
        <v>0</v>
      </c>
      <c r="F29" s="97">
        <v>0</v>
      </c>
    </row>
    <row r="30" spans="1:6" ht="17.25" customHeight="1" x14ac:dyDescent="0.2">
      <c r="A30" s="14" t="s">
        <v>301</v>
      </c>
      <c r="B30" s="97">
        <v>0</v>
      </c>
      <c r="C30" s="97">
        <v>0</v>
      </c>
      <c r="D30" s="97">
        <v>0</v>
      </c>
      <c r="E30" s="97">
        <v>0</v>
      </c>
      <c r="F30" s="97">
        <v>327</v>
      </c>
    </row>
    <row r="31" spans="1:6" ht="17.25" customHeight="1" x14ac:dyDescent="0.2">
      <c r="A31" s="4" t="s">
        <v>25</v>
      </c>
      <c r="B31" s="97">
        <v>64</v>
      </c>
      <c r="C31" s="97">
        <v>53</v>
      </c>
      <c r="D31" s="97">
        <v>107</v>
      </c>
      <c r="E31" s="97">
        <v>129</v>
      </c>
      <c r="F31" s="97">
        <v>116.00000000000003</v>
      </c>
    </row>
    <row r="32" spans="1:6" ht="17.25" customHeight="1" x14ac:dyDescent="0.2">
      <c r="A32" s="4" t="s">
        <v>243</v>
      </c>
      <c r="B32" s="97">
        <v>41</v>
      </c>
      <c r="C32" s="97">
        <v>21</v>
      </c>
      <c r="D32" s="97">
        <v>19</v>
      </c>
      <c r="E32" s="97">
        <v>32</v>
      </c>
      <c r="F32" s="97">
        <v>31.999999999999993</v>
      </c>
    </row>
    <row r="33" spans="1:6" ht="17.25" customHeight="1" x14ac:dyDescent="0.2">
      <c r="A33" s="10"/>
      <c r="B33" s="99"/>
      <c r="C33" s="99"/>
      <c r="D33" s="99"/>
      <c r="E33" s="10"/>
      <c r="F33" s="99"/>
    </row>
    <row r="34" spans="1:6" ht="17.25" customHeight="1" x14ac:dyDescent="0.2">
      <c r="A34" s="21" t="s">
        <v>313</v>
      </c>
      <c r="F34" s="97"/>
    </row>
    <row r="35" spans="1:6" x14ac:dyDescent="0.2">
      <c r="F35" s="97"/>
    </row>
    <row r="36" spans="1:6" x14ac:dyDescent="0.2">
      <c r="C36" s="100"/>
      <c r="F36" s="97"/>
    </row>
    <row r="37" spans="1:6" x14ac:dyDescent="0.2"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368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100</v>
      </c>
      <c r="C8" s="97">
        <v>60</v>
      </c>
      <c r="D8" s="97">
        <v>62</v>
      </c>
      <c r="E8" s="97">
        <v>63</v>
      </c>
      <c r="F8" s="97">
        <v>61</v>
      </c>
    </row>
    <row r="9" spans="1:7" ht="17.25" customHeight="1" x14ac:dyDescent="0.2">
      <c r="A9" s="2" t="s">
        <v>33</v>
      </c>
      <c r="B9" s="97">
        <v>38217</v>
      </c>
      <c r="C9" s="97">
        <v>40201</v>
      </c>
      <c r="D9" s="97">
        <v>41135</v>
      </c>
      <c r="E9" s="97">
        <v>41908</v>
      </c>
      <c r="F9" s="97">
        <v>43075</v>
      </c>
    </row>
    <row r="10" spans="1:7" ht="17.25" customHeight="1" x14ac:dyDescent="0.2">
      <c r="A10" s="2" t="s">
        <v>23</v>
      </c>
      <c r="B10" s="97">
        <v>6203</v>
      </c>
      <c r="C10" s="97">
        <v>7668</v>
      </c>
      <c r="D10" s="97">
        <v>8304</v>
      </c>
      <c r="E10" s="97">
        <v>13076</v>
      </c>
      <c r="F10" s="97">
        <v>13348.999999999998</v>
      </c>
      <c r="G10" s="100"/>
    </row>
    <row r="11" spans="1:7" ht="17.25" customHeight="1" x14ac:dyDescent="0.2">
      <c r="A11" s="4" t="s">
        <v>355</v>
      </c>
      <c r="B11" s="97">
        <v>6063</v>
      </c>
      <c r="C11" s="97">
        <v>7574</v>
      </c>
      <c r="D11" s="97">
        <v>8214</v>
      </c>
      <c r="E11" s="97">
        <v>12858</v>
      </c>
      <c r="F11" s="97">
        <v>13195.000000000002</v>
      </c>
      <c r="G11" s="100"/>
    </row>
    <row r="12" spans="1:7" ht="17.25" customHeight="1" x14ac:dyDescent="0.2">
      <c r="A12" s="14" t="s">
        <v>14</v>
      </c>
      <c r="B12" s="97">
        <v>1753</v>
      </c>
      <c r="C12" s="97">
        <v>1456</v>
      </c>
      <c r="D12" s="97">
        <v>1660</v>
      </c>
      <c r="E12" s="97">
        <v>0</v>
      </c>
      <c r="F12" s="97">
        <v>0</v>
      </c>
    </row>
    <row r="13" spans="1:7" ht="17.25" customHeight="1" x14ac:dyDescent="0.2">
      <c r="A13" s="14" t="s">
        <v>210</v>
      </c>
      <c r="B13" s="97">
        <v>0</v>
      </c>
      <c r="C13" s="97">
        <v>0</v>
      </c>
      <c r="D13" s="97">
        <v>0</v>
      </c>
      <c r="E13" s="97">
        <v>1953</v>
      </c>
      <c r="F13" s="97">
        <v>1021.9999999999999</v>
      </c>
    </row>
    <row r="14" spans="1:7" ht="17.25" customHeight="1" x14ac:dyDescent="0.2">
      <c r="A14" s="14" t="s">
        <v>212</v>
      </c>
      <c r="B14" s="97">
        <v>0</v>
      </c>
      <c r="C14" s="97">
        <v>0</v>
      </c>
      <c r="D14" s="97">
        <v>0</v>
      </c>
      <c r="E14" s="97">
        <v>3707</v>
      </c>
      <c r="F14" s="97">
        <v>4508</v>
      </c>
    </row>
    <row r="15" spans="1:7" ht="17.25" customHeight="1" x14ac:dyDescent="0.2">
      <c r="A15" s="14" t="s">
        <v>90</v>
      </c>
      <c r="B15" s="97">
        <v>0</v>
      </c>
      <c r="C15" s="97">
        <v>0</v>
      </c>
      <c r="D15" s="97">
        <v>1248</v>
      </c>
      <c r="E15" s="97">
        <v>0</v>
      </c>
      <c r="F15" s="97">
        <v>0</v>
      </c>
    </row>
    <row r="16" spans="1:7" ht="17.25" customHeight="1" x14ac:dyDescent="0.2">
      <c r="A16" s="14" t="s">
        <v>38</v>
      </c>
      <c r="B16" s="97">
        <v>0</v>
      </c>
      <c r="C16" s="97">
        <v>0</v>
      </c>
      <c r="D16" s="97">
        <v>0</v>
      </c>
      <c r="E16" s="97">
        <v>0</v>
      </c>
      <c r="F16" s="97">
        <v>1207.0000000000002</v>
      </c>
    </row>
    <row r="17" spans="1:6" ht="17.25" customHeight="1" x14ac:dyDescent="0.2">
      <c r="A17" s="14" t="s">
        <v>58</v>
      </c>
      <c r="B17" s="97">
        <v>269</v>
      </c>
      <c r="C17" s="97">
        <v>0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17</v>
      </c>
      <c r="B18" s="97">
        <v>1423</v>
      </c>
      <c r="C18" s="97">
        <v>1525</v>
      </c>
      <c r="D18" s="97">
        <v>2197</v>
      </c>
      <c r="E18" s="97">
        <v>2365</v>
      </c>
      <c r="F18" s="97">
        <v>2137.0000000000005</v>
      </c>
    </row>
    <row r="19" spans="1:6" ht="17.25" customHeight="1" x14ac:dyDescent="0.2">
      <c r="A19" s="14" t="s">
        <v>336</v>
      </c>
      <c r="B19" s="97">
        <v>0</v>
      </c>
      <c r="C19" s="97">
        <v>0</v>
      </c>
      <c r="D19" s="97">
        <v>0</v>
      </c>
      <c r="E19" s="97">
        <v>0</v>
      </c>
      <c r="F19" s="97">
        <v>407.00000000000011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270.00000000000006</v>
      </c>
    </row>
    <row r="21" spans="1:6" ht="17.25" customHeight="1" x14ac:dyDescent="0.2">
      <c r="A21" s="14" t="s">
        <v>8</v>
      </c>
      <c r="B21" s="97">
        <v>0</v>
      </c>
      <c r="C21" s="97">
        <v>551</v>
      </c>
      <c r="D21" s="97">
        <v>0</v>
      </c>
      <c r="E21" s="97">
        <v>462</v>
      </c>
      <c r="F21" s="97">
        <v>0</v>
      </c>
    </row>
    <row r="22" spans="1:6" ht="17.25" customHeight="1" x14ac:dyDescent="0.2">
      <c r="A22" s="14" t="s">
        <v>61</v>
      </c>
      <c r="B22" s="97">
        <v>867</v>
      </c>
      <c r="C22" s="97">
        <v>0</v>
      </c>
      <c r="D22" s="97">
        <v>0</v>
      </c>
      <c r="E22" s="97">
        <v>0</v>
      </c>
      <c r="F22" s="97">
        <v>0</v>
      </c>
    </row>
    <row r="23" spans="1:6" ht="17.25" customHeight="1" x14ac:dyDescent="0.2">
      <c r="A23" s="14" t="s">
        <v>225</v>
      </c>
      <c r="B23" s="97">
        <v>0</v>
      </c>
      <c r="C23" s="97">
        <v>0</v>
      </c>
      <c r="D23" s="97">
        <v>0</v>
      </c>
      <c r="E23" s="97">
        <v>433</v>
      </c>
      <c r="F23" s="97">
        <v>0</v>
      </c>
    </row>
    <row r="24" spans="1:6" ht="17.25" customHeight="1" x14ac:dyDescent="0.2">
      <c r="A24" s="14" t="s">
        <v>184</v>
      </c>
      <c r="B24" s="97">
        <v>0</v>
      </c>
      <c r="C24" s="97">
        <v>0</v>
      </c>
      <c r="D24" s="97">
        <v>2665</v>
      </c>
      <c r="E24" s="97">
        <v>0</v>
      </c>
      <c r="F24" s="97">
        <v>0</v>
      </c>
    </row>
    <row r="25" spans="1:6" ht="17.25" customHeight="1" x14ac:dyDescent="0.2">
      <c r="A25" s="14" t="s">
        <v>232</v>
      </c>
      <c r="B25" s="97">
        <v>0</v>
      </c>
      <c r="C25" s="97">
        <v>0</v>
      </c>
      <c r="D25" s="97">
        <v>0</v>
      </c>
      <c r="E25" s="97">
        <v>0</v>
      </c>
      <c r="F25" s="97">
        <v>1504.0000000000002</v>
      </c>
    </row>
    <row r="26" spans="1:6" ht="17.25" customHeight="1" x14ac:dyDescent="0.2">
      <c r="A26" s="14" t="s">
        <v>10</v>
      </c>
      <c r="B26" s="97">
        <v>321</v>
      </c>
      <c r="C26" s="97">
        <v>0</v>
      </c>
      <c r="D26" s="97">
        <v>0</v>
      </c>
      <c r="E26" s="97">
        <v>0</v>
      </c>
      <c r="F26" s="97">
        <v>0</v>
      </c>
    </row>
    <row r="27" spans="1:6" ht="17.25" customHeight="1" x14ac:dyDescent="0.2">
      <c r="A27" s="14" t="s">
        <v>234</v>
      </c>
      <c r="B27" s="97">
        <v>0</v>
      </c>
      <c r="C27" s="97">
        <v>0</v>
      </c>
      <c r="D27" s="97">
        <v>0</v>
      </c>
      <c r="E27" s="97">
        <v>2170</v>
      </c>
      <c r="F27" s="97">
        <v>424.00000000000006</v>
      </c>
    </row>
    <row r="28" spans="1:6" ht="17.25" customHeight="1" x14ac:dyDescent="0.2">
      <c r="A28" s="14" t="s">
        <v>7</v>
      </c>
      <c r="B28" s="97">
        <v>1430</v>
      </c>
      <c r="C28" s="97">
        <v>1553</v>
      </c>
      <c r="D28" s="97">
        <v>444</v>
      </c>
      <c r="E28" s="97">
        <v>1768</v>
      </c>
      <c r="F28" s="97">
        <v>1716</v>
      </c>
    </row>
    <row r="29" spans="1:6" ht="17.25" customHeight="1" x14ac:dyDescent="0.2">
      <c r="A29" s="14" t="s">
        <v>36</v>
      </c>
      <c r="B29" s="97">
        <v>0</v>
      </c>
      <c r="C29" s="97">
        <v>2489</v>
      </c>
      <c r="D29" s="97">
        <v>0</v>
      </c>
      <c r="E29" s="97">
        <v>0</v>
      </c>
      <c r="F29" s="97">
        <v>0</v>
      </c>
    </row>
    <row r="30" spans="1:6" ht="17.25" customHeight="1" x14ac:dyDescent="0.2">
      <c r="A30" s="4" t="s">
        <v>25</v>
      </c>
      <c r="B30" s="97">
        <v>101</v>
      </c>
      <c r="C30" s="97">
        <v>69</v>
      </c>
      <c r="D30" s="97">
        <v>73</v>
      </c>
      <c r="E30" s="97">
        <v>183</v>
      </c>
      <c r="F30" s="97">
        <v>121.00000000000003</v>
      </c>
    </row>
    <row r="31" spans="1:6" ht="17.25" customHeight="1" x14ac:dyDescent="0.2">
      <c r="A31" s="4" t="s">
        <v>243</v>
      </c>
      <c r="B31" s="97">
        <v>39</v>
      </c>
      <c r="C31" s="97">
        <v>25</v>
      </c>
      <c r="D31" s="97">
        <v>17</v>
      </c>
      <c r="E31" s="97">
        <v>35</v>
      </c>
      <c r="F31" s="97">
        <v>32.999999999999993</v>
      </c>
    </row>
    <row r="32" spans="1:6" ht="17.25" customHeight="1" x14ac:dyDescent="0.2">
      <c r="A32" s="10"/>
      <c r="B32" s="99"/>
      <c r="C32" s="99"/>
      <c r="D32" s="99"/>
      <c r="E32" s="10"/>
      <c r="F32" s="99"/>
    </row>
    <row r="33" spans="1:6" ht="17.25" customHeight="1" x14ac:dyDescent="0.2">
      <c r="A33" s="21" t="s">
        <v>313</v>
      </c>
      <c r="F33" s="97"/>
    </row>
    <row r="34" spans="1:6" x14ac:dyDescent="0.2">
      <c r="F34" s="97"/>
    </row>
    <row r="35" spans="1:6" x14ac:dyDescent="0.2">
      <c r="C35" s="100"/>
      <c r="F35" s="97"/>
    </row>
    <row r="36" spans="1:6" x14ac:dyDescent="0.2">
      <c r="F36" s="97"/>
    </row>
    <row r="37" spans="1:6" x14ac:dyDescent="0.2"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theme="9" tint="0.59999389629810485"/>
    <pageSetUpPr fitToPage="1"/>
  </sheetPr>
  <dimension ref="A3:G42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369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17</v>
      </c>
      <c r="C8" s="97">
        <v>15</v>
      </c>
      <c r="D8" s="97">
        <v>15</v>
      </c>
      <c r="E8" s="97">
        <v>15</v>
      </c>
      <c r="F8" s="97">
        <v>15</v>
      </c>
    </row>
    <row r="9" spans="1:7" ht="17.25" customHeight="1" x14ac:dyDescent="0.2">
      <c r="A9" s="2" t="s">
        <v>33</v>
      </c>
      <c r="B9" s="97">
        <v>3371</v>
      </c>
      <c r="C9" s="97">
        <v>3768</v>
      </c>
      <c r="D9" s="97">
        <v>4187</v>
      </c>
      <c r="E9" s="97">
        <v>4484</v>
      </c>
      <c r="F9" s="97">
        <v>4835.0000000000009</v>
      </c>
    </row>
    <row r="10" spans="1:7" ht="17.25" customHeight="1" x14ac:dyDescent="0.2">
      <c r="A10" s="2" t="s">
        <v>23</v>
      </c>
      <c r="B10" s="97">
        <v>2101</v>
      </c>
      <c r="C10" s="97">
        <v>2926</v>
      </c>
      <c r="D10" s="97">
        <v>2819</v>
      </c>
      <c r="E10" s="97">
        <v>2884</v>
      </c>
      <c r="F10" s="97">
        <v>3334.9999999999995</v>
      </c>
      <c r="G10" s="100"/>
    </row>
    <row r="11" spans="1:7" ht="17.25" customHeight="1" x14ac:dyDescent="0.2">
      <c r="A11" s="4" t="s">
        <v>355</v>
      </c>
      <c r="B11" s="97">
        <v>2070</v>
      </c>
      <c r="C11" s="97">
        <v>2893</v>
      </c>
      <c r="D11" s="97">
        <v>2783</v>
      </c>
      <c r="E11" s="97">
        <v>2833</v>
      </c>
      <c r="F11" s="97">
        <v>3263.9999999999995</v>
      </c>
      <c r="G11" s="100"/>
    </row>
    <row r="12" spans="1:7" ht="17.25" customHeight="1" x14ac:dyDescent="0.2">
      <c r="A12" s="14" t="s">
        <v>14</v>
      </c>
      <c r="B12" s="97">
        <v>208</v>
      </c>
      <c r="C12" s="97">
        <v>0</v>
      </c>
      <c r="D12" s="97">
        <v>0</v>
      </c>
      <c r="E12" s="97">
        <v>0</v>
      </c>
      <c r="F12" s="97">
        <v>0</v>
      </c>
    </row>
    <row r="13" spans="1:7" ht="17.25" customHeight="1" x14ac:dyDescent="0.2">
      <c r="A13" s="14" t="s">
        <v>296</v>
      </c>
      <c r="B13" s="97">
        <v>0</v>
      </c>
      <c r="C13" s="97">
        <v>0</v>
      </c>
      <c r="D13" s="97">
        <v>0</v>
      </c>
      <c r="E13" s="97">
        <v>0</v>
      </c>
      <c r="F13" s="97">
        <v>2362</v>
      </c>
    </row>
    <row r="14" spans="1:7" ht="17.25" customHeight="1" x14ac:dyDescent="0.2">
      <c r="A14" s="14" t="s">
        <v>17</v>
      </c>
      <c r="B14" s="97">
        <v>908</v>
      </c>
      <c r="C14" s="97">
        <v>1294</v>
      </c>
      <c r="D14" s="97">
        <v>1507</v>
      </c>
      <c r="E14" s="97">
        <v>1199</v>
      </c>
      <c r="F14" s="97">
        <v>859</v>
      </c>
    </row>
    <row r="15" spans="1:7" ht="17.25" customHeight="1" x14ac:dyDescent="0.2">
      <c r="A15" s="14" t="s">
        <v>8</v>
      </c>
      <c r="B15" s="97">
        <v>0</v>
      </c>
      <c r="C15" s="97">
        <v>0</v>
      </c>
      <c r="D15" s="97">
        <v>0</v>
      </c>
      <c r="E15" s="97">
        <v>16</v>
      </c>
      <c r="F15" s="97">
        <v>0</v>
      </c>
    </row>
    <row r="16" spans="1:7" ht="17.25" customHeight="1" x14ac:dyDescent="0.2">
      <c r="A16" s="14" t="s">
        <v>225</v>
      </c>
      <c r="B16" s="97">
        <v>0</v>
      </c>
      <c r="C16" s="97">
        <v>0</v>
      </c>
      <c r="D16" s="97">
        <v>0</v>
      </c>
      <c r="E16" s="97">
        <v>1176</v>
      </c>
      <c r="F16" s="97">
        <v>0</v>
      </c>
    </row>
    <row r="17" spans="1:6" ht="17.25" customHeight="1" x14ac:dyDescent="0.2">
      <c r="A17" s="14" t="s">
        <v>232</v>
      </c>
      <c r="B17" s="97">
        <v>0</v>
      </c>
      <c r="C17" s="97">
        <v>0</v>
      </c>
      <c r="D17" s="97">
        <v>0</v>
      </c>
      <c r="E17" s="97">
        <v>65</v>
      </c>
      <c r="F17" s="97">
        <v>0</v>
      </c>
    </row>
    <row r="18" spans="1:6" ht="17.25" customHeight="1" x14ac:dyDescent="0.2">
      <c r="A18" s="14" t="s">
        <v>234</v>
      </c>
      <c r="B18" s="97">
        <v>0</v>
      </c>
      <c r="C18" s="97">
        <v>0</v>
      </c>
      <c r="D18" s="97">
        <v>0</v>
      </c>
      <c r="E18" s="97">
        <v>0</v>
      </c>
      <c r="F18" s="97">
        <v>43</v>
      </c>
    </row>
    <row r="19" spans="1:6" ht="17.25" customHeight="1" x14ac:dyDescent="0.2">
      <c r="A19" s="14" t="s">
        <v>7</v>
      </c>
      <c r="B19" s="97">
        <v>954</v>
      </c>
      <c r="C19" s="97">
        <v>1599</v>
      </c>
      <c r="D19" s="97">
        <v>1276</v>
      </c>
      <c r="E19" s="97">
        <v>377</v>
      </c>
      <c r="F19" s="97">
        <v>0</v>
      </c>
    </row>
    <row r="20" spans="1:6" ht="17.25" customHeight="1" x14ac:dyDescent="0.2">
      <c r="A20" s="4" t="s">
        <v>25</v>
      </c>
      <c r="B20" s="97">
        <v>21</v>
      </c>
      <c r="C20" s="97">
        <v>21</v>
      </c>
      <c r="D20" s="97">
        <v>24</v>
      </c>
      <c r="E20" s="97">
        <v>31</v>
      </c>
      <c r="F20" s="97">
        <v>38.000000000000014</v>
      </c>
    </row>
    <row r="21" spans="1:6" ht="17.25" customHeight="1" x14ac:dyDescent="0.2">
      <c r="A21" s="4" t="s">
        <v>243</v>
      </c>
      <c r="B21" s="97">
        <v>10</v>
      </c>
      <c r="C21" s="97">
        <v>12</v>
      </c>
      <c r="D21" s="97">
        <v>12</v>
      </c>
      <c r="E21" s="97">
        <v>20</v>
      </c>
      <c r="F21" s="97">
        <v>32.999999999999993</v>
      </c>
    </row>
    <row r="22" spans="1:6" ht="17.25" customHeight="1" x14ac:dyDescent="0.2">
      <c r="A22" s="10"/>
      <c r="B22" s="99"/>
      <c r="C22" s="99"/>
      <c r="D22" s="99"/>
      <c r="E22" s="10"/>
      <c r="F22" s="99"/>
    </row>
    <row r="23" spans="1:6" ht="17.25" customHeight="1" x14ac:dyDescent="0.2">
      <c r="A23" s="21" t="s">
        <v>313</v>
      </c>
      <c r="F23" s="97"/>
    </row>
    <row r="24" spans="1:6" x14ac:dyDescent="0.2">
      <c r="F24" s="97"/>
    </row>
    <row r="25" spans="1:6" x14ac:dyDescent="0.2">
      <c r="C25" s="100"/>
      <c r="F25" s="97"/>
    </row>
    <row r="26" spans="1:6" x14ac:dyDescent="0.2">
      <c r="F26" s="97"/>
    </row>
    <row r="27" spans="1:6" x14ac:dyDescent="0.2"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theme="9" tint="0.59999389629810485"/>
    <pageSetUpPr fitToPage="1"/>
  </sheetPr>
  <dimension ref="A3:G40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370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13</v>
      </c>
      <c r="C8" s="97">
        <v>12</v>
      </c>
      <c r="D8" s="97">
        <v>12</v>
      </c>
      <c r="E8" s="97">
        <v>13</v>
      </c>
      <c r="F8" s="97">
        <v>13</v>
      </c>
    </row>
    <row r="9" spans="1:7" ht="17.25" customHeight="1" x14ac:dyDescent="0.2">
      <c r="A9" s="2" t="s">
        <v>33</v>
      </c>
      <c r="B9" s="97">
        <v>3980</v>
      </c>
      <c r="C9" s="97">
        <v>4433</v>
      </c>
      <c r="D9" s="97">
        <v>4836</v>
      </c>
      <c r="E9" s="97">
        <v>5376</v>
      </c>
      <c r="F9" s="97">
        <v>5674</v>
      </c>
    </row>
    <row r="10" spans="1:7" ht="17.25" customHeight="1" x14ac:dyDescent="0.2">
      <c r="A10" s="2" t="s">
        <v>23</v>
      </c>
      <c r="B10" s="97">
        <v>993</v>
      </c>
      <c r="C10" s="97">
        <v>1522</v>
      </c>
      <c r="D10" s="97">
        <v>2097</v>
      </c>
      <c r="E10" s="97">
        <v>2975</v>
      </c>
      <c r="F10" s="97">
        <v>3117</v>
      </c>
      <c r="G10" s="100"/>
    </row>
    <row r="11" spans="1:7" ht="17.25" customHeight="1" x14ac:dyDescent="0.2">
      <c r="A11" s="4" t="s">
        <v>355</v>
      </c>
      <c r="B11" s="97">
        <v>956</v>
      </c>
      <c r="C11" s="97">
        <v>1491</v>
      </c>
      <c r="D11" s="97">
        <v>2062</v>
      </c>
      <c r="E11" s="97">
        <v>2903</v>
      </c>
      <c r="F11" s="97">
        <v>3055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308</v>
      </c>
      <c r="D12" s="97">
        <v>630</v>
      </c>
      <c r="E12" s="97">
        <v>185</v>
      </c>
      <c r="F12" s="97">
        <v>0</v>
      </c>
    </row>
    <row r="13" spans="1:7" ht="17.25" customHeight="1" x14ac:dyDescent="0.2">
      <c r="A13" s="14" t="s">
        <v>38</v>
      </c>
      <c r="B13" s="97">
        <v>0</v>
      </c>
      <c r="C13" s="97">
        <v>0</v>
      </c>
      <c r="D13" s="97">
        <v>0</v>
      </c>
      <c r="E13" s="97">
        <v>203</v>
      </c>
      <c r="F13" s="97">
        <v>0</v>
      </c>
    </row>
    <row r="14" spans="1:7" ht="17.25" customHeight="1" x14ac:dyDescent="0.2">
      <c r="A14" s="14" t="s">
        <v>17</v>
      </c>
      <c r="B14" s="97">
        <v>541</v>
      </c>
      <c r="C14" s="97">
        <v>1044</v>
      </c>
      <c r="D14" s="97">
        <v>1222</v>
      </c>
      <c r="E14" s="97">
        <v>2173</v>
      </c>
      <c r="F14" s="97">
        <v>2160</v>
      </c>
    </row>
    <row r="15" spans="1:7" ht="17.25" customHeight="1" x14ac:dyDescent="0.2">
      <c r="A15" s="14" t="s">
        <v>8</v>
      </c>
      <c r="B15" s="97">
        <v>0</v>
      </c>
      <c r="C15" s="97">
        <v>0</v>
      </c>
      <c r="D15" s="97">
        <v>28</v>
      </c>
      <c r="E15" s="97">
        <v>7</v>
      </c>
      <c r="F15" s="97">
        <v>0</v>
      </c>
    </row>
    <row r="16" spans="1:7" ht="17.25" customHeight="1" x14ac:dyDescent="0.2">
      <c r="A16" s="14" t="s">
        <v>225</v>
      </c>
      <c r="B16" s="97">
        <v>0</v>
      </c>
      <c r="C16" s="97">
        <v>0</v>
      </c>
      <c r="D16" s="97">
        <v>0</v>
      </c>
      <c r="E16" s="97">
        <v>46</v>
      </c>
      <c r="F16" s="97">
        <v>0</v>
      </c>
    </row>
    <row r="17" spans="1:6" ht="17.25" customHeight="1" x14ac:dyDescent="0.2">
      <c r="A17" s="14" t="s">
        <v>7</v>
      </c>
      <c r="B17" s="97">
        <v>415</v>
      </c>
      <c r="C17" s="97">
        <v>139</v>
      </c>
      <c r="D17" s="97">
        <v>182</v>
      </c>
      <c r="E17" s="97">
        <v>289</v>
      </c>
      <c r="F17" s="97">
        <v>894.99999999999989</v>
      </c>
    </row>
    <row r="18" spans="1:6" ht="17.25" customHeight="1" x14ac:dyDescent="0.2">
      <c r="A18" s="4" t="s">
        <v>25</v>
      </c>
      <c r="B18" s="97">
        <v>23</v>
      </c>
      <c r="C18" s="97">
        <v>17</v>
      </c>
      <c r="D18" s="97">
        <v>22</v>
      </c>
      <c r="E18" s="97">
        <v>37</v>
      </c>
      <c r="F18" s="97">
        <v>36</v>
      </c>
    </row>
    <row r="19" spans="1:6" ht="17.25" customHeight="1" x14ac:dyDescent="0.2">
      <c r="A19" s="4" t="s">
        <v>243</v>
      </c>
      <c r="B19" s="97">
        <v>14</v>
      </c>
      <c r="C19" s="97">
        <v>14</v>
      </c>
      <c r="D19" s="97">
        <v>13</v>
      </c>
      <c r="E19" s="97">
        <v>35</v>
      </c>
      <c r="F19" s="97">
        <v>25.999999999999996</v>
      </c>
    </row>
    <row r="20" spans="1:6" ht="17.25" customHeight="1" x14ac:dyDescent="0.2">
      <c r="A20" s="10"/>
      <c r="B20" s="99"/>
      <c r="C20" s="99"/>
      <c r="D20" s="99"/>
      <c r="E20" s="10"/>
      <c r="F20" s="99"/>
    </row>
    <row r="21" spans="1:6" ht="17.25" customHeight="1" x14ac:dyDescent="0.2">
      <c r="A21" s="21" t="s">
        <v>313</v>
      </c>
      <c r="F21" s="97"/>
    </row>
    <row r="22" spans="1:6" x14ac:dyDescent="0.2">
      <c r="F22" s="97"/>
    </row>
    <row r="23" spans="1:6" x14ac:dyDescent="0.2">
      <c r="C23" s="100"/>
      <c r="F23" s="97"/>
    </row>
    <row r="24" spans="1:6" x14ac:dyDescent="0.2">
      <c r="F24" s="97"/>
    </row>
    <row r="25" spans="1:6" x14ac:dyDescent="0.2">
      <c r="F25" s="97"/>
    </row>
    <row r="26" spans="1:6" x14ac:dyDescent="0.2">
      <c r="F26" s="97"/>
    </row>
    <row r="27" spans="1:6" x14ac:dyDescent="0.2"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theme="9" tint="0.59999389629810485"/>
    <pageSetUpPr fitToPage="1"/>
  </sheetPr>
  <dimension ref="A3:H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8" x14ac:dyDescent="0.2">
      <c r="A3" s="225" t="s">
        <v>371</v>
      </c>
      <c r="B3" s="225"/>
      <c r="C3" s="225"/>
      <c r="D3" s="225"/>
      <c r="E3" s="225"/>
      <c r="F3" s="225"/>
    </row>
    <row r="4" spans="1:8" x14ac:dyDescent="0.2">
      <c r="A4" s="225" t="s">
        <v>305</v>
      </c>
      <c r="B4" s="225"/>
      <c r="C4" s="225"/>
      <c r="D4" s="225"/>
      <c r="E4" s="225"/>
      <c r="F4" s="225"/>
    </row>
    <row r="6" spans="1:8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8" s="98" customFormat="1" ht="17.25" customHeight="1" x14ac:dyDescent="0.2"/>
    <row r="8" spans="1:8" ht="17.25" customHeight="1" x14ac:dyDescent="0.2">
      <c r="A8" s="2" t="s">
        <v>31</v>
      </c>
      <c r="B8" s="97">
        <v>97</v>
      </c>
      <c r="C8" s="97">
        <v>63</v>
      </c>
      <c r="D8" s="97">
        <v>68</v>
      </c>
      <c r="E8" s="97">
        <v>70</v>
      </c>
      <c r="F8" s="97">
        <v>72</v>
      </c>
    </row>
    <row r="9" spans="1:8" ht="17.25" customHeight="1" x14ac:dyDescent="0.2">
      <c r="A9" s="2" t="s">
        <v>33</v>
      </c>
      <c r="B9" s="97">
        <v>37048</v>
      </c>
      <c r="C9" s="97">
        <v>41300</v>
      </c>
      <c r="D9" s="97">
        <v>44286</v>
      </c>
      <c r="E9" s="97">
        <v>47469</v>
      </c>
      <c r="F9" s="97">
        <v>50221.999999999993</v>
      </c>
    </row>
    <row r="10" spans="1:8" ht="17.25" customHeight="1" x14ac:dyDescent="0.2">
      <c r="A10" s="2" t="s">
        <v>23</v>
      </c>
      <c r="B10" s="97">
        <v>6665</v>
      </c>
      <c r="C10" s="97">
        <v>7499</v>
      </c>
      <c r="D10" s="97">
        <v>10207</v>
      </c>
      <c r="E10" s="97">
        <v>15481</v>
      </c>
      <c r="F10" s="97">
        <v>14838.000000000005</v>
      </c>
      <c r="G10" s="100"/>
      <c r="H10" s="100"/>
    </row>
    <row r="11" spans="1:8" ht="17.25" customHeight="1" x14ac:dyDescent="0.2">
      <c r="A11" s="4" t="s">
        <v>355</v>
      </c>
      <c r="B11" s="97">
        <v>6414</v>
      </c>
      <c r="C11" s="97">
        <v>7377</v>
      </c>
      <c r="D11" s="97">
        <v>10080</v>
      </c>
      <c r="E11" s="97">
        <v>15234</v>
      </c>
      <c r="F11" s="97">
        <v>14627.000000000002</v>
      </c>
      <c r="G11" s="100"/>
    </row>
    <row r="12" spans="1:8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85</v>
      </c>
      <c r="F12" s="97">
        <v>0</v>
      </c>
    </row>
    <row r="13" spans="1:8" ht="17.25" customHeight="1" x14ac:dyDescent="0.2">
      <c r="A13" s="14" t="s">
        <v>14</v>
      </c>
      <c r="B13" s="97">
        <v>994</v>
      </c>
      <c r="C13" s="97">
        <v>1246</v>
      </c>
      <c r="D13" s="97">
        <v>1039</v>
      </c>
      <c r="E13" s="97">
        <v>1042</v>
      </c>
      <c r="F13" s="97">
        <v>0</v>
      </c>
    </row>
    <row r="14" spans="1:8" ht="17.25" customHeight="1" x14ac:dyDescent="0.2">
      <c r="A14" s="14" t="s">
        <v>51</v>
      </c>
      <c r="B14" s="97">
        <v>953</v>
      </c>
      <c r="C14" s="97">
        <v>0</v>
      </c>
      <c r="D14" s="97">
        <v>0</v>
      </c>
      <c r="E14" s="97">
        <v>0</v>
      </c>
      <c r="F14" s="97">
        <v>0</v>
      </c>
    </row>
    <row r="15" spans="1:8" ht="17.25" customHeight="1" x14ac:dyDescent="0.2">
      <c r="A15" s="14" t="s">
        <v>71</v>
      </c>
      <c r="B15" s="97">
        <v>0</v>
      </c>
      <c r="C15" s="97">
        <v>953</v>
      </c>
      <c r="D15" s="97">
        <v>0</v>
      </c>
      <c r="E15" s="97">
        <v>0</v>
      </c>
      <c r="F15" s="97">
        <v>0</v>
      </c>
    </row>
    <row r="16" spans="1:8" ht="17.25" customHeight="1" x14ac:dyDescent="0.2">
      <c r="A16" s="14" t="s">
        <v>296</v>
      </c>
      <c r="B16" s="97">
        <v>0</v>
      </c>
      <c r="C16" s="97">
        <v>0</v>
      </c>
      <c r="D16" s="97">
        <v>0</v>
      </c>
      <c r="E16" s="97">
        <v>0</v>
      </c>
      <c r="F16" s="97">
        <v>793.99999999999989</v>
      </c>
    </row>
    <row r="17" spans="1:6" ht="17.25" customHeight="1" x14ac:dyDescent="0.2">
      <c r="A17" s="14" t="s">
        <v>53</v>
      </c>
      <c r="B17" s="97">
        <v>1560</v>
      </c>
      <c r="C17" s="97">
        <v>3414</v>
      </c>
      <c r="D17" s="97">
        <v>7412</v>
      </c>
      <c r="E17" s="97">
        <v>7713</v>
      </c>
      <c r="F17" s="97">
        <v>5340.9999999999991</v>
      </c>
    </row>
    <row r="18" spans="1:6" ht="17.25" customHeight="1" x14ac:dyDescent="0.2">
      <c r="A18" s="14" t="s">
        <v>215</v>
      </c>
      <c r="B18" s="97">
        <v>0</v>
      </c>
      <c r="C18" s="97">
        <v>0</v>
      </c>
      <c r="D18" s="97">
        <v>0</v>
      </c>
      <c r="E18" s="97">
        <v>41</v>
      </c>
      <c r="F18" s="97">
        <v>0</v>
      </c>
    </row>
    <row r="19" spans="1:6" ht="17.25" customHeight="1" x14ac:dyDescent="0.2">
      <c r="A19" s="14" t="s">
        <v>38</v>
      </c>
      <c r="B19" s="97">
        <v>0</v>
      </c>
      <c r="C19" s="97">
        <v>0</v>
      </c>
      <c r="D19" s="97">
        <v>0</v>
      </c>
      <c r="E19" s="97">
        <v>537</v>
      </c>
      <c r="F19" s="97">
        <v>0</v>
      </c>
    </row>
    <row r="20" spans="1:6" ht="17.25" customHeight="1" x14ac:dyDescent="0.2">
      <c r="A20" s="14" t="s">
        <v>17</v>
      </c>
      <c r="B20" s="97">
        <v>872</v>
      </c>
      <c r="C20" s="97">
        <v>1262</v>
      </c>
      <c r="D20" s="97">
        <v>1629</v>
      </c>
      <c r="E20" s="97">
        <v>3040</v>
      </c>
      <c r="F20" s="97">
        <v>2842</v>
      </c>
    </row>
    <row r="21" spans="1:6" ht="17.25" customHeight="1" x14ac:dyDescent="0.2">
      <c r="A21" s="14" t="s">
        <v>60</v>
      </c>
      <c r="B21" s="97">
        <v>673</v>
      </c>
      <c r="C21" s="97">
        <v>0</v>
      </c>
      <c r="D21" s="97">
        <v>0</v>
      </c>
      <c r="E21" s="97">
        <v>0</v>
      </c>
      <c r="F21" s="97">
        <v>0</v>
      </c>
    </row>
    <row r="22" spans="1:6" ht="17.25" customHeight="1" x14ac:dyDescent="0.2">
      <c r="A22" s="14" t="s">
        <v>8</v>
      </c>
      <c r="B22" s="97">
        <v>0</v>
      </c>
      <c r="C22" s="97">
        <v>0</v>
      </c>
      <c r="D22" s="97">
        <v>0</v>
      </c>
      <c r="E22" s="97">
        <v>186</v>
      </c>
      <c r="F22" s="97">
        <v>0</v>
      </c>
    </row>
    <row r="23" spans="1:6" ht="17.25" customHeight="1" x14ac:dyDescent="0.2">
      <c r="A23" s="14" t="s">
        <v>336</v>
      </c>
      <c r="B23" s="97">
        <v>0</v>
      </c>
      <c r="C23" s="97">
        <v>0</v>
      </c>
      <c r="D23" s="97">
        <v>0</v>
      </c>
      <c r="E23" s="97">
        <v>0</v>
      </c>
      <c r="F23" s="97">
        <v>340.99999999999983</v>
      </c>
    </row>
    <row r="24" spans="1:6" ht="17.25" customHeight="1" x14ac:dyDescent="0.2">
      <c r="A24" s="14" t="s">
        <v>225</v>
      </c>
      <c r="B24" s="97">
        <v>0</v>
      </c>
      <c r="C24" s="97">
        <v>0</v>
      </c>
      <c r="D24" s="97">
        <v>0</v>
      </c>
      <c r="E24" s="97">
        <v>130</v>
      </c>
      <c r="F24" s="97">
        <v>53.999999999999993</v>
      </c>
    </row>
    <row r="25" spans="1:6" ht="17.25" customHeight="1" x14ac:dyDescent="0.2">
      <c r="A25" s="14" t="s">
        <v>337</v>
      </c>
      <c r="B25" s="97">
        <v>0</v>
      </c>
      <c r="C25" s="97">
        <v>0</v>
      </c>
      <c r="D25" s="97">
        <v>0</v>
      </c>
      <c r="E25" s="97">
        <v>0</v>
      </c>
      <c r="F25" s="97">
        <v>531</v>
      </c>
    </row>
    <row r="26" spans="1:6" ht="17.25" customHeight="1" x14ac:dyDescent="0.2">
      <c r="A26" s="14" t="s">
        <v>184</v>
      </c>
      <c r="B26" s="97">
        <v>0</v>
      </c>
      <c r="C26" s="97">
        <v>0</v>
      </c>
      <c r="D26" s="97">
        <v>0</v>
      </c>
      <c r="E26" s="97">
        <v>162</v>
      </c>
      <c r="F26" s="97">
        <v>0</v>
      </c>
    </row>
    <row r="27" spans="1:6" ht="17.25" customHeight="1" x14ac:dyDescent="0.2">
      <c r="A27" s="14" t="s">
        <v>232</v>
      </c>
      <c r="B27" s="97">
        <v>0</v>
      </c>
      <c r="C27" s="97">
        <v>0</v>
      </c>
      <c r="D27" s="97">
        <v>0</v>
      </c>
      <c r="E27" s="97">
        <v>579</v>
      </c>
      <c r="F27" s="97">
        <v>0</v>
      </c>
    </row>
    <row r="28" spans="1:6" ht="17.25" customHeight="1" x14ac:dyDescent="0.2">
      <c r="A28" s="14" t="s">
        <v>234</v>
      </c>
      <c r="B28" s="97">
        <v>0</v>
      </c>
      <c r="C28" s="97">
        <v>0</v>
      </c>
      <c r="D28" s="97">
        <v>0</v>
      </c>
      <c r="E28" s="97">
        <v>420</v>
      </c>
      <c r="F28" s="97">
        <v>1208.0000000000002</v>
      </c>
    </row>
    <row r="29" spans="1:6" ht="17.25" customHeight="1" x14ac:dyDescent="0.2">
      <c r="A29" s="14" t="s">
        <v>7</v>
      </c>
      <c r="B29" s="97">
        <v>1362</v>
      </c>
      <c r="C29" s="97">
        <v>502</v>
      </c>
      <c r="D29" s="97">
        <v>0</v>
      </c>
      <c r="E29" s="97">
        <v>1299</v>
      </c>
      <c r="F29" s="97">
        <v>3516.0000000000014</v>
      </c>
    </row>
    <row r="30" spans="1:6" ht="17.25" customHeight="1" x14ac:dyDescent="0.2">
      <c r="A30" s="4" t="s">
        <v>25</v>
      </c>
      <c r="B30" s="97">
        <v>199</v>
      </c>
      <c r="C30" s="97">
        <v>108</v>
      </c>
      <c r="D30" s="97">
        <v>110</v>
      </c>
      <c r="E30" s="97">
        <v>184</v>
      </c>
      <c r="F30" s="97">
        <v>158.00000000000006</v>
      </c>
    </row>
    <row r="31" spans="1:6" ht="17.25" customHeight="1" x14ac:dyDescent="0.2">
      <c r="A31" s="4" t="s">
        <v>243</v>
      </c>
      <c r="B31" s="97">
        <v>52</v>
      </c>
      <c r="C31" s="97">
        <v>14</v>
      </c>
      <c r="D31" s="97">
        <v>17</v>
      </c>
      <c r="E31" s="97">
        <v>63</v>
      </c>
      <c r="F31" s="97">
        <v>53.000000000000014</v>
      </c>
    </row>
    <row r="32" spans="1:6" ht="17.25" customHeight="1" x14ac:dyDescent="0.2">
      <c r="A32" s="10"/>
      <c r="B32" s="99"/>
      <c r="C32" s="99"/>
      <c r="D32" s="99"/>
      <c r="E32" s="10"/>
      <c r="F32" s="99"/>
    </row>
    <row r="33" spans="1:6" ht="17.25" customHeight="1" x14ac:dyDescent="0.2">
      <c r="A33" s="21" t="s">
        <v>313</v>
      </c>
      <c r="F33" s="97"/>
    </row>
    <row r="34" spans="1:6" x14ac:dyDescent="0.2">
      <c r="F34" s="97"/>
    </row>
    <row r="35" spans="1:6" x14ac:dyDescent="0.2">
      <c r="C35" s="100"/>
      <c r="F35" s="97"/>
    </row>
    <row r="36" spans="1:6" x14ac:dyDescent="0.2">
      <c r="F36" s="97"/>
    </row>
    <row r="37" spans="1:6" x14ac:dyDescent="0.2"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372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241</v>
      </c>
      <c r="C8" s="97">
        <v>185</v>
      </c>
      <c r="D8" s="97">
        <v>208</v>
      </c>
      <c r="E8" s="97">
        <v>221</v>
      </c>
      <c r="F8" s="97">
        <v>222</v>
      </c>
    </row>
    <row r="9" spans="1:7" ht="17.25" customHeight="1" x14ac:dyDescent="0.2">
      <c r="A9" s="2" t="s">
        <v>33</v>
      </c>
      <c r="B9" s="97">
        <v>75766</v>
      </c>
      <c r="C9" s="97">
        <v>86526</v>
      </c>
      <c r="D9" s="97">
        <v>98271</v>
      </c>
      <c r="E9" s="97">
        <v>108626</v>
      </c>
      <c r="F9" s="97">
        <v>114454.99999999993</v>
      </c>
    </row>
    <row r="10" spans="1:7" ht="17.25" customHeight="1" x14ac:dyDescent="0.2">
      <c r="A10" s="2" t="s">
        <v>23</v>
      </c>
      <c r="B10" s="97">
        <v>17898</v>
      </c>
      <c r="C10" s="97">
        <v>24329</v>
      </c>
      <c r="D10" s="97">
        <v>35650</v>
      </c>
      <c r="E10" s="97">
        <v>40695</v>
      </c>
      <c r="F10" s="97">
        <v>42821.000000000022</v>
      </c>
      <c r="G10" s="100"/>
    </row>
    <row r="11" spans="1:7" ht="17.25" customHeight="1" x14ac:dyDescent="0.2">
      <c r="A11" s="4" t="s">
        <v>355</v>
      </c>
      <c r="B11" s="97">
        <v>17364</v>
      </c>
      <c r="C11" s="97">
        <v>23849</v>
      </c>
      <c r="D11" s="97">
        <v>35028</v>
      </c>
      <c r="E11" s="97">
        <v>39739</v>
      </c>
      <c r="F11" s="97">
        <v>41961.999999999985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197</v>
      </c>
      <c r="F12" s="97">
        <v>0</v>
      </c>
    </row>
    <row r="13" spans="1:7" ht="17.25" customHeight="1" x14ac:dyDescent="0.2">
      <c r="A13" s="14" t="s">
        <v>14</v>
      </c>
      <c r="B13" s="97">
        <v>3832</v>
      </c>
      <c r="C13" s="97">
        <v>3028</v>
      </c>
      <c r="D13" s="97">
        <v>7221</v>
      </c>
      <c r="E13" s="97">
        <v>4348</v>
      </c>
      <c r="F13" s="97">
        <v>486.99999999999949</v>
      </c>
    </row>
    <row r="14" spans="1:7" ht="17.25" customHeight="1" x14ac:dyDescent="0.2">
      <c r="A14" s="14" t="s">
        <v>38</v>
      </c>
      <c r="B14" s="97">
        <v>0</v>
      </c>
      <c r="C14" s="97">
        <v>290</v>
      </c>
      <c r="D14" s="97">
        <v>0</v>
      </c>
      <c r="E14" s="97">
        <v>1539</v>
      </c>
      <c r="F14" s="97">
        <v>3091.0000000000023</v>
      </c>
    </row>
    <row r="15" spans="1:7" ht="17.25" customHeight="1" x14ac:dyDescent="0.2">
      <c r="A15" s="14" t="s">
        <v>9</v>
      </c>
      <c r="B15" s="97">
        <v>359</v>
      </c>
      <c r="C15" s="97">
        <v>0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222</v>
      </c>
      <c r="B16" s="97">
        <v>0</v>
      </c>
      <c r="C16" s="97">
        <v>0</v>
      </c>
      <c r="D16" s="97">
        <v>0</v>
      </c>
      <c r="E16" s="97">
        <v>2128</v>
      </c>
      <c r="F16" s="97">
        <v>0</v>
      </c>
    </row>
    <row r="17" spans="1:6" ht="17.25" customHeight="1" x14ac:dyDescent="0.2">
      <c r="A17" s="14" t="s">
        <v>17</v>
      </c>
      <c r="B17" s="97">
        <v>5774</v>
      </c>
      <c r="C17" s="97">
        <v>9574</v>
      </c>
      <c r="D17" s="97">
        <v>11778</v>
      </c>
      <c r="E17" s="97">
        <v>11914</v>
      </c>
      <c r="F17" s="97">
        <v>7346.9999999999991</v>
      </c>
    </row>
    <row r="18" spans="1:6" ht="17.25" customHeight="1" x14ac:dyDescent="0.2">
      <c r="A18" s="14" t="s">
        <v>8</v>
      </c>
      <c r="B18" s="97">
        <v>197</v>
      </c>
      <c r="C18" s="97">
        <v>0</v>
      </c>
      <c r="D18" s="97">
        <v>6293</v>
      </c>
      <c r="E18" s="97">
        <v>644</v>
      </c>
      <c r="F18" s="97">
        <v>0</v>
      </c>
    </row>
    <row r="19" spans="1:6" ht="17.25" customHeight="1" x14ac:dyDescent="0.2">
      <c r="A19" s="14" t="s">
        <v>336</v>
      </c>
      <c r="B19" s="97">
        <v>0</v>
      </c>
      <c r="C19" s="97">
        <v>0</v>
      </c>
      <c r="D19" s="97">
        <v>0</v>
      </c>
      <c r="E19" s="97">
        <v>0</v>
      </c>
      <c r="F19" s="97">
        <v>1885</v>
      </c>
    </row>
    <row r="20" spans="1:6" ht="17.25" customHeight="1" x14ac:dyDescent="0.2">
      <c r="A20" s="14" t="s">
        <v>225</v>
      </c>
      <c r="B20" s="97">
        <v>0</v>
      </c>
      <c r="C20" s="97">
        <v>0</v>
      </c>
      <c r="D20" s="97">
        <v>0</v>
      </c>
      <c r="E20" s="97">
        <v>2177</v>
      </c>
      <c r="F20" s="97">
        <v>0</v>
      </c>
    </row>
    <row r="21" spans="1:6" ht="17.25" customHeight="1" x14ac:dyDescent="0.2">
      <c r="A21" s="14" t="s">
        <v>337</v>
      </c>
      <c r="B21" s="97">
        <v>0</v>
      </c>
      <c r="C21" s="97">
        <v>0</v>
      </c>
      <c r="D21" s="97">
        <v>0</v>
      </c>
      <c r="E21" s="97">
        <v>0</v>
      </c>
      <c r="F21" s="97">
        <v>3810.9999999999995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1476</v>
      </c>
      <c r="F22" s="97">
        <v>0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2251</v>
      </c>
      <c r="F23" s="97">
        <v>1912.9999999999995</v>
      </c>
    </row>
    <row r="24" spans="1:6" ht="17.25" customHeight="1" x14ac:dyDescent="0.2">
      <c r="A24" s="14" t="s">
        <v>7</v>
      </c>
      <c r="B24" s="97">
        <v>7202</v>
      </c>
      <c r="C24" s="97">
        <v>10184</v>
      </c>
      <c r="D24" s="97">
        <v>9736</v>
      </c>
      <c r="E24" s="97">
        <v>13065</v>
      </c>
      <c r="F24" s="97">
        <v>22930.999999999989</v>
      </c>
    </row>
    <row r="25" spans="1:6" ht="17.25" customHeight="1" x14ac:dyDescent="0.2">
      <c r="A25" s="14" t="s">
        <v>20</v>
      </c>
      <c r="B25" s="97">
        <v>0</v>
      </c>
      <c r="C25" s="97">
        <v>773</v>
      </c>
      <c r="D25" s="97">
        <v>0</v>
      </c>
      <c r="E25" s="97">
        <v>0</v>
      </c>
      <c r="F25" s="97">
        <v>0</v>
      </c>
    </row>
    <row r="26" spans="1:6" ht="17.25" customHeight="1" x14ac:dyDescent="0.2">
      <c r="A26" s="14" t="s">
        <v>301</v>
      </c>
      <c r="B26" s="97">
        <v>0</v>
      </c>
      <c r="C26" s="97">
        <v>0</v>
      </c>
      <c r="D26" s="97">
        <v>0</v>
      </c>
      <c r="E26" s="97">
        <v>0</v>
      </c>
      <c r="F26" s="97">
        <v>497.00000000000011</v>
      </c>
    </row>
    <row r="27" spans="1:6" ht="17.25" customHeight="1" x14ac:dyDescent="0.2">
      <c r="A27" s="4" t="s">
        <v>25</v>
      </c>
      <c r="B27" s="97">
        <v>344</v>
      </c>
      <c r="C27" s="97">
        <v>355</v>
      </c>
      <c r="D27" s="97">
        <v>490</v>
      </c>
      <c r="E27" s="97">
        <v>689</v>
      </c>
      <c r="F27" s="97">
        <v>568.00000000000034</v>
      </c>
    </row>
    <row r="28" spans="1:6" ht="17.25" customHeight="1" x14ac:dyDescent="0.2">
      <c r="A28" s="4" t="s">
        <v>243</v>
      </c>
      <c r="B28" s="97">
        <v>190</v>
      </c>
      <c r="C28" s="97">
        <v>125</v>
      </c>
      <c r="D28" s="97">
        <v>132</v>
      </c>
      <c r="E28" s="97">
        <v>267</v>
      </c>
      <c r="F28" s="97">
        <v>291.00000000000017</v>
      </c>
    </row>
    <row r="29" spans="1:6" ht="17.25" customHeight="1" x14ac:dyDescent="0.2">
      <c r="A29" s="10"/>
      <c r="B29" s="99"/>
      <c r="C29" s="99"/>
      <c r="D29" s="99"/>
      <c r="E29" s="10"/>
      <c r="F29" s="99"/>
    </row>
    <row r="30" spans="1:6" ht="17.25" customHeight="1" x14ac:dyDescent="0.2">
      <c r="A30" s="21" t="s">
        <v>313</v>
      </c>
      <c r="F30" s="97"/>
    </row>
    <row r="31" spans="1:6" x14ac:dyDescent="0.2">
      <c r="F31" s="97"/>
    </row>
    <row r="32" spans="1:6" x14ac:dyDescent="0.2">
      <c r="C32" s="100"/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theme="9" tint="0.59999389629810485"/>
    <pageSetUpPr fitToPage="1"/>
  </sheetPr>
  <dimension ref="A3:G40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373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26</v>
      </c>
      <c r="C8" s="97">
        <v>21</v>
      </c>
      <c r="D8" s="97">
        <v>22</v>
      </c>
      <c r="E8" s="97">
        <v>23</v>
      </c>
      <c r="F8" s="97">
        <v>24</v>
      </c>
    </row>
    <row r="9" spans="1:7" ht="17.25" customHeight="1" x14ac:dyDescent="0.2">
      <c r="A9" s="2" t="s">
        <v>33</v>
      </c>
      <c r="B9" s="97">
        <v>6466</v>
      </c>
      <c r="C9" s="97">
        <v>7286</v>
      </c>
      <c r="D9" s="97">
        <v>8149</v>
      </c>
      <c r="E9" s="97">
        <v>9030</v>
      </c>
      <c r="F9" s="97">
        <v>9327.9999999999982</v>
      </c>
    </row>
    <row r="10" spans="1:7" ht="17.25" customHeight="1" x14ac:dyDescent="0.2">
      <c r="A10" s="2" t="s">
        <v>23</v>
      </c>
      <c r="B10" s="97">
        <v>2625</v>
      </c>
      <c r="C10" s="97">
        <v>3820</v>
      </c>
      <c r="D10" s="97">
        <v>4149</v>
      </c>
      <c r="E10" s="97">
        <v>3868</v>
      </c>
      <c r="F10" s="97">
        <v>3901</v>
      </c>
      <c r="G10" s="100"/>
    </row>
    <row r="11" spans="1:7" ht="17.25" customHeight="1" x14ac:dyDescent="0.2">
      <c r="A11" s="4" t="s">
        <v>355</v>
      </c>
      <c r="B11" s="97">
        <v>2542</v>
      </c>
      <c r="C11" s="97">
        <v>3702</v>
      </c>
      <c r="D11" s="97">
        <v>4040</v>
      </c>
      <c r="E11" s="97">
        <v>3768</v>
      </c>
      <c r="F11" s="97">
        <v>3705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73</v>
      </c>
      <c r="D12" s="97">
        <v>0</v>
      </c>
      <c r="E12" s="97">
        <v>822</v>
      </c>
      <c r="F12" s="97">
        <v>0</v>
      </c>
    </row>
    <row r="13" spans="1:7" ht="17.25" customHeight="1" x14ac:dyDescent="0.2">
      <c r="A13" s="14" t="s">
        <v>17</v>
      </c>
      <c r="B13" s="97">
        <v>1257</v>
      </c>
      <c r="C13" s="97">
        <v>2118</v>
      </c>
      <c r="D13" s="97">
        <v>1886</v>
      </c>
      <c r="E13" s="97">
        <v>2854</v>
      </c>
      <c r="F13" s="97">
        <v>3265.0000000000005</v>
      </c>
    </row>
    <row r="14" spans="1:7" ht="17.25" customHeight="1" x14ac:dyDescent="0.2">
      <c r="A14" s="14" t="s">
        <v>8</v>
      </c>
      <c r="B14" s="97">
        <v>0</v>
      </c>
      <c r="C14" s="97">
        <v>0</v>
      </c>
      <c r="D14" s="97">
        <v>681</v>
      </c>
      <c r="E14" s="97">
        <v>92</v>
      </c>
      <c r="F14" s="97">
        <v>0</v>
      </c>
    </row>
    <row r="15" spans="1:7" ht="17.25" customHeight="1" x14ac:dyDescent="0.2">
      <c r="A15" s="14" t="s">
        <v>234</v>
      </c>
      <c r="B15" s="97">
        <v>0</v>
      </c>
      <c r="C15" s="97">
        <v>0</v>
      </c>
      <c r="D15" s="97">
        <v>0</v>
      </c>
      <c r="E15" s="97">
        <v>0</v>
      </c>
      <c r="F15" s="97">
        <v>440</v>
      </c>
    </row>
    <row r="16" spans="1:7" ht="17.25" customHeight="1" x14ac:dyDescent="0.2">
      <c r="A16" s="14" t="s">
        <v>7</v>
      </c>
      <c r="B16" s="97">
        <v>1285</v>
      </c>
      <c r="C16" s="97">
        <v>0</v>
      </c>
      <c r="D16" s="97">
        <v>1473</v>
      </c>
      <c r="E16" s="97">
        <v>0</v>
      </c>
      <c r="F16" s="97">
        <v>0</v>
      </c>
    </row>
    <row r="17" spans="1:6" ht="17.25" customHeight="1" x14ac:dyDescent="0.2">
      <c r="A17" s="14" t="s">
        <v>36</v>
      </c>
      <c r="B17" s="97">
        <v>0</v>
      </c>
      <c r="C17" s="97">
        <v>1511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4" t="s">
        <v>25</v>
      </c>
      <c r="B18" s="97">
        <v>48</v>
      </c>
      <c r="C18" s="97">
        <v>91</v>
      </c>
      <c r="D18" s="97">
        <v>79</v>
      </c>
      <c r="E18" s="97">
        <v>67</v>
      </c>
      <c r="F18" s="97">
        <v>110.99999999999996</v>
      </c>
    </row>
    <row r="19" spans="1:6" ht="17.25" customHeight="1" x14ac:dyDescent="0.2">
      <c r="A19" s="4" t="s">
        <v>243</v>
      </c>
      <c r="B19" s="97">
        <v>35</v>
      </c>
      <c r="C19" s="97">
        <v>27</v>
      </c>
      <c r="D19" s="97">
        <v>30</v>
      </c>
      <c r="E19" s="97">
        <v>33</v>
      </c>
      <c r="F19" s="97">
        <v>85.000000000000014</v>
      </c>
    </row>
    <row r="20" spans="1:6" ht="17.25" customHeight="1" x14ac:dyDescent="0.2">
      <c r="A20" s="10"/>
      <c r="B20" s="99"/>
      <c r="C20" s="99"/>
      <c r="D20" s="99"/>
      <c r="E20" s="10"/>
      <c r="F20" s="99"/>
    </row>
    <row r="21" spans="1:6" ht="17.25" customHeight="1" x14ac:dyDescent="0.2">
      <c r="A21" s="21" t="s">
        <v>313</v>
      </c>
      <c r="F21" s="97"/>
    </row>
    <row r="22" spans="1:6" x14ac:dyDescent="0.2">
      <c r="F22" s="97"/>
    </row>
    <row r="23" spans="1:6" x14ac:dyDescent="0.2">
      <c r="C23" s="100"/>
      <c r="F23" s="97"/>
    </row>
    <row r="24" spans="1:6" x14ac:dyDescent="0.2">
      <c r="F24" s="97"/>
    </row>
    <row r="25" spans="1:6" x14ac:dyDescent="0.2">
      <c r="F25" s="97"/>
    </row>
    <row r="26" spans="1:6" x14ac:dyDescent="0.2">
      <c r="F26" s="97"/>
    </row>
    <row r="27" spans="1:6" x14ac:dyDescent="0.2"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theme="9" tint="0.59999389629810485"/>
    <pageSetUpPr fitToPage="1"/>
  </sheetPr>
  <dimension ref="A3:G44"/>
  <sheetViews>
    <sheetView zoomScaleNormal="100" zoomScaleSheetLayoutView="80" workbookViewId="0"/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374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381</v>
      </c>
      <c r="C8" s="97">
        <v>258</v>
      </c>
      <c r="D8" s="97">
        <v>282</v>
      </c>
      <c r="E8" s="97">
        <v>312</v>
      </c>
      <c r="F8" s="97">
        <v>325</v>
      </c>
    </row>
    <row r="9" spans="1:7" ht="17.25" customHeight="1" x14ac:dyDescent="0.2">
      <c r="A9" s="2" t="s">
        <v>33</v>
      </c>
      <c r="B9" s="97">
        <v>140160</v>
      </c>
      <c r="C9" s="97">
        <v>157849</v>
      </c>
      <c r="D9" s="97">
        <v>173149</v>
      </c>
      <c r="E9" s="97">
        <v>193568</v>
      </c>
      <c r="F9" s="97">
        <v>210118.00000000003</v>
      </c>
    </row>
    <row r="10" spans="1:7" ht="17.25" customHeight="1" x14ac:dyDescent="0.2">
      <c r="A10" s="2" t="s">
        <v>23</v>
      </c>
      <c r="B10" s="97">
        <v>28088</v>
      </c>
      <c r="C10" s="97">
        <v>26610</v>
      </c>
      <c r="D10" s="97">
        <v>36610</v>
      </c>
      <c r="E10" s="97">
        <v>56908</v>
      </c>
      <c r="F10" s="97">
        <v>63088.999999999985</v>
      </c>
      <c r="G10" s="100"/>
    </row>
    <row r="11" spans="1:7" ht="17.25" customHeight="1" x14ac:dyDescent="0.2">
      <c r="A11" s="4" t="s">
        <v>355</v>
      </c>
      <c r="B11" s="97">
        <v>27092</v>
      </c>
      <c r="C11" s="97">
        <v>25989</v>
      </c>
      <c r="D11" s="97">
        <v>36096</v>
      </c>
      <c r="E11" s="97">
        <v>55550</v>
      </c>
      <c r="F11" s="97">
        <v>62044.000000000007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2888</v>
      </c>
      <c r="E12" s="97">
        <v>0</v>
      </c>
      <c r="F12" s="97">
        <v>0</v>
      </c>
    </row>
    <row r="13" spans="1:7" ht="17.25" customHeight="1" x14ac:dyDescent="0.2">
      <c r="A13" s="14" t="s">
        <v>14</v>
      </c>
      <c r="B13" s="97">
        <v>5004</v>
      </c>
      <c r="C13" s="97">
        <v>4638</v>
      </c>
      <c r="D13" s="97">
        <v>7063</v>
      </c>
      <c r="E13" s="97">
        <v>3039</v>
      </c>
      <c r="F13" s="97">
        <v>6112.0000000000055</v>
      </c>
    </row>
    <row r="14" spans="1:7" ht="17.25" customHeight="1" x14ac:dyDescent="0.2">
      <c r="A14" s="14" t="s">
        <v>50</v>
      </c>
      <c r="B14" s="97">
        <v>822</v>
      </c>
      <c r="C14" s="97">
        <v>0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215</v>
      </c>
      <c r="B15" s="97">
        <v>0</v>
      </c>
      <c r="C15" s="97">
        <v>0</v>
      </c>
      <c r="D15" s="97">
        <v>0</v>
      </c>
      <c r="E15" s="97">
        <v>285</v>
      </c>
      <c r="F15" s="97">
        <v>0</v>
      </c>
    </row>
    <row r="16" spans="1:7" ht="17.25" customHeight="1" x14ac:dyDescent="0.2">
      <c r="A16" s="14" t="s">
        <v>327</v>
      </c>
      <c r="B16" s="97">
        <v>0</v>
      </c>
      <c r="C16" s="97">
        <v>0</v>
      </c>
      <c r="D16" s="97">
        <v>0</v>
      </c>
      <c r="E16" s="97">
        <v>0</v>
      </c>
      <c r="F16" s="97">
        <v>5920.9999999999991</v>
      </c>
    </row>
    <row r="17" spans="1:6" ht="17.25" customHeight="1" x14ac:dyDescent="0.2">
      <c r="A17" s="14" t="s">
        <v>38</v>
      </c>
      <c r="B17" s="97">
        <v>0</v>
      </c>
      <c r="C17" s="97">
        <v>0</v>
      </c>
      <c r="D17" s="97">
        <v>0</v>
      </c>
      <c r="E17" s="97">
        <v>1696</v>
      </c>
      <c r="F17" s="97">
        <v>1385.9999999999986</v>
      </c>
    </row>
    <row r="18" spans="1:6" ht="17.25" customHeight="1" x14ac:dyDescent="0.2">
      <c r="A18" s="14" t="s">
        <v>9</v>
      </c>
      <c r="B18" s="97">
        <v>0</v>
      </c>
      <c r="C18" s="97">
        <v>0</v>
      </c>
      <c r="D18" s="97">
        <v>0</v>
      </c>
      <c r="E18" s="97">
        <v>0</v>
      </c>
      <c r="F18" s="97">
        <v>560</v>
      </c>
    </row>
    <row r="19" spans="1:6" ht="17.25" customHeight="1" x14ac:dyDescent="0.2">
      <c r="A19" s="14" t="s">
        <v>17</v>
      </c>
      <c r="B19" s="97">
        <v>11681</v>
      </c>
      <c r="C19" s="97">
        <v>13116</v>
      </c>
      <c r="D19" s="97">
        <v>16339</v>
      </c>
      <c r="E19" s="97">
        <v>33006</v>
      </c>
      <c r="F19" s="97">
        <v>20177.000000000004</v>
      </c>
    </row>
    <row r="20" spans="1:6" ht="17.25" customHeight="1" x14ac:dyDescent="0.2">
      <c r="A20" s="14" t="s">
        <v>8</v>
      </c>
      <c r="B20" s="97">
        <v>574</v>
      </c>
      <c r="C20" s="97">
        <v>468</v>
      </c>
      <c r="D20" s="97">
        <v>1302</v>
      </c>
      <c r="E20" s="97">
        <v>1016</v>
      </c>
      <c r="F20" s="97">
        <v>0</v>
      </c>
    </row>
    <row r="21" spans="1:6" ht="17.25" customHeight="1" x14ac:dyDescent="0.2">
      <c r="A21" s="14" t="s">
        <v>225</v>
      </c>
      <c r="B21" s="97">
        <v>0</v>
      </c>
      <c r="C21" s="97">
        <v>0</v>
      </c>
      <c r="D21" s="97">
        <v>0</v>
      </c>
      <c r="E21" s="97">
        <v>466</v>
      </c>
      <c r="F21" s="97">
        <v>2421.0000000000005</v>
      </c>
    </row>
    <row r="22" spans="1:6" ht="17.25" customHeight="1" x14ac:dyDescent="0.2">
      <c r="A22" s="14" t="s">
        <v>337</v>
      </c>
      <c r="B22" s="97">
        <v>0</v>
      </c>
      <c r="C22" s="97">
        <v>0</v>
      </c>
      <c r="D22" s="97">
        <v>0</v>
      </c>
      <c r="E22" s="97">
        <v>0</v>
      </c>
      <c r="F22" s="97">
        <v>5133.0000000000036</v>
      </c>
    </row>
    <row r="23" spans="1:6" ht="17.25" customHeight="1" x14ac:dyDescent="0.2">
      <c r="A23" s="14" t="s">
        <v>184</v>
      </c>
      <c r="B23" s="97">
        <v>0</v>
      </c>
      <c r="C23" s="97">
        <v>488</v>
      </c>
      <c r="D23" s="97">
        <v>0</v>
      </c>
      <c r="E23" s="97">
        <v>1405</v>
      </c>
      <c r="F23" s="97">
        <v>0</v>
      </c>
    </row>
    <row r="24" spans="1:6" ht="17.25" customHeight="1" x14ac:dyDescent="0.2">
      <c r="A24" s="14" t="s">
        <v>98</v>
      </c>
      <c r="B24" s="97">
        <v>0</v>
      </c>
      <c r="C24" s="97">
        <v>0</v>
      </c>
      <c r="D24" s="97">
        <v>8504</v>
      </c>
      <c r="E24" s="97">
        <v>5351</v>
      </c>
      <c r="F24" s="97">
        <v>0</v>
      </c>
    </row>
    <row r="25" spans="1:6" ht="17.25" customHeight="1" x14ac:dyDescent="0.2">
      <c r="A25" s="14" t="s">
        <v>232</v>
      </c>
      <c r="B25" s="97">
        <v>0</v>
      </c>
      <c r="C25" s="97">
        <v>0</v>
      </c>
      <c r="D25" s="97">
        <v>0</v>
      </c>
      <c r="E25" s="97">
        <v>1293</v>
      </c>
      <c r="F25" s="97">
        <v>4659.0000000000009</v>
      </c>
    </row>
    <row r="26" spans="1:6" ht="17.25" customHeight="1" x14ac:dyDescent="0.2">
      <c r="A26" s="14" t="s">
        <v>10</v>
      </c>
      <c r="B26" s="97">
        <v>1059</v>
      </c>
      <c r="C26" s="97">
        <v>0</v>
      </c>
      <c r="D26" s="97">
        <v>0</v>
      </c>
      <c r="E26" s="97">
        <v>0</v>
      </c>
      <c r="F26" s="97">
        <v>0</v>
      </c>
    </row>
    <row r="27" spans="1:6" ht="17.25" customHeight="1" x14ac:dyDescent="0.2">
      <c r="A27" s="14" t="s">
        <v>234</v>
      </c>
      <c r="B27" s="97">
        <v>0</v>
      </c>
      <c r="C27" s="97">
        <v>0</v>
      </c>
      <c r="D27" s="97">
        <v>0</v>
      </c>
      <c r="E27" s="97">
        <v>550</v>
      </c>
      <c r="F27" s="97">
        <v>1605.0000000000011</v>
      </c>
    </row>
    <row r="28" spans="1:6" ht="17.25" customHeight="1" x14ac:dyDescent="0.2">
      <c r="A28" s="14" t="s">
        <v>7</v>
      </c>
      <c r="B28" s="97">
        <v>7952</v>
      </c>
      <c r="C28" s="97">
        <v>2949</v>
      </c>
      <c r="D28" s="97">
        <v>0</v>
      </c>
      <c r="E28" s="97">
        <v>7443</v>
      </c>
      <c r="F28" s="97">
        <v>13124.000000000007</v>
      </c>
    </row>
    <row r="29" spans="1:6" ht="17.25" customHeight="1" x14ac:dyDescent="0.2">
      <c r="A29" s="14" t="s">
        <v>36</v>
      </c>
      <c r="B29" s="97">
        <v>0</v>
      </c>
      <c r="C29" s="97">
        <v>4330</v>
      </c>
      <c r="D29" s="97">
        <v>0</v>
      </c>
      <c r="E29" s="97">
        <v>0</v>
      </c>
      <c r="F29" s="97">
        <v>0</v>
      </c>
    </row>
    <row r="30" spans="1:6" ht="17.25" customHeight="1" x14ac:dyDescent="0.2">
      <c r="A30" s="14" t="s">
        <v>301</v>
      </c>
      <c r="B30" s="97">
        <v>0</v>
      </c>
      <c r="C30" s="97">
        <v>0</v>
      </c>
      <c r="D30" s="97">
        <v>0</v>
      </c>
      <c r="E30" s="97">
        <v>0</v>
      </c>
      <c r="F30" s="97">
        <v>946.00000000000023</v>
      </c>
    </row>
    <row r="31" spans="1:6" ht="17.25" customHeight="1" x14ac:dyDescent="0.2">
      <c r="A31" s="4" t="s">
        <v>25</v>
      </c>
      <c r="B31" s="97">
        <v>765</v>
      </c>
      <c r="C31" s="97">
        <v>449</v>
      </c>
      <c r="D31" s="97">
        <v>395</v>
      </c>
      <c r="E31" s="97">
        <v>1015</v>
      </c>
      <c r="F31" s="97">
        <v>734.99999999999966</v>
      </c>
    </row>
    <row r="32" spans="1:6" ht="17.25" customHeight="1" x14ac:dyDescent="0.2">
      <c r="A32" s="4" t="s">
        <v>243</v>
      </c>
      <c r="B32" s="97">
        <v>231</v>
      </c>
      <c r="C32" s="97">
        <v>172</v>
      </c>
      <c r="D32" s="97">
        <v>119</v>
      </c>
      <c r="E32" s="97">
        <v>343</v>
      </c>
      <c r="F32" s="97">
        <v>310.00000000000006</v>
      </c>
    </row>
    <row r="33" spans="1:6" ht="17.25" customHeight="1" x14ac:dyDescent="0.2">
      <c r="A33" s="10"/>
      <c r="B33" s="99"/>
      <c r="C33" s="99"/>
      <c r="D33" s="99"/>
      <c r="E33" s="10"/>
      <c r="F33" s="99"/>
    </row>
    <row r="34" spans="1:6" ht="17.25" customHeight="1" x14ac:dyDescent="0.2">
      <c r="A34" s="21" t="s">
        <v>313</v>
      </c>
      <c r="F34" s="97"/>
    </row>
    <row r="35" spans="1:6" x14ac:dyDescent="0.2">
      <c r="F35" s="97"/>
    </row>
    <row r="36" spans="1:6" x14ac:dyDescent="0.2">
      <c r="C36" s="100"/>
      <c r="F36" s="97"/>
    </row>
    <row r="37" spans="1:6" x14ac:dyDescent="0.2"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theme="9" tint="0.59999389629810485"/>
    <pageSetUpPr fitToPage="1"/>
  </sheetPr>
  <dimension ref="A3:G42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375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129</v>
      </c>
      <c r="C8" s="97">
        <v>95</v>
      </c>
      <c r="D8" s="97">
        <v>105</v>
      </c>
      <c r="E8" s="97">
        <v>113</v>
      </c>
      <c r="F8" s="97">
        <v>114</v>
      </c>
    </row>
    <row r="9" spans="1:7" ht="17.25" customHeight="1" x14ac:dyDescent="0.2">
      <c r="A9" s="2" t="s">
        <v>33</v>
      </c>
      <c r="B9" s="97">
        <v>42685</v>
      </c>
      <c r="C9" s="97">
        <v>47920</v>
      </c>
      <c r="D9" s="97">
        <v>53851</v>
      </c>
      <c r="E9" s="97">
        <v>60762</v>
      </c>
      <c r="F9" s="97">
        <v>66232.999999999985</v>
      </c>
    </row>
    <row r="10" spans="1:7" ht="17.25" customHeight="1" x14ac:dyDescent="0.2">
      <c r="A10" s="2" t="s">
        <v>23</v>
      </c>
      <c r="B10" s="97">
        <v>11044</v>
      </c>
      <c r="C10" s="97">
        <v>12997</v>
      </c>
      <c r="D10" s="97">
        <v>14143</v>
      </c>
      <c r="E10" s="97">
        <v>22590</v>
      </c>
      <c r="F10" s="97">
        <v>25700</v>
      </c>
      <c r="G10" s="100"/>
    </row>
    <row r="11" spans="1:7" ht="17.25" customHeight="1" x14ac:dyDescent="0.2">
      <c r="A11" s="4" t="s">
        <v>355</v>
      </c>
      <c r="B11" s="97">
        <v>10459</v>
      </c>
      <c r="C11" s="97">
        <v>12430</v>
      </c>
      <c r="D11" s="97">
        <v>13754</v>
      </c>
      <c r="E11" s="97">
        <v>21880</v>
      </c>
      <c r="F11" s="97">
        <v>25134</v>
      </c>
      <c r="G11" s="100"/>
    </row>
    <row r="12" spans="1:7" ht="17.25" customHeight="1" x14ac:dyDescent="0.2">
      <c r="A12" s="14" t="s">
        <v>14</v>
      </c>
      <c r="B12" s="97">
        <v>1553</v>
      </c>
      <c r="C12" s="97">
        <v>2930</v>
      </c>
      <c r="D12" s="97">
        <v>0</v>
      </c>
      <c r="E12" s="97">
        <v>3023</v>
      </c>
      <c r="F12" s="97">
        <v>2082.0000000000005</v>
      </c>
    </row>
    <row r="13" spans="1:7" ht="17.25" customHeight="1" x14ac:dyDescent="0.2">
      <c r="A13" s="14" t="s">
        <v>92</v>
      </c>
      <c r="B13" s="97">
        <v>0</v>
      </c>
      <c r="C13" s="97">
        <v>0</v>
      </c>
      <c r="D13" s="97">
        <v>4804</v>
      </c>
      <c r="E13" s="97">
        <v>0</v>
      </c>
      <c r="F13" s="97">
        <v>0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1067</v>
      </c>
      <c r="F14" s="97">
        <v>772.00000000000023</v>
      </c>
    </row>
    <row r="15" spans="1:7" ht="17.25" customHeight="1" x14ac:dyDescent="0.2">
      <c r="A15" s="14" t="s">
        <v>9</v>
      </c>
      <c r="B15" s="97">
        <v>0</v>
      </c>
      <c r="C15" s="97">
        <v>0</v>
      </c>
      <c r="D15" s="97">
        <v>0</v>
      </c>
      <c r="E15" s="97">
        <v>0</v>
      </c>
      <c r="F15" s="97">
        <v>1469</v>
      </c>
    </row>
    <row r="16" spans="1:7" ht="17.25" customHeight="1" x14ac:dyDescent="0.2">
      <c r="A16" s="14" t="s">
        <v>17</v>
      </c>
      <c r="B16" s="97">
        <v>2949</v>
      </c>
      <c r="C16" s="97">
        <v>5369</v>
      </c>
      <c r="D16" s="97">
        <v>8950</v>
      </c>
      <c r="E16" s="97">
        <v>8943</v>
      </c>
      <c r="F16" s="97">
        <v>16472.999999999993</v>
      </c>
    </row>
    <row r="17" spans="1:6" ht="17.25" customHeight="1" x14ac:dyDescent="0.2">
      <c r="A17" s="14" t="s">
        <v>337</v>
      </c>
      <c r="B17" s="97">
        <v>0</v>
      </c>
      <c r="C17" s="97">
        <v>0</v>
      </c>
      <c r="D17" s="97">
        <v>0</v>
      </c>
      <c r="E17" s="97">
        <v>0</v>
      </c>
      <c r="F17" s="97">
        <v>1024.0000000000002</v>
      </c>
    </row>
    <row r="18" spans="1:6" ht="17.25" customHeight="1" x14ac:dyDescent="0.2">
      <c r="A18" s="14" t="s">
        <v>223</v>
      </c>
      <c r="B18" s="97">
        <v>0</v>
      </c>
      <c r="C18" s="97">
        <v>0</v>
      </c>
      <c r="D18" s="97">
        <v>0</v>
      </c>
      <c r="E18" s="97">
        <v>1675</v>
      </c>
      <c r="F18" s="97">
        <v>0</v>
      </c>
    </row>
    <row r="19" spans="1:6" ht="17.25" customHeight="1" x14ac:dyDescent="0.2">
      <c r="A19" s="14" t="s">
        <v>8</v>
      </c>
      <c r="B19" s="97">
        <v>180</v>
      </c>
      <c r="C19" s="97">
        <v>0</v>
      </c>
      <c r="D19" s="97">
        <v>0</v>
      </c>
      <c r="E19" s="97">
        <v>235</v>
      </c>
      <c r="F19" s="97">
        <v>0</v>
      </c>
    </row>
    <row r="20" spans="1:6" ht="17.25" customHeight="1" x14ac:dyDescent="0.2">
      <c r="A20" s="14" t="s">
        <v>225</v>
      </c>
      <c r="B20" s="97">
        <v>0</v>
      </c>
      <c r="C20" s="97">
        <v>0</v>
      </c>
      <c r="D20" s="97">
        <v>0</v>
      </c>
      <c r="E20" s="97">
        <v>3304</v>
      </c>
      <c r="F20" s="97">
        <v>0</v>
      </c>
    </row>
    <row r="21" spans="1:6" ht="17.25" customHeight="1" x14ac:dyDescent="0.2">
      <c r="A21" s="14" t="s">
        <v>232</v>
      </c>
      <c r="B21" s="97">
        <v>0</v>
      </c>
      <c r="C21" s="97">
        <v>0</v>
      </c>
      <c r="D21" s="97">
        <v>0</v>
      </c>
      <c r="E21" s="97">
        <v>1697</v>
      </c>
      <c r="F21" s="97">
        <v>0</v>
      </c>
    </row>
    <row r="22" spans="1:6" ht="17.25" customHeight="1" x14ac:dyDescent="0.2">
      <c r="A22" s="14" t="s">
        <v>10</v>
      </c>
      <c r="B22" s="97">
        <v>1953</v>
      </c>
      <c r="C22" s="97">
        <v>0</v>
      </c>
      <c r="D22" s="97">
        <v>0</v>
      </c>
      <c r="E22" s="97">
        <v>0</v>
      </c>
      <c r="F22" s="97">
        <v>0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224</v>
      </c>
      <c r="F23" s="97">
        <v>481</v>
      </c>
    </row>
    <row r="24" spans="1:6" ht="17.25" customHeight="1" x14ac:dyDescent="0.2">
      <c r="A24" s="14" t="s">
        <v>80</v>
      </c>
      <c r="B24" s="97">
        <v>0</v>
      </c>
      <c r="C24" s="97">
        <v>4131</v>
      </c>
      <c r="D24" s="97">
        <v>0</v>
      </c>
      <c r="E24" s="97">
        <v>0</v>
      </c>
      <c r="F24" s="97">
        <v>0</v>
      </c>
    </row>
    <row r="25" spans="1:6" ht="17.25" customHeight="1" x14ac:dyDescent="0.2">
      <c r="A25" s="14" t="s">
        <v>7</v>
      </c>
      <c r="B25" s="97">
        <v>3824</v>
      </c>
      <c r="C25" s="97">
        <v>0</v>
      </c>
      <c r="D25" s="97">
        <v>0</v>
      </c>
      <c r="E25" s="97">
        <v>1712</v>
      </c>
      <c r="F25" s="97">
        <v>2833</v>
      </c>
    </row>
    <row r="26" spans="1:6" ht="17.25" customHeight="1" x14ac:dyDescent="0.2">
      <c r="A26" s="4" t="s">
        <v>25</v>
      </c>
      <c r="B26" s="97">
        <v>351</v>
      </c>
      <c r="C26" s="97">
        <v>259</v>
      </c>
      <c r="D26" s="97">
        <v>205</v>
      </c>
      <c r="E26" s="97">
        <v>503</v>
      </c>
      <c r="F26" s="97">
        <v>395.00000000000006</v>
      </c>
    </row>
    <row r="27" spans="1:6" ht="17.25" customHeight="1" x14ac:dyDescent="0.2">
      <c r="A27" s="4" t="s">
        <v>243</v>
      </c>
      <c r="B27" s="97">
        <v>234</v>
      </c>
      <c r="C27" s="97">
        <v>308</v>
      </c>
      <c r="D27" s="97">
        <v>184</v>
      </c>
      <c r="E27" s="97">
        <v>207</v>
      </c>
      <c r="F27" s="97">
        <v>171.00000000000003</v>
      </c>
    </row>
    <row r="28" spans="1:6" ht="17.25" customHeight="1" x14ac:dyDescent="0.2">
      <c r="A28" s="10"/>
      <c r="B28" s="99"/>
      <c r="C28" s="99"/>
      <c r="D28" s="99"/>
      <c r="E28" s="10"/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>
    <tabColor theme="9" tint="0.59999389629810485"/>
    <pageSetUpPr fitToPage="1"/>
  </sheetPr>
  <dimension ref="A3:G4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376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128</v>
      </c>
      <c r="C8" s="97">
        <v>88</v>
      </c>
      <c r="D8" s="97">
        <v>94</v>
      </c>
      <c r="E8" s="97">
        <v>104</v>
      </c>
      <c r="F8" s="97">
        <v>89</v>
      </c>
    </row>
    <row r="9" spans="1:7" ht="17.25" customHeight="1" x14ac:dyDescent="0.2">
      <c r="A9" s="2" t="s">
        <v>33</v>
      </c>
      <c r="B9" s="97">
        <v>41006</v>
      </c>
      <c r="C9" s="97">
        <v>45890</v>
      </c>
      <c r="D9" s="97">
        <v>50974</v>
      </c>
      <c r="E9" s="97">
        <v>57118</v>
      </c>
      <c r="F9" s="97">
        <v>55270.000000000007</v>
      </c>
    </row>
    <row r="10" spans="1:7" ht="17.25" customHeight="1" x14ac:dyDescent="0.2">
      <c r="A10" s="2" t="s">
        <v>23</v>
      </c>
      <c r="B10" s="97">
        <v>9097</v>
      </c>
      <c r="C10" s="97">
        <v>13386</v>
      </c>
      <c r="D10" s="97">
        <v>14692</v>
      </c>
      <c r="E10" s="97">
        <v>21521</v>
      </c>
      <c r="F10" s="97">
        <v>22077</v>
      </c>
      <c r="G10" s="100"/>
    </row>
    <row r="11" spans="1:7" ht="17.25" customHeight="1" x14ac:dyDescent="0.2">
      <c r="A11" s="4" t="s">
        <v>355</v>
      </c>
      <c r="B11" s="97">
        <v>8853</v>
      </c>
      <c r="C11" s="97">
        <v>13154</v>
      </c>
      <c r="D11" s="97">
        <v>14442</v>
      </c>
      <c r="E11" s="97">
        <v>21001</v>
      </c>
      <c r="F11" s="97">
        <v>21695</v>
      </c>
      <c r="G11" s="100"/>
    </row>
    <row r="12" spans="1:7" ht="17.25" customHeight="1" x14ac:dyDescent="0.2">
      <c r="A12" s="14" t="s">
        <v>14</v>
      </c>
      <c r="B12" s="97">
        <v>348</v>
      </c>
      <c r="C12" s="97">
        <v>1271</v>
      </c>
      <c r="D12" s="97">
        <v>943</v>
      </c>
      <c r="E12" s="97">
        <v>840</v>
      </c>
      <c r="F12" s="97">
        <v>0</v>
      </c>
    </row>
    <row r="13" spans="1:7" ht="17.25" customHeight="1" x14ac:dyDescent="0.2">
      <c r="A13" s="14" t="s">
        <v>38</v>
      </c>
      <c r="B13" s="97">
        <v>0</v>
      </c>
      <c r="C13" s="97">
        <v>0</v>
      </c>
      <c r="D13" s="97">
        <v>0</v>
      </c>
      <c r="E13" s="97">
        <v>748</v>
      </c>
      <c r="F13" s="97">
        <v>585</v>
      </c>
    </row>
    <row r="14" spans="1:7" ht="17.25" customHeight="1" x14ac:dyDescent="0.2">
      <c r="A14" s="14" t="s">
        <v>9</v>
      </c>
      <c r="B14" s="97">
        <v>0</v>
      </c>
      <c r="C14" s="97">
        <v>0</v>
      </c>
      <c r="D14" s="97">
        <v>0</v>
      </c>
      <c r="E14" s="97">
        <v>0</v>
      </c>
      <c r="F14" s="97">
        <v>163.00000000000003</v>
      </c>
    </row>
    <row r="15" spans="1:7" ht="17.25" customHeight="1" x14ac:dyDescent="0.2">
      <c r="A15" s="14" t="s">
        <v>17</v>
      </c>
      <c r="B15" s="97">
        <v>3963</v>
      </c>
      <c r="C15" s="97">
        <v>8606</v>
      </c>
      <c r="D15" s="97">
        <v>7559</v>
      </c>
      <c r="E15" s="97">
        <v>6876</v>
      </c>
      <c r="F15" s="97">
        <v>4546.0000000000018</v>
      </c>
    </row>
    <row r="16" spans="1:7" ht="17.25" customHeight="1" x14ac:dyDescent="0.2">
      <c r="A16" s="14" t="s">
        <v>225</v>
      </c>
      <c r="B16" s="97">
        <v>0</v>
      </c>
      <c r="C16" s="97">
        <v>0</v>
      </c>
      <c r="D16" s="97">
        <v>0</v>
      </c>
      <c r="E16" s="97">
        <v>0</v>
      </c>
      <c r="F16" s="97">
        <v>2535.0000000000009</v>
      </c>
    </row>
    <row r="17" spans="1:6" ht="17.25" customHeight="1" x14ac:dyDescent="0.2">
      <c r="A17" s="14" t="s">
        <v>226</v>
      </c>
      <c r="B17" s="97">
        <v>0</v>
      </c>
      <c r="C17" s="97">
        <v>0</v>
      </c>
      <c r="D17" s="97">
        <v>0</v>
      </c>
      <c r="E17" s="97">
        <v>0</v>
      </c>
      <c r="F17" s="97">
        <v>3738.0000000000005</v>
      </c>
    </row>
    <row r="18" spans="1:6" ht="17.25" customHeight="1" x14ac:dyDescent="0.2">
      <c r="A18" s="14" t="s">
        <v>337</v>
      </c>
      <c r="B18" s="97">
        <v>0</v>
      </c>
      <c r="C18" s="97">
        <v>0</v>
      </c>
      <c r="D18" s="97">
        <v>0</v>
      </c>
      <c r="E18" s="97">
        <v>0</v>
      </c>
      <c r="F18" s="97">
        <v>1743.9999999999998</v>
      </c>
    </row>
    <row r="19" spans="1:6" ht="17.25" customHeight="1" x14ac:dyDescent="0.2">
      <c r="A19" s="14" t="s">
        <v>8</v>
      </c>
      <c r="B19" s="97">
        <v>59</v>
      </c>
      <c r="C19" s="97">
        <v>236</v>
      </c>
      <c r="D19" s="97">
        <v>4958</v>
      </c>
      <c r="E19" s="97">
        <v>2159</v>
      </c>
      <c r="F19" s="97">
        <v>0</v>
      </c>
    </row>
    <row r="20" spans="1:6" ht="17.25" customHeight="1" x14ac:dyDescent="0.2">
      <c r="A20" s="14" t="s">
        <v>184</v>
      </c>
      <c r="B20" s="97">
        <v>0</v>
      </c>
      <c r="C20" s="97">
        <v>0</v>
      </c>
      <c r="D20" s="97">
        <v>982</v>
      </c>
      <c r="E20" s="97">
        <v>693</v>
      </c>
      <c r="F20" s="97">
        <v>0</v>
      </c>
    </row>
    <row r="21" spans="1:6" ht="17.25" customHeight="1" x14ac:dyDescent="0.2">
      <c r="A21" s="14" t="s">
        <v>232</v>
      </c>
      <c r="B21" s="97">
        <v>0</v>
      </c>
      <c r="C21" s="97">
        <v>0</v>
      </c>
      <c r="D21" s="97">
        <v>0</v>
      </c>
      <c r="E21" s="97">
        <v>2474</v>
      </c>
      <c r="F21" s="97">
        <v>1430</v>
      </c>
    </row>
    <row r="22" spans="1:6" ht="17.25" customHeight="1" x14ac:dyDescent="0.2">
      <c r="A22" s="14" t="s">
        <v>234</v>
      </c>
      <c r="B22" s="97">
        <v>0</v>
      </c>
      <c r="C22" s="97">
        <v>0</v>
      </c>
      <c r="D22" s="97">
        <v>0</v>
      </c>
      <c r="E22" s="97">
        <v>0</v>
      </c>
      <c r="F22" s="97">
        <v>748.00000000000011</v>
      </c>
    </row>
    <row r="23" spans="1:6" ht="17.25" customHeight="1" x14ac:dyDescent="0.2">
      <c r="A23" s="14" t="s">
        <v>7</v>
      </c>
      <c r="B23" s="97">
        <v>4483</v>
      </c>
      <c r="C23" s="97">
        <v>3041</v>
      </c>
      <c r="D23" s="97">
        <v>0</v>
      </c>
      <c r="E23" s="97">
        <v>2226</v>
      </c>
      <c r="F23" s="97">
        <v>4585</v>
      </c>
    </row>
    <row r="24" spans="1:6" ht="17.25" customHeight="1" x14ac:dyDescent="0.2">
      <c r="A24" s="14" t="s">
        <v>349</v>
      </c>
      <c r="B24" s="97">
        <v>0</v>
      </c>
      <c r="C24" s="97">
        <v>0</v>
      </c>
      <c r="D24" s="97">
        <v>0</v>
      </c>
      <c r="E24" s="97">
        <v>0</v>
      </c>
      <c r="F24" s="97">
        <v>1621.0000000000002</v>
      </c>
    </row>
    <row r="25" spans="1:6" ht="17.25" customHeight="1" x14ac:dyDescent="0.2">
      <c r="A25" s="4" t="s">
        <v>25</v>
      </c>
      <c r="B25" s="97">
        <v>160</v>
      </c>
      <c r="C25" s="97">
        <v>155</v>
      </c>
      <c r="D25" s="97">
        <v>201</v>
      </c>
      <c r="E25" s="97">
        <v>397</v>
      </c>
      <c r="F25" s="97">
        <v>272</v>
      </c>
    </row>
    <row r="26" spans="1:6" ht="17.25" customHeight="1" x14ac:dyDescent="0.2">
      <c r="A26" s="4" t="s">
        <v>243</v>
      </c>
      <c r="B26" s="97">
        <v>84</v>
      </c>
      <c r="C26" s="97">
        <v>77</v>
      </c>
      <c r="D26" s="97">
        <v>49</v>
      </c>
      <c r="E26" s="97">
        <v>123</v>
      </c>
      <c r="F26" s="97">
        <v>109.99999999999999</v>
      </c>
    </row>
    <row r="27" spans="1:6" ht="17.25" customHeight="1" x14ac:dyDescent="0.2">
      <c r="A27" s="10"/>
      <c r="B27" s="99"/>
      <c r="C27" s="99"/>
      <c r="D27" s="99"/>
      <c r="E27" s="10"/>
      <c r="F27" s="99"/>
    </row>
    <row r="28" spans="1:6" ht="17.25" customHeight="1" x14ac:dyDescent="0.2">
      <c r="A28" s="21" t="s">
        <v>313</v>
      </c>
      <c r="F28" s="97"/>
    </row>
    <row r="29" spans="1:6" x14ac:dyDescent="0.2">
      <c r="F29" s="97"/>
    </row>
    <row r="30" spans="1:6" x14ac:dyDescent="0.2">
      <c r="C30" s="100"/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  <row r="45" spans="6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377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12</v>
      </c>
      <c r="C8" s="97">
        <v>8</v>
      </c>
      <c r="D8" s="97">
        <v>10</v>
      </c>
      <c r="E8" s="97">
        <v>11</v>
      </c>
      <c r="F8" s="97">
        <v>12</v>
      </c>
    </row>
    <row r="9" spans="1:7" ht="17.25" customHeight="1" x14ac:dyDescent="0.2">
      <c r="A9" s="2" t="s">
        <v>33</v>
      </c>
      <c r="B9" s="97">
        <v>3208</v>
      </c>
      <c r="C9" s="97">
        <v>3542</v>
      </c>
      <c r="D9" s="97">
        <v>3822</v>
      </c>
      <c r="E9" s="97">
        <v>4365</v>
      </c>
      <c r="F9" s="97">
        <v>4811</v>
      </c>
    </row>
    <row r="10" spans="1:7" ht="17.25" customHeight="1" x14ac:dyDescent="0.2">
      <c r="A10" s="2" t="s">
        <v>23</v>
      </c>
      <c r="B10" s="97">
        <v>1240</v>
      </c>
      <c r="C10" s="97">
        <v>1708</v>
      </c>
      <c r="D10" s="97">
        <v>2068</v>
      </c>
      <c r="E10" s="97">
        <v>2703</v>
      </c>
      <c r="F10" s="97">
        <v>3246</v>
      </c>
      <c r="G10" s="100"/>
    </row>
    <row r="11" spans="1:7" ht="17.25" customHeight="1" x14ac:dyDescent="0.2">
      <c r="A11" s="4" t="s">
        <v>355</v>
      </c>
      <c r="B11" s="97">
        <v>1216</v>
      </c>
      <c r="C11" s="97">
        <v>1677</v>
      </c>
      <c r="D11" s="97">
        <v>2021</v>
      </c>
      <c r="E11" s="97">
        <v>2649</v>
      </c>
      <c r="F11" s="97">
        <v>3185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108</v>
      </c>
      <c r="D12" s="97">
        <v>0</v>
      </c>
      <c r="E12" s="97">
        <v>399</v>
      </c>
      <c r="F12" s="97">
        <v>0</v>
      </c>
    </row>
    <row r="13" spans="1:7" ht="17.25" customHeight="1" x14ac:dyDescent="0.2">
      <c r="A13" s="14" t="s">
        <v>44</v>
      </c>
      <c r="B13" s="97">
        <v>314</v>
      </c>
      <c r="C13" s="97">
        <v>79</v>
      </c>
      <c r="D13" s="97">
        <v>0</v>
      </c>
      <c r="E13" s="97">
        <v>0</v>
      </c>
      <c r="F13" s="97">
        <v>0</v>
      </c>
    </row>
    <row r="14" spans="1:7" ht="17.25" customHeight="1" x14ac:dyDescent="0.2">
      <c r="A14" s="14" t="s">
        <v>37</v>
      </c>
      <c r="B14" s="97">
        <v>0</v>
      </c>
      <c r="C14" s="97">
        <v>0</v>
      </c>
      <c r="D14" s="97">
        <v>256</v>
      </c>
      <c r="E14" s="97">
        <v>0</v>
      </c>
      <c r="F14" s="97">
        <v>0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178</v>
      </c>
      <c r="F15" s="97">
        <v>232.99999999999997</v>
      </c>
    </row>
    <row r="16" spans="1:7" ht="17.25" customHeight="1" x14ac:dyDescent="0.2">
      <c r="A16" s="14" t="s">
        <v>17</v>
      </c>
      <c r="B16" s="97">
        <v>312</v>
      </c>
      <c r="C16" s="97">
        <v>634</v>
      </c>
      <c r="D16" s="97">
        <v>1141</v>
      </c>
      <c r="E16" s="97">
        <v>1697</v>
      </c>
      <c r="F16" s="97">
        <v>1610</v>
      </c>
    </row>
    <row r="17" spans="1:6" ht="17.25" customHeight="1" x14ac:dyDescent="0.2">
      <c r="A17" s="14" t="s">
        <v>225</v>
      </c>
      <c r="B17" s="97">
        <v>0</v>
      </c>
      <c r="C17" s="97">
        <v>0</v>
      </c>
      <c r="D17" s="97">
        <v>0</v>
      </c>
      <c r="E17" s="97">
        <v>0</v>
      </c>
      <c r="F17" s="97">
        <v>21</v>
      </c>
    </row>
    <row r="18" spans="1:6" ht="17.25" customHeight="1" x14ac:dyDescent="0.2">
      <c r="A18" s="14" t="s">
        <v>337</v>
      </c>
      <c r="B18" s="97">
        <v>0</v>
      </c>
      <c r="C18" s="97">
        <v>0</v>
      </c>
      <c r="D18" s="97">
        <v>0</v>
      </c>
      <c r="E18" s="97">
        <v>0</v>
      </c>
      <c r="F18" s="97">
        <v>29</v>
      </c>
    </row>
    <row r="19" spans="1:6" ht="17.25" customHeight="1" x14ac:dyDescent="0.2">
      <c r="A19" s="14" t="s">
        <v>8</v>
      </c>
      <c r="B19" s="97">
        <v>223</v>
      </c>
      <c r="C19" s="97">
        <v>72</v>
      </c>
      <c r="D19" s="97">
        <v>404</v>
      </c>
      <c r="E19" s="97">
        <v>79</v>
      </c>
      <c r="F19" s="97">
        <v>0</v>
      </c>
    </row>
    <row r="20" spans="1:6" ht="17.25" customHeight="1" x14ac:dyDescent="0.2">
      <c r="A20" s="14" t="s">
        <v>232</v>
      </c>
      <c r="B20" s="97">
        <v>0</v>
      </c>
      <c r="C20" s="97">
        <v>0</v>
      </c>
      <c r="D20" s="97">
        <v>0</v>
      </c>
      <c r="E20" s="97">
        <v>101</v>
      </c>
      <c r="F20" s="97">
        <v>0</v>
      </c>
    </row>
    <row r="21" spans="1:6" ht="17.25" customHeight="1" x14ac:dyDescent="0.2">
      <c r="A21" s="14" t="s">
        <v>234</v>
      </c>
      <c r="B21" s="97">
        <v>0</v>
      </c>
      <c r="C21" s="97">
        <v>0</v>
      </c>
      <c r="D21" s="97">
        <v>0</v>
      </c>
      <c r="E21" s="97">
        <v>0</v>
      </c>
      <c r="F21" s="97">
        <v>19</v>
      </c>
    </row>
    <row r="22" spans="1:6" ht="17.25" customHeight="1" x14ac:dyDescent="0.2">
      <c r="A22" s="14" t="s">
        <v>7</v>
      </c>
      <c r="B22" s="97">
        <v>367</v>
      </c>
      <c r="C22" s="97">
        <v>784</v>
      </c>
      <c r="D22" s="97">
        <v>220</v>
      </c>
      <c r="E22" s="97">
        <v>195</v>
      </c>
      <c r="F22" s="97">
        <v>1270</v>
      </c>
    </row>
    <row r="23" spans="1:6" ht="17.25" customHeight="1" x14ac:dyDescent="0.2">
      <c r="A23" s="14" t="s">
        <v>301</v>
      </c>
      <c r="B23" s="97">
        <v>0</v>
      </c>
      <c r="C23" s="97">
        <v>0</v>
      </c>
      <c r="D23" s="97">
        <v>0</v>
      </c>
      <c r="E23" s="97">
        <v>0</v>
      </c>
      <c r="F23" s="97">
        <v>2.9999999999999996</v>
      </c>
    </row>
    <row r="24" spans="1:6" ht="17.25" customHeight="1" x14ac:dyDescent="0.2">
      <c r="A24" s="4" t="s">
        <v>25</v>
      </c>
      <c r="B24" s="97">
        <v>18</v>
      </c>
      <c r="C24" s="97">
        <v>20</v>
      </c>
      <c r="D24" s="97">
        <v>41</v>
      </c>
      <c r="E24" s="97">
        <v>38</v>
      </c>
      <c r="F24" s="97">
        <v>50</v>
      </c>
    </row>
    <row r="25" spans="1:6" ht="17.25" customHeight="1" x14ac:dyDescent="0.2">
      <c r="A25" s="4" t="s">
        <v>243</v>
      </c>
      <c r="B25" s="97">
        <v>6</v>
      </c>
      <c r="C25" s="97">
        <v>11</v>
      </c>
      <c r="D25" s="97">
        <v>6</v>
      </c>
      <c r="E25" s="97">
        <v>16</v>
      </c>
      <c r="F25" s="97">
        <v>11</v>
      </c>
    </row>
    <row r="26" spans="1:6" ht="17.25" customHeight="1" x14ac:dyDescent="0.2">
      <c r="A26" s="10"/>
      <c r="B26" s="99"/>
      <c r="C26" s="99"/>
      <c r="D26" s="99"/>
      <c r="E26" s="10"/>
      <c r="F26" s="99"/>
    </row>
    <row r="27" spans="1:6" ht="17.25" customHeight="1" x14ac:dyDescent="0.2">
      <c r="A27" s="21" t="s">
        <v>313</v>
      </c>
      <c r="F27" s="97"/>
    </row>
    <row r="28" spans="1:6" x14ac:dyDescent="0.2">
      <c r="F28" s="97"/>
    </row>
    <row r="29" spans="1:6" x14ac:dyDescent="0.2">
      <c r="C29" s="100"/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378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44</v>
      </c>
      <c r="C8" s="97">
        <v>32</v>
      </c>
      <c r="D8" s="97">
        <v>32</v>
      </c>
      <c r="E8" s="97">
        <v>35</v>
      </c>
      <c r="F8" s="97">
        <v>38</v>
      </c>
    </row>
    <row r="9" spans="1:7" ht="17.25" customHeight="1" x14ac:dyDescent="0.2">
      <c r="A9" s="2" t="s">
        <v>33</v>
      </c>
      <c r="B9" s="97">
        <v>14110</v>
      </c>
      <c r="C9" s="97">
        <v>15896</v>
      </c>
      <c r="D9" s="97">
        <v>17658</v>
      </c>
      <c r="E9" s="97">
        <v>19661</v>
      </c>
      <c r="F9" s="97">
        <v>21154</v>
      </c>
    </row>
    <row r="10" spans="1:7" ht="17.25" customHeight="1" x14ac:dyDescent="0.2">
      <c r="A10" s="2" t="s">
        <v>23</v>
      </c>
      <c r="B10" s="97">
        <v>4180</v>
      </c>
      <c r="C10" s="97">
        <v>5540</v>
      </c>
      <c r="D10" s="97">
        <v>8326</v>
      </c>
      <c r="E10" s="97">
        <v>9646</v>
      </c>
      <c r="F10" s="97">
        <v>11674.000000000004</v>
      </c>
      <c r="G10" s="100"/>
    </row>
    <row r="11" spans="1:7" ht="17.25" customHeight="1" x14ac:dyDescent="0.2">
      <c r="A11" s="4" t="s">
        <v>355</v>
      </c>
      <c r="B11" s="97">
        <v>4082</v>
      </c>
      <c r="C11" s="97">
        <v>5428</v>
      </c>
      <c r="D11" s="97">
        <v>8214</v>
      </c>
      <c r="E11" s="97">
        <v>9440</v>
      </c>
      <c r="F11" s="97">
        <v>11497.000000000002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510</v>
      </c>
      <c r="E12" s="97">
        <v>0</v>
      </c>
      <c r="F12" s="97">
        <v>0</v>
      </c>
    </row>
    <row r="13" spans="1:7" ht="17.25" customHeight="1" x14ac:dyDescent="0.2">
      <c r="A13" s="14" t="s">
        <v>14</v>
      </c>
      <c r="B13" s="97">
        <v>505</v>
      </c>
      <c r="C13" s="97">
        <v>845</v>
      </c>
      <c r="D13" s="97">
        <v>1052</v>
      </c>
      <c r="E13" s="97">
        <v>2521</v>
      </c>
      <c r="F13" s="97">
        <v>712.99999999999977</v>
      </c>
    </row>
    <row r="14" spans="1:7" ht="17.25" customHeight="1" x14ac:dyDescent="0.2">
      <c r="A14" s="14" t="s">
        <v>44</v>
      </c>
      <c r="B14" s="97">
        <v>255</v>
      </c>
      <c r="C14" s="97">
        <v>0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370</v>
      </c>
      <c r="F15" s="97">
        <v>0</v>
      </c>
    </row>
    <row r="16" spans="1:7" ht="17.25" customHeight="1" x14ac:dyDescent="0.2">
      <c r="A16" s="14" t="s">
        <v>17</v>
      </c>
      <c r="B16" s="97">
        <v>1161</v>
      </c>
      <c r="C16" s="97">
        <v>1524</v>
      </c>
      <c r="D16" s="97">
        <v>2270</v>
      </c>
      <c r="E16" s="97">
        <v>2434</v>
      </c>
      <c r="F16" s="97">
        <v>2377.9999999999991</v>
      </c>
    </row>
    <row r="17" spans="1:6" ht="17.25" customHeight="1" x14ac:dyDescent="0.2">
      <c r="A17" s="14" t="s">
        <v>225</v>
      </c>
      <c r="B17" s="97">
        <v>0</v>
      </c>
      <c r="C17" s="97">
        <v>0</v>
      </c>
      <c r="D17" s="97">
        <v>0</v>
      </c>
      <c r="E17" s="97">
        <v>0</v>
      </c>
      <c r="F17" s="97">
        <v>1285.9999999999998</v>
      </c>
    </row>
    <row r="18" spans="1:6" ht="17.25" customHeight="1" x14ac:dyDescent="0.2">
      <c r="A18" s="14" t="s">
        <v>337</v>
      </c>
      <c r="B18" s="97">
        <v>0</v>
      </c>
      <c r="C18" s="97">
        <v>0</v>
      </c>
      <c r="D18" s="97">
        <v>0</v>
      </c>
      <c r="E18" s="97">
        <v>0</v>
      </c>
      <c r="F18" s="97">
        <v>959</v>
      </c>
    </row>
    <row r="19" spans="1:6" ht="17.25" customHeight="1" x14ac:dyDescent="0.2">
      <c r="A19" s="14" t="s">
        <v>8</v>
      </c>
      <c r="B19" s="97">
        <v>0</v>
      </c>
      <c r="C19" s="97">
        <v>762</v>
      </c>
      <c r="D19" s="97">
        <v>0</v>
      </c>
      <c r="E19" s="97">
        <v>224</v>
      </c>
      <c r="F19" s="97">
        <v>0</v>
      </c>
    </row>
    <row r="20" spans="1:6" ht="17.25" customHeight="1" x14ac:dyDescent="0.2">
      <c r="A20" s="14" t="s">
        <v>232</v>
      </c>
      <c r="B20" s="97">
        <v>0</v>
      </c>
      <c r="C20" s="97">
        <v>0</v>
      </c>
      <c r="D20" s="97">
        <v>0</v>
      </c>
      <c r="E20" s="97">
        <v>1121</v>
      </c>
      <c r="F20" s="97">
        <v>544.99999999999977</v>
      </c>
    </row>
    <row r="21" spans="1:6" ht="17.25" customHeight="1" x14ac:dyDescent="0.2">
      <c r="A21" s="14" t="s">
        <v>234</v>
      </c>
      <c r="B21" s="97">
        <v>0</v>
      </c>
      <c r="C21" s="97">
        <v>0</v>
      </c>
      <c r="D21" s="97">
        <v>0</v>
      </c>
      <c r="E21" s="97">
        <v>0</v>
      </c>
      <c r="F21" s="97">
        <v>69.000000000000014</v>
      </c>
    </row>
    <row r="22" spans="1:6" ht="17.25" customHeight="1" x14ac:dyDescent="0.2">
      <c r="A22" s="14" t="s">
        <v>7</v>
      </c>
      <c r="B22" s="97">
        <v>2161</v>
      </c>
      <c r="C22" s="97">
        <v>2297</v>
      </c>
      <c r="D22" s="97">
        <v>2544</v>
      </c>
      <c r="E22" s="97">
        <v>2770</v>
      </c>
      <c r="F22" s="97">
        <v>3202.0000000000005</v>
      </c>
    </row>
    <row r="23" spans="1:6" ht="17.25" customHeight="1" x14ac:dyDescent="0.2">
      <c r="A23" s="14" t="s">
        <v>301</v>
      </c>
      <c r="B23" s="97">
        <v>0</v>
      </c>
      <c r="C23" s="97">
        <v>0</v>
      </c>
      <c r="D23" s="97">
        <v>0</v>
      </c>
      <c r="E23" s="97">
        <v>0</v>
      </c>
      <c r="F23" s="97">
        <v>573.00000000000011</v>
      </c>
    </row>
    <row r="24" spans="1:6" ht="17.25" customHeight="1" x14ac:dyDescent="0.2">
      <c r="A24" s="14" t="s">
        <v>105</v>
      </c>
      <c r="B24" s="97">
        <v>0</v>
      </c>
      <c r="C24" s="97">
        <v>0</v>
      </c>
      <c r="D24" s="97">
        <v>1838</v>
      </c>
      <c r="E24" s="97">
        <v>0</v>
      </c>
      <c r="F24" s="97">
        <v>1772.0000000000002</v>
      </c>
    </row>
    <row r="25" spans="1:6" ht="17.25" customHeight="1" x14ac:dyDescent="0.2">
      <c r="A25" s="4" t="s">
        <v>25</v>
      </c>
      <c r="B25" s="97">
        <v>60</v>
      </c>
      <c r="C25" s="97">
        <v>83</v>
      </c>
      <c r="D25" s="97">
        <v>85</v>
      </c>
      <c r="E25" s="97">
        <v>161</v>
      </c>
      <c r="F25" s="97">
        <v>139.00000000000003</v>
      </c>
    </row>
    <row r="26" spans="1:6" ht="17.25" customHeight="1" x14ac:dyDescent="0.2">
      <c r="A26" s="4" t="s">
        <v>243</v>
      </c>
      <c r="B26" s="97">
        <v>38</v>
      </c>
      <c r="C26" s="97">
        <v>29</v>
      </c>
      <c r="D26" s="97">
        <v>27</v>
      </c>
      <c r="E26" s="97">
        <v>45</v>
      </c>
      <c r="F26" s="97">
        <v>38.000000000000007</v>
      </c>
    </row>
    <row r="27" spans="1:6" ht="17.25" customHeight="1" x14ac:dyDescent="0.2">
      <c r="A27" s="10"/>
      <c r="B27" s="99"/>
      <c r="C27" s="99"/>
      <c r="D27" s="99"/>
      <c r="E27" s="10"/>
      <c r="F27" s="99"/>
    </row>
    <row r="28" spans="1:6" ht="17.25" customHeight="1" x14ac:dyDescent="0.2">
      <c r="A28" s="21" t="s">
        <v>313</v>
      </c>
      <c r="F28" s="97"/>
    </row>
    <row r="29" spans="1:6" x14ac:dyDescent="0.2">
      <c r="F29" s="97"/>
    </row>
    <row r="30" spans="1:6" x14ac:dyDescent="0.2">
      <c r="C30" s="100"/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379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69</v>
      </c>
      <c r="C8" s="97">
        <v>48</v>
      </c>
      <c r="D8" s="97">
        <v>53</v>
      </c>
      <c r="E8" s="97">
        <v>57</v>
      </c>
      <c r="F8" s="97">
        <v>56</v>
      </c>
    </row>
    <row r="9" spans="1:7" ht="17.25" customHeight="1" x14ac:dyDescent="0.2">
      <c r="A9" s="2" t="s">
        <v>33</v>
      </c>
      <c r="B9" s="97">
        <v>22972</v>
      </c>
      <c r="C9" s="97">
        <v>25591</v>
      </c>
      <c r="D9" s="97">
        <v>28029</v>
      </c>
      <c r="E9" s="97">
        <v>30801</v>
      </c>
      <c r="F9" s="97">
        <v>32708.999999999996</v>
      </c>
    </row>
    <row r="10" spans="1:7" ht="17.25" customHeight="1" x14ac:dyDescent="0.2">
      <c r="A10" s="2" t="s">
        <v>23</v>
      </c>
      <c r="B10" s="97">
        <v>6862</v>
      </c>
      <c r="C10" s="97">
        <v>6815</v>
      </c>
      <c r="D10" s="97">
        <v>9796</v>
      </c>
      <c r="E10" s="97">
        <v>13065</v>
      </c>
      <c r="F10" s="97">
        <v>14411</v>
      </c>
      <c r="G10" s="100"/>
    </row>
    <row r="11" spans="1:7" ht="17.25" customHeight="1" x14ac:dyDescent="0.2">
      <c r="A11" s="4" t="s">
        <v>355</v>
      </c>
      <c r="B11" s="97">
        <v>6678</v>
      </c>
      <c r="C11" s="97">
        <v>6663</v>
      </c>
      <c r="D11" s="97">
        <v>9573</v>
      </c>
      <c r="E11" s="97">
        <v>12716</v>
      </c>
      <c r="F11" s="97">
        <v>14157.999999999998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211</v>
      </c>
      <c r="E12" s="97">
        <v>0</v>
      </c>
      <c r="F12" s="97">
        <v>0</v>
      </c>
    </row>
    <row r="13" spans="1:7" ht="17.25" customHeight="1" x14ac:dyDescent="0.2">
      <c r="A13" s="14" t="s">
        <v>14</v>
      </c>
      <c r="B13" s="97">
        <v>1075</v>
      </c>
      <c r="C13" s="97">
        <v>757</v>
      </c>
      <c r="D13" s="97">
        <v>923</v>
      </c>
      <c r="E13" s="97">
        <v>2589</v>
      </c>
      <c r="F13" s="97">
        <v>444.99999999999994</v>
      </c>
    </row>
    <row r="14" spans="1:7" ht="17.25" customHeight="1" x14ac:dyDescent="0.2">
      <c r="A14" s="14" t="s">
        <v>85</v>
      </c>
      <c r="B14" s="97">
        <v>0</v>
      </c>
      <c r="C14" s="97">
        <v>0</v>
      </c>
      <c r="D14" s="97">
        <v>987</v>
      </c>
      <c r="E14" s="97">
        <v>0</v>
      </c>
      <c r="F14" s="97">
        <v>308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697</v>
      </c>
      <c r="F15" s="97">
        <v>0</v>
      </c>
    </row>
    <row r="16" spans="1:7" ht="17.25" customHeight="1" x14ac:dyDescent="0.2">
      <c r="A16" s="14" t="s">
        <v>9</v>
      </c>
      <c r="B16" s="97">
        <v>0</v>
      </c>
      <c r="C16" s="97">
        <v>0</v>
      </c>
      <c r="D16" s="97">
        <v>858</v>
      </c>
      <c r="E16" s="97">
        <v>657</v>
      </c>
      <c r="F16" s="97">
        <v>452.00000000000011</v>
      </c>
    </row>
    <row r="17" spans="1:6" ht="17.25" customHeight="1" x14ac:dyDescent="0.2">
      <c r="A17" s="14" t="s">
        <v>17</v>
      </c>
      <c r="B17" s="97">
        <v>2938</v>
      </c>
      <c r="C17" s="97">
        <v>3172</v>
      </c>
      <c r="D17" s="97">
        <v>4176</v>
      </c>
      <c r="E17" s="97">
        <v>1772</v>
      </c>
      <c r="F17" s="97">
        <v>985.00000000000023</v>
      </c>
    </row>
    <row r="18" spans="1:6" ht="17.25" customHeight="1" x14ac:dyDescent="0.2">
      <c r="A18" s="14" t="s">
        <v>225</v>
      </c>
      <c r="B18" s="97">
        <v>0</v>
      </c>
      <c r="C18" s="97">
        <v>0</v>
      </c>
      <c r="D18" s="97">
        <v>0</v>
      </c>
      <c r="E18" s="97">
        <v>0</v>
      </c>
      <c r="F18" s="97">
        <v>831</v>
      </c>
    </row>
    <row r="19" spans="1:6" ht="17.25" customHeight="1" x14ac:dyDescent="0.2">
      <c r="A19" s="14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420.00000000000023</v>
      </c>
    </row>
    <row r="20" spans="1:6" ht="17.25" customHeight="1" x14ac:dyDescent="0.2">
      <c r="A20" s="14" t="s">
        <v>8</v>
      </c>
      <c r="B20" s="97">
        <v>160</v>
      </c>
      <c r="C20" s="97">
        <v>416</v>
      </c>
      <c r="D20" s="97">
        <v>379</v>
      </c>
      <c r="E20" s="97">
        <v>568</v>
      </c>
      <c r="F20" s="97">
        <v>0</v>
      </c>
    </row>
    <row r="21" spans="1:6" ht="17.25" customHeight="1" x14ac:dyDescent="0.2">
      <c r="A21" s="14" t="s">
        <v>184</v>
      </c>
      <c r="B21" s="97">
        <v>0</v>
      </c>
      <c r="C21" s="97">
        <v>0</v>
      </c>
      <c r="D21" s="97">
        <v>0</v>
      </c>
      <c r="E21" s="97">
        <v>2071</v>
      </c>
      <c r="F21" s="97">
        <v>0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1345</v>
      </c>
      <c r="F22" s="97">
        <v>175.99999999999997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0</v>
      </c>
      <c r="F23" s="97">
        <v>87</v>
      </c>
    </row>
    <row r="24" spans="1:6" ht="17.25" customHeight="1" x14ac:dyDescent="0.2">
      <c r="A24" s="14" t="s">
        <v>7</v>
      </c>
      <c r="B24" s="97">
        <v>2505</v>
      </c>
      <c r="C24" s="97">
        <v>796</v>
      </c>
      <c r="D24" s="97">
        <v>2039</v>
      </c>
      <c r="E24" s="97">
        <v>3017</v>
      </c>
      <c r="F24" s="97">
        <v>10454.000000000004</v>
      </c>
    </row>
    <row r="25" spans="1:6" ht="17.25" customHeight="1" x14ac:dyDescent="0.2">
      <c r="A25" s="14" t="s">
        <v>20</v>
      </c>
      <c r="B25" s="97">
        <v>0</v>
      </c>
      <c r="C25" s="97">
        <v>1522</v>
      </c>
      <c r="D25" s="97">
        <v>0</v>
      </c>
      <c r="E25" s="97">
        <v>0</v>
      </c>
      <c r="F25" s="97">
        <v>0</v>
      </c>
    </row>
    <row r="26" spans="1:6" ht="17.25" customHeight="1" x14ac:dyDescent="0.2">
      <c r="A26" s="4" t="s">
        <v>25</v>
      </c>
      <c r="B26" s="97">
        <v>131</v>
      </c>
      <c r="C26" s="97">
        <v>109</v>
      </c>
      <c r="D26" s="97">
        <v>176</v>
      </c>
      <c r="E26" s="97">
        <v>279</v>
      </c>
      <c r="F26" s="97">
        <v>185.99999999999997</v>
      </c>
    </row>
    <row r="27" spans="1:6" ht="17.25" customHeight="1" x14ac:dyDescent="0.2">
      <c r="A27" s="4" t="s">
        <v>243</v>
      </c>
      <c r="B27" s="97">
        <v>53</v>
      </c>
      <c r="C27" s="97">
        <v>43</v>
      </c>
      <c r="D27" s="97">
        <v>47</v>
      </c>
      <c r="E27" s="97">
        <v>70</v>
      </c>
      <c r="F27" s="97">
        <v>66.999999999999986</v>
      </c>
    </row>
    <row r="28" spans="1:6" ht="17.25" customHeight="1" x14ac:dyDescent="0.2">
      <c r="A28" s="10"/>
      <c r="B28" s="99"/>
      <c r="C28" s="99"/>
      <c r="D28" s="99"/>
      <c r="E28" s="10"/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380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55</v>
      </c>
      <c r="C8" s="97">
        <v>37</v>
      </c>
      <c r="D8" s="97">
        <v>42</v>
      </c>
      <c r="E8" s="97">
        <v>47</v>
      </c>
      <c r="F8" s="97">
        <v>49</v>
      </c>
    </row>
    <row r="9" spans="1:7" ht="17.25" customHeight="1" x14ac:dyDescent="0.2">
      <c r="A9" s="2" t="s">
        <v>33</v>
      </c>
      <c r="B9" s="97">
        <v>19834</v>
      </c>
      <c r="C9" s="97">
        <v>22549</v>
      </c>
      <c r="D9" s="97">
        <v>25315</v>
      </c>
      <c r="E9" s="97">
        <v>28151</v>
      </c>
      <c r="F9" s="97">
        <v>29557.000000000007</v>
      </c>
    </row>
    <row r="10" spans="1:7" ht="17.25" customHeight="1" x14ac:dyDescent="0.2">
      <c r="A10" s="2" t="s">
        <v>23</v>
      </c>
      <c r="B10" s="97">
        <v>7733</v>
      </c>
      <c r="C10" s="97">
        <v>7901</v>
      </c>
      <c r="D10" s="97">
        <v>8720</v>
      </c>
      <c r="E10" s="97">
        <v>12701</v>
      </c>
      <c r="F10" s="97">
        <v>13674.000000000002</v>
      </c>
      <c r="G10" s="100"/>
    </row>
    <row r="11" spans="1:7" ht="17.25" customHeight="1" x14ac:dyDescent="0.2">
      <c r="A11" s="4" t="s">
        <v>355</v>
      </c>
      <c r="B11" s="97">
        <v>7425</v>
      </c>
      <c r="C11" s="97">
        <v>7743</v>
      </c>
      <c r="D11" s="97">
        <v>8526</v>
      </c>
      <c r="E11" s="97">
        <v>12405</v>
      </c>
      <c r="F11" s="97">
        <v>13402.999999999996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694</v>
      </c>
      <c r="E12" s="97">
        <v>56</v>
      </c>
      <c r="F12" s="97">
        <v>0</v>
      </c>
    </row>
    <row r="13" spans="1:7" ht="17.25" customHeight="1" x14ac:dyDescent="0.2">
      <c r="A13" s="14" t="s">
        <v>14</v>
      </c>
      <c r="B13" s="97">
        <v>359</v>
      </c>
      <c r="C13" s="97">
        <v>907</v>
      </c>
      <c r="D13" s="97">
        <v>0</v>
      </c>
      <c r="E13" s="97">
        <v>3211</v>
      </c>
      <c r="F13" s="97">
        <v>988.99999999999989</v>
      </c>
    </row>
    <row r="14" spans="1:7" ht="17.25" customHeight="1" x14ac:dyDescent="0.2">
      <c r="A14" s="14" t="s">
        <v>204</v>
      </c>
      <c r="B14" s="97">
        <v>0</v>
      </c>
      <c r="C14" s="97">
        <v>0</v>
      </c>
      <c r="D14" s="97">
        <v>0</v>
      </c>
      <c r="E14" s="97">
        <v>2349</v>
      </c>
      <c r="F14" s="97">
        <v>1651.9999999999998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276</v>
      </c>
      <c r="F15" s="97">
        <v>58.000000000000007</v>
      </c>
    </row>
    <row r="16" spans="1:7" ht="17.25" customHeight="1" x14ac:dyDescent="0.2">
      <c r="A16" s="14" t="s">
        <v>9</v>
      </c>
      <c r="B16" s="97">
        <v>1027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17</v>
      </c>
      <c r="B17" s="97">
        <v>2000</v>
      </c>
      <c r="C17" s="97">
        <v>4610</v>
      </c>
      <c r="D17" s="97">
        <v>3495</v>
      </c>
      <c r="E17" s="97">
        <v>3116</v>
      </c>
      <c r="F17" s="97">
        <v>2746.0000000000005</v>
      </c>
    </row>
    <row r="18" spans="1:6" ht="17.25" customHeight="1" x14ac:dyDescent="0.2">
      <c r="A18" s="14" t="s">
        <v>8</v>
      </c>
      <c r="B18" s="97">
        <v>425</v>
      </c>
      <c r="C18" s="97">
        <v>0</v>
      </c>
      <c r="D18" s="97">
        <v>1103</v>
      </c>
      <c r="E18" s="97">
        <v>348</v>
      </c>
      <c r="F18" s="97">
        <v>0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633</v>
      </c>
      <c r="F19" s="97">
        <v>49.000000000000021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439</v>
      </c>
    </row>
    <row r="21" spans="1:6" ht="17.25" customHeight="1" x14ac:dyDescent="0.2">
      <c r="A21" s="14" t="s">
        <v>299</v>
      </c>
      <c r="B21" s="97">
        <v>0</v>
      </c>
      <c r="C21" s="97">
        <v>0</v>
      </c>
      <c r="D21" s="97">
        <v>0</v>
      </c>
      <c r="E21" s="97">
        <v>0</v>
      </c>
      <c r="F21" s="97">
        <v>3743.0000000000014</v>
      </c>
    </row>
    <row r="22" spans="1:6" ht="17.25" customHeight="1" x14ac:dyDescent="0.2">
      <c r="A22" s="14" t="s">
        <v>184</v>
      </c>
      <c r="B22" s="97">
        <v>1102</v>
      </c>
      <c r="C22" s="97">
        <v>0</v>
      </c>
      <c r="D22" s="97">
        <v>0</v>
      </c>
      <c r="E22" s="97">
        <v>294</v>
      </c>
      <c r="F22" s="97">
        <v>0</v>
      </c>
    </row>
    <row r="23" spans="1:6" ht="17.25" customHeight="1" x14ac:dyDescent="0.2">
      <c r="A23" s="14" t="s">
        <v>232</v>
      </c>
      <c r="B23" s="97">
        <v>0</v>
      </c>
      <c r="C23" s="97">
        <v>0</v>
      </c>
      <c r="D23" s="97">
        <v>0</v>
      </c>
      <c r="E23" s="97">
        <v>303</v>
      </c>
      <c r="F23" s="97">
        <v>0</v>
      </c>
    </row>
    <row r="24" spans="1:6" ht="17.25" customHeight="1" x14ac:dyDescent="0.2">
      <c r="A24" s="14" t="s">
        <v>234</v>
      </c>
      <c r="B24" s="97">
        <v>0</v>
      </c>
      <c r="C24" s="97">
        <v>0</v>
      </c>
      <c r="D24" s="97">
        <v>0</v>
      </c>
      <c r="E24" s="97">
        <v>0</v>
      </c>
      <c r="F24" s="97">
        <v>292.99999999999994</v>
      </c>
    </row>
    <row r="25" spans="1:6" ht="17.25" customHeight="1" x14ac:dyDescent="0.2">
      <c r="A25" s="14" t="s">
        <v>7</v>
      </c>
      <c r="B25" s="97">
        <v>2512</v>
      </c>
      <c r="C25" s="97">
        <v>0</v>
      </c>
      <c r="D25" s="97">
        <v>1064</v>
      </c>
      <c r="E25" s="97">
        <v>1819</v>
      </c>
      <c r="F25" s="97">
        <v>3434.0000000000005</v>
      </c>
    </row>
    <row r="26" spans="1:6" ht="17.25" customHeight="1" x14ac:dyDescent="0.2">
      <c r="A26" s="14" t="s">
        <v>20</v>
      </c>
      <c r="B26" s="97">
        <v>0</v>
      </c>
      <c r="C26" s="97">
        <v>191</v>
      </c>
      <c r="D26" s="97">
        <v>0</v>
      </c>
      <c r="E26" s="97">
        <v>0</v>
      </c>
      <c r="F26" s="97">
        <v>0</v>
      </c>
    </row>
    <row r="27" spans="1:6" ht="17.25" customHeight="1" x14ac:dyDescent="0.2">
      <c r="A27" s="14" t="s">
        <v>81</v>
      </c>
      <c r="B27" s="97">
        <v>0</v>
      </c>
      <c r="C27" s="97">
        <v>2035</v>
      </c>
      <c r="D27" s="97">
        <v>2170</v>
      </c>
      <c r="E27" s="97">
        <v>0</v>
      </c>
      <c r="F27" s="97">
        <v>0</v>
      </c>
    </row>
    <row r="28" spans="1:6" ht="17.25" customHeight="1" x14ac:dyDescent="0.2">
      <c r="A28" s="4" t="s">
        <v>25</v>
      </c>
      <c r="B28" s="97">
        <v>249</v>
      </c>
      <c r="C28" s="97">
        <v>108</v>
      </c>
      <c r="D28" s="97">
        <v>145</v>
      </c>
      <c r="E28" s="97">
        <v>216</v>
      </c>
      <c r="F28" s="97">
        <v>190.99999999999997</v>
      </c>
    </row>
    <row r="29" spans="1:6" ht="17.25" customHeight="1" x14ac:dyDescent="0.2">
      <c r="A29" s="4" t="s">
        <v>243</v>
      </c>
      <c r="B29" s="97">
        <v>59</v>
      </c>
      <c r="C29" s="97">
        <v>50</v>
      </c>
      <c r="D29" s="97">
        <v>49</v>
      </c>
      <c r="E29" s="97">
        <v>80</v>
      </c>
      <c r="F29" s="97">
        <v>80.000000000000028</v>
      </c>
    </row>
    <row r="30" spans="1:6" ht="17.25" customHeight="1" x14ac:dyDescent="0.2">
      <c r="A30" s="10"/>
      <c r="B30" s="99"/>
      <c r="C30" s="99"/>
      <c r="D30" s="99"/>
      <c r="E30" s="10"/>
      <c r="F30" s="99"/>
    </row>
    <row r="31" spans="1:6" ht="17.25" customHeight="1" x14ac:dyDescent="0.2">
      <c r="A31" s="21" t="s">
        <v>313</v>
      </c>
      <c r="F31" s="97"/>
    </row>
    <row r="32" spans="1:6" x14ac:dyDescent="0.2">
      <c r="F32" s="97"/>
    </row>
    <row r="33" spans="3:6" x14ac:dyDescent="0.2">
      <c r="C33" s="100"/>
      <c r="F33" s="97"/>
    </row>
    <row r="34" spans="3:6" x14ac:dyDescent="0.2">
      <c r="F34" s="97"/>
    </row>
    <row r="35" spans="3:6" x14ac:dyDescent="0.2">
      <c r="F35" s="97"/>
    </row>
    <row r="36" spans="3:6" x14ac:dyDescent="0.2">
      <c r="F36" s="97"/>
    </row>
    <row r="37" spans="3:6" x14ac:dyDescent="0.2">
      <c r="F37" s="97"/>
    </row>
    <row r="38" spans="3:6" x14ac:dyDescent="0.2">
      <c r="F38" s="97"/>
    </row>
    <row r="39" spans="3:6" x14ac:dyDescent="0.2">
      <c r="F39" s="97"/>
    </row>
    <row r="40" spans="3:6" x14ac:dyDescent="0.2">
      <c r="F40" s="97"/>
    </row>
    <row r="41" spans="3:6" x14ac:dyDescent="0.2">
      <c r="F41" s="97"/>
    </row>
    <row r="42" spans="3:6" x14ac:dyDescent="0.2">
      <c r="F42" s="97"/>
    </row>
    <row r="43" spans="3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>
    <tabColor theme="9" tint="0.59999389629810485"/>
    <pageSetUpPr fitToPage="1"/>
  </sheetPr>
  <dimension ref="A3:G42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381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42</v>
      </c>
      <c r="C8" s="97">
        <v>27</v>
      </c>
      <c r="D8" s="97">
        <v>30</v>
      </c>
      <c r="E8" s="97">
        <v>36</v>
      </c>
      <c r="F8" s="97">
        <v>36</v>
      </c>
    </row>
    <row r="9" spans="1:7" ht="17.25" customHeight="1" x14ac:dyDescent="0.2">
      <c r="A9" s="2" t="s">
        <v>33</v>
      </c>
      <c r="B9" s="97">
        <v>14185</v>
      </c>
      <c r="C9" s="97">
        <v>16227</v>
      </c>
      <c r="D9" s="97">
        <v>18233</v>
      </c>
      <c r="E9" s="97">
        <v>20803</v>
      </c>
      <c r="F9" s="97">
        <v>22742</v>
      </c>
    </row>
    <row r="10" spans="1:7" ht="17.25" customHeight="1" x14ac:dyDescent="0.2">
      <c r="A10" s="2" t="s">
        <v>23</v>
      </c>
      <c r="B10" s="97">
        <v>5678</v>
      </c>
      <c r="C10" s="97">
        <v>4866</v>
      </c>
      <c r="D10" s="97">
        <v>3953</v>
      </c>
      <c r="E10" s="97">
        <v>9018</v>
      </c>
      <c r="F10" s="97">
        <v>9804</v>
      </c>
      <c r="G10" s="100"/>
    </row>
    <row r="11" spans="1:7" ht="17.25" customHeight="1" x14ac:dyDescent="0.2">
      <c r="A11" s="4" t="s">
        <v>355</v>
      </c>
      <c r="B11" s="97">
        <v>5519</v>
      </c>
      <c r="C11" s="97">
        <v>4762</v>
      </c>
      <c r="D11" s="97">
        <v>3864</v>
      </c>
      <c r="E11" s="97">
        <v>8805</v>
      </c>
      <c r="F11" s="97">
        <v>9641</v>
      </c>
      <c r="G11" s="100"/>
    </row>
    <row r="12" spans="1:7" ht="17.25" customHeight="1" x14ac:dyDescent="0.2">
      <c r="A12" s="14" t="s">
        <v>14</v>
      </c>
      <c r="B12" s="97">
        <v>144</v>
      </c>
      <c r="C12" s="97">
        <v>1625</v>
      </c>
      <c r="D12" s="97">
        <v>0</v>
      </c>
      <c r="E12" s="97">
        <v>1299</v>
      </c>
      <c r="F12" s="97">
        <v>0</v>
      </c>
    </row>
    <row r="13" spans="1:7" ht="17.25" customHeight="1" x14ac:dyDescent="0.2">
      <c r="A13" s="14" t="s">
        <v>51</v>
      </c>
      <c r="B13" s="97">
        <v>822</v>
      </c>
      <c r="C13" s="97">
        <v>0</v>
      </c>
      <c r="D13" s="97">
        <v>0</v>
      </c>
      <c r="E13" s="97">
        <v>0</v>
      </c>
      <c r="F13" s="97">
        <v>0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554</v>
      </c>
      <c r="F14" s="97">
        <v>0</v>
      </c>
    </row>
    <row r="15" spans="1:7" ht="17.25" customHeight="1" x14ac:dyDescent="0.2">
      <c r="A15" s="14" t="s">
        <v>17</v>
      </c>
      <c r="B15" s="97">
        <v>2007</v>
      </c>
      <c r="C15" s="97">
        <v>2428</v>
      </c>
      <c r="D15" s="97">
        <v>2230</v>
      </c>
      <c r="E15" s="97">
        <v>2177</v>
      </c>
      <c r="F15" s="97">
        <v>2637</v>
      </c>
    </row>
    <row r="16" spans="1:7" ht="17.25" customHeight="1" x14ac:dyDescent="0.2">
      <c r="A16" s="14" t="s">
        <v>337</v>
      </c>
      <c r="B16" s="97">
        <v>0</v>
      </c>
      <c r="C16" s="97">
        <v>0</v>
      </c>
      <c r="D16" s="97">
        <v>0</v>
      </c>
      <c r="E16" s="97">
        <v>0</v>
      </c>
      <c r="F16" s="97">
        <v>450.99999999999994</v>
      </c>
    </row>
    <row r="17" spans="1:6" ht="17.25" customHeight="1" x14ac:dyDescent="0.2">
      <c r="A17" s="14" t="s">
        <v>8</v>
      </c>
      <c r="B17" s="97">
        <v>390</v>
      </c>
      <c r="C17" s="97">
        <v>404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225</v>
      </c>
      <c r="B18" s="97">
        <v>0</v>
      </c>
      <c r="C18" s="97">
        <v>0</v>
      </c>
      <c r="D18" s="97">
        <v>0</v>
      </c>
      <c r="E18" s="97">
        <v>122</v>
      </c>
      <c r="F18" s="97">
        <v>0</v>
      </c>
    </row>
    <row r="19" spans="1:6" ht="17.25" customHeight="1" x14ac:dyDescent="0.2">
      <c r="A19" s="14" t="s">
        <v>184</v>
      </c>
      <c r="B19" s="97">
        <v>324</v>
      </c>
      <c r="C19" s="97">
        <v>0</v>
      </c>
      <c r="D19" s="97">
        <v>0</v>
      </c>
      <c r="E19" s="97">
        <v>809</v>
      </c>
      <c r="F19" s="97">
        <v>0</v>
      </c>
    </row>
    <row r="20" spans="1:6" ht="17.25" customHeight="1" x14ac:dyDescent="0.2">
      <c r="A20" s="14" t="s">
        <v>232</v>
      </c>
      <c r="B20" s="97">
        <v>0</v>
      </c>
      <c r="C20" s="97">
        <v>0</v>
      </c>
      <c r="D20" s="97">
        <v>0</v>
      </c>
      <c r="E20" s="97">
        <v>1407</v>
      </c>
      <c r="F20" s="97">
        <v>1570</v>
      </c>
    </row>
    <row r="21" spans="1:6" ht="17.25" customHeight="1" x14ac:dyDescent="0.2">
      <c r="A21" s="14" t="s">
        <v>234</v>
      </c>
      <c r="B21" s="97">
        <v>0</v>
      </c>
      <c r="C21" s="97">
        <v>0</v>
      </c>
      <c r="D21" s="97">
        <v>0</v>
      </c>
      <c r="E21" s="97">
        <v>319</v>
      </c>
      <c r="F21" s="97">
        <v>203</v>
      </c>
    </row>
    <row r="22" spans="1:6" ht="17.25" customHeight="1" x14ac:dyDescent="0.2">
      <c r="A22" s="14" t="s">
        <v>7</v>
      </c>
      <c r="B22" s="97">
        <v>1832</v>
      </c>
      <c r="C22" s="97">
        <v>0</v>
      </c>
      <c r="D22" s="97">
        <v>0</v>
      </c>
      <c r="E22" s="97">
        <v>2118</v>
      </c>
      <c r="F22" s="97">
        <v>4311.0000000000009</v>
      </c>
    </row>
    <row r="23" spans="1:6" ht="17.25" customHeight="1" x14ac:dyDescent="0.2">
      <c r="A23" s="14" t="s">
        <v>36</v>
      </c>
      <c r="B23" s="97">
        <v>0</v>
      </c>
      <c r="C23" s="97">
        <v>40</v>
      </c>
      <c r="D23" s="97">
        <v>0</v>
      </c>
      <c r="E23" s="97">
        <v>0</v>
      </c>
      <c r="F23" s="97">
        <v>0</v>
      </c>
    </row>
    <row r="24" spans="1:6" ht="17.25" customHeight="1" x14ac:dyDescent="0.2">
      <c r="A24" s="14" t="s">
        <v>82</v>
      </c>
      <c r="B24" s="97">
        <v>0</v>
      </c>
      <c r="C24" s="97">
        <v>265</v>
      </c>
      <c r="D24" s="97">
        <v>1634</v>
      </c>
      <c r="E24" s="97">
        <v>0</v>
      </c>
      <c r="F24" s="97">
        <v>0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>
        <v>0</v>
      </c>
      <c r="F25" s="97">
        <v>469.00000000000017</v>
      </c>
    </row>
    <row r="26" spans="1:6" ht="17.25" customHeight="1" x14ac:dyDescent="0.2">
      <c r="A26" s="4" t="s">
        <v>25</v>
      </c>
      <c r="B26" s="97">
        <v>121</v>
      </c>
      <c r="C26" s="97">
        <v>77</v>
      </c>
      <c r="D26" s="97">
        <v>70</v>
      </c>
      <c r="E26" s="97">
        <v>176</v>
      </c>
      <c r="F26" s="97">
        <v>116.00000000000001</v>
      </c>
    </row>
    <row r="27" spans="1:6" ht="17.25" customHeight="1" x14ac:dyDescent="0.2">
      <c r="A27" s="4" t="s">
        <v>243</v>
      </c>
      <c r="B27" s="97">
        <v>38</v>
      </c>
      <c r="C27" s="97">
        <v>27</v>
      </c>
      <c r="D27" s="97">
        <v>19</v>
      </c>
      <c r="E27" s="97">
        <v>37</v>
      </c>
      <c r="F27" s="97">
        <v>47</v>
      </c>
    </row>
    <row r="28" spans="1:6" ht="17.25" customHeight="1" x14ac:dyDescent="0.2">
      <c r="A28" s="10"/>
      <c r="B28" s="99"/>
      <c r="C28" s="99"/>
      <c r="D28" s="99"/>
      <c r="E28" s="10"/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>
    <tabColor theme="9" tint="0.59999389629810485"/>
    <pageSetUpPr fitToPage="1"/>
  </sheetPr>
  <dimension ref="A3:G42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382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30</v>
      </c>
      <c r="C8" s="97">
        <v>22</v>
      </c>
      <c r="D8" s="97">
        <v>24</v>
      </c>
      <c r="E8" s="97">
        <v>28</v>
      </c>
      <c r="F8" s="97">
        <v>28</v>
      </c>
    </row>
    <row r="9" spans="1:7" ht="17.25" customHeight="1" x14ac:dyDescent="0.2">
      <c r="A9" s="2" t="s">
        <v>33</v>
      </c>
      <c r="B9" s="97">
        <v>9758</v>
      </c>
      <c r="C9" s="97">
        <v>11256</v>
      </c>
      <c r="D9" s="97">
        <v>12953</v>
      </c>
      <c r="E9" s="97">
        <v>14762</v>
      </c>
      <c r="F9" s="97">
        <v>16273.999999999996</v>
      </c>
    </row>
    <row r="10" spans="1:7" ht="17.25" customHeight="1" x14ac:dyDescent="0.2">
      <c r="A10" s="2" t="s">
        <v>23</v>
      </c>
      <c r="B10" s="97">
        <v>2572</v>
      </c>
      <c r="C10" s="97">
        <v>3175</v>
      </c>
      <c r="D10" s="97">
        <v>4806</v>
      </c>
      <c r="E10" s="97">
        <v>6464</v>
      </c>
      <c r="F10" s="97">
        <v>7789</v>
      </c>
      <c r="G10" s="100"/>
    </row>
    <row r="11" spans="1:7" ht="17.25" customHeight="1" x14ac:dyDescent="0.2">
      <c r="A11" s="4" t="s">
        <v>355</v>
      </c>
      <c r="B11" s="97">
        <v>2507</v>
      </c>
      <c r="C11" s="97">
        <v>3133</v>
      </c>
      <c r="D11" s="97">
        <v>4726</v>
      </c>
      <c r="E11" s="97">
        <v>6356</v>
      </c>
      <c r="F11" s="97">
        <v>7684.9999999999973</v>
      </c>
      <c r="G11" s="100"/>
    </row>
    <row r="12" spans="1:7" ht="17.25" customHeight="1" x14ac:dyDescent="0.2">
      <c r="A12" s="14" t="s">
        <v>14</v>
      </c>
      <c r="B12" s="97">
        <v>693</v>
      </c>
      <c r="C12" s="97">
        <v>1005</v>
      </c>
      <c r="D12" s="97">
        <v>359</v>
      </c>
      <c r="E12" s="97">
        <v>0</v>
      </c>
      <c r="F12" s="97">
        <v>0</v>
      </c>
    </row>
    <row r="13" spans="1:7" ht="17.25" customHeight="1" x14ac:dyDescent="0.2">
      <c r="A13" s="14" t="s">
        <v>37</v>
      </c>
      <c r="B13" s="97">
        <v>0</v>
      </c>
      <c r="C13" s="97">
        <v>0</v>
      </c>
      <c r="D13" s="97">
        <v>285</v>
      </c>
      <c r="E13" s="97">
        <v>0</v>
      </c>
      <c r="F13" s="97">
        <v>0</v>
      </c>
    </row>
    <row r="14" spans="1:7" ht="17.25" customHeight="1" x14ac:dyDescent="0.2">
      <c r="A14" s="14" t="s">
        <v>51</v>
      </c>
      <c r="B14" s="97">
        <v>306</v>
      </c>
      <c r="C14" s="97">
        <v>0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17</v>
      </c>
      <c r="B15" s="97">
        <v>109</v>
      </c>
      <c r="C15" s="97">
        <v>2128</v>
      </c>
      <c r="D15" s="97">
        <v>2080</v>
      </c>
      <c r="E15" s="97">
        <v>3550</v>
      </c>
      <c r="F15" s="97">
        <v>2700.0000000000009</v>
      </c>
    </row>
    <row r="16" spans="1:7" ht="17.25" customHeight="1" x14ac:dyDescent="0.2">
      <c r="A16" s="14" t="s">
        <v>335</v>
      </c>
      <c r="B16" s="97">
        <v>0</v>
      </c>
      <c r="C16" s="97">
        <v>0</v>
      </c>
      <c r="D16" s="97">
        <v>0</v>
      </c>
      <c r="E16" s="97">
        <v>0</v>
      </c>
      <c r="F16" s="97">
        <v>1879</v>
      </c>
    </row>
    <row r="17" spans="1:6" ht="17.25" customHeight="1" x14ac:dyDescent="0.2">
      <c r="A17" s="14" t="s">
        <v>8</v>
      </c>
      <c r="B17" s="97">
        <v>0</v>
      </c>
      <c r="C17" s="97">
        <v>0</v>
      </c>
      <c r="D17" s="97">
        <v>118</v>
      </c>
      <c r="E17" s="97">
        <v>0</v>
      </c>
      <c r="F17" s="97">
        <v>0</v>
      </c>
    </row>
    <row r="18" spans="1:6" ht="17.25" customHeight="1" x14ac:dyDescent="0.2">
      <c r="A18" s="14" t="s">
        <v>225</v>
      </c>
      <c r="B18" s="97">
        <v>0</v>
      </c>
      <c r="C18" s="97">
        <v>0</v>
      </c>
      <c r="D18" s="97">
        <v>0</v>
      </c>
      <c r="E18" s="97">
        <v>67</v>
      </c>
      <c r="F18" s="97">
        <v>141</v>
      </c>
    </row>
    <row r="19" spans="1:6" ht="17.25" customHeight="1" x14ac:dyDescent="0.2">
      <c r="A19" s="14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263.00000000000006</v>
      </c>
    </row>
    <row r="20" spans="1:6" ht="17.25" customHeight="1" x14ac:dyDescent="0.2">
      <c r="A20" s="14" t="s">
        <v>184</v>
      </c>
      <c r="B20" s="97">
        <v>0</v>
      </c>
      <c r="C20" s="97">
        <v>0</v>
      </c>
      <c r="D20" s="97">
        <v>0</v>
      </c>
      <c r="E20" s="97">
        <v>60</v>
      </c>
      <c r="F20" s="97">
        <v>0</v>
      </c>
    </row>
    <row r="21" spans="1:6" ht="17.25" customHeight="1" x14ac:dyDescent="0.2">
      <c r="A21" s="14" t="s">
        <v>232</v>
      </c>
      <c r="B21" s="97">
        <v>0</v>
      </c>
      <c r="C21" s="97">
        <v>0</v>
      </c>
      <c r="D21" s="97">
        <v>0</v>
      </c>
      <c r="E21" s="97">
        <v>53</v>
      </c>
      <c r="F21" s="97">
        <v>0</v>
      </c>
    </row>
    <row r="22" spans="1:6" ht="17.25" customHeight="1" x14ac:dyDescent="0.2">
      <c r="A22" s="14" t="s">
        <v>234</v>
      </c>
      <c r="B22" s="97">
        <v>0</v>
      </c>
      <c r="C22" s="97">
        <v>0</v>
      </c>
      <c r="D22" s="97">
        <v>0</v>
      </c>
      <c r="E22" s="97">
        <v>204</v>
      </c>
      <c r="F22" s="97">
        <v>110.99999999999999</v>
      </c>
    </row>
    <row r="23" spans="1:6" ht="17.25" customHeight="1" x14ac:dyDescent="0.2">
      <c r="A23" s="14" t="s">
        <v>7</v>
      </c>
      <c r="B23" s="97">
        <v>1399</v>
      </c>
      <c r="C23" s="97">
        <v>0</v>
      </c>
      <c r="D23" s="97">
        <v>1884</v>
      </c>
      <c r="E23" s="97">
        <v>2422</v>
      </c>
      <c r="F23" s="97">
        <v>2590.9999999999995</v>
      </c>
    </row>
    <row r="24" spans="1:6" ht="17.25" customHeight="1" x14ac:dyDescent="0.2">
      <c r="A24" s="4" t="s">
        <v>25</v>
      </c>
      <c r="B24" s="97">
        <v>44</v>
      </c>
      <c r="C24" s="97">
        <v>26</v>
      </c>
      <c r="D24" s="97">
        <v>60</v>
      </c>
      <c r="E24" s="97">
        <v>82</v>
      </c>
      <c r="F24" s="97">
        <v>75</v>
      </c>
    </row>
    <row r="25" spans="1:6" ht="17.25" customHeight="1" x14ac:dyDescent="0.2">
      <c r="A25" s="4" t="s">
        <v>243</v>
      </c>
      <c r="B25" s="97">
        <v>21</v>
      </c>
      <c r="C25" s="97">
        <v>16</v>
      </c>
      <c r="D25" s="97">
        <v>20</v>
      </c>
      <c r="E25" s="97">
        <v>26</v>
      </c>
      <c r="F25" s="97">
        <v>28.999999999999996</v>
      </c>
    </row>
    <row r="26" spans="1:6" ht="17.25" customHeight="1" x14ac:dyDescent="0.2">
      <c r="A26" s="10"/>
      <c r="B26" s="99"/>
      <c r="C26" s="99"/>
      <c r="D26" s="99"/>
      <c r="E26" s="10"/>
      <c r="F26" s="99"/>
    </row>
    <row r="27" spans="1:6" ht="17.25" customHeight="1" x14ac:dyDescent="0.2">
      <c r="A27" s="21" t="s">
        <v>313</v>
      </c>
      <c r="F27" s="97"/>
    </row>
    <row r="28" spans="1:6" x14ac:dyDescent="0.2">
      <c r="F28" s="97"/>
    </row>
    <row r="29" spans="1:6" x14ac:dyDescent="0.2">
      <c r="C29" s="100"/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5.33203125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383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213</v>
      </c>
      <c r="C8" s="97">
        <v>161</v>
      </c>
      <c r="D8" s="97">
        <v>178</v>
      </c>
      <c r="E8" s="97">
        <v>200</v>
      </c>
      <c r="F8" s="97">
        <v>207</v>
      </c>
    </row>
    <row r="9" spans="1:7" ht="17.25" customHeight="1" x14ac:dyDescent="0.2">
      <c r="A9" s="2" t="s">
        <v>33</v>
      </c>
      <c r="B9" s="97">
        <v>66422</v>
      </c>
      <c r="C9" s="97">
        <v>76904</v>
      </c>
      <c r="D9" s="97">
        <v>88519</v>
      </c>
      <c r="E9" s="97">
        <v>102906</v>
      </c>
      <c r="F9" s="97">
        <v>113375.99999999996</v>
      </c>
    </row>
    <row r="10" spans="1:7" ht="17.25" customHeight="1" x14ac:dyDescent="0.2">
      <c r="A10" s="2" t="s">
        <v>23</v>
      </c>
      <c r="B10" s="97">
        <v>18628</v>
      </c>
      <c r="C10" s="97">
        <v>21970</v>
      </c>
      <c r="D10" s="97">
        <v>31891</v>
      </c>
      <c r="E10" s="97">
        <v>42818</v>
      </c>
      <c r="F10" s="97">
        <v>43699.999999999985</v>
      </c>
      <c r="G10" s="100"/>
    </row>
    <row r="11" spans="1:7" ht="17.25" customHeight="1" x14ac:dyDescent="0.2">
      <c r="A11" s="4" t="s">
        <v>355</v>
      </c>
      <c r="B11" s="97">
        <v>18158</v>
      </c>
      <c r="C11" s="97">
        <v>21515</v>
      </c>
      <c r="D11" s="97">
        <v>31353</v>
      </c>
      <c r="E11" s="97">
        <v>41812</v>
      </c>
      <c r="F11" s="97">
        <v>42986.999999999978</v>
      </c>
      <c r="G11" s="100"/>
    </row>
    <row r="12" spans="1:7" ht="17.25" customHeight="1" x14ac:dyDescent="0.2">
      <c r="A12" s="14" t="s">
        <v>14</v>
      </c>
      <c r="B12" s="97">
        <v>2307</v>
      </c>
      <c r="C12" s="97">
        <v>3955</v>
      </c>
      <c r="D12" s="97">
        <v>0</v>
      </c>
      <c r="E12" s="97">
        <v>10928</v>
      </c>
      <c r="F12" s="97">
        <v>4859.9999999999991</v>
      </c>
    </row>
    <row r="13" spans="1:7" ht="17.25" customHeight="1" x14ac:dyDescent="0.2">
      <c r="A13" s="14" t="s">
        <v>203</v>
      </c>
      <c r="B13" s="97">
        <v>0</v>
      </c>
      <c r="C13" s="97">
        <v>0</v>
      </c>
      <c r="D13" s="97">
        <v>0</v>
      </c>
      <c r="E13" s="97">
        <v>0</v>
      </c>
      <c r="F13" s="97">
        <v>805.99999999999977</v>
      </c>
    </row>
    <row r="14" spans="1:7" ht="17.25" customHeight="1" x14ac:dyDescent="0.2">
      <c r="A14" s="14" t="s">
        <v>205</v>
      </c>
      <c r="B14" s="97">
        <v>0</v>
      </c>
      <c r="C14" s="97">
        <v>0</v>
      </c>
      <c r="D14" s="97">
        <v>0</v>
      </c>
      <c r="E14" s="97">
        <v>702</v>
      </c>
      <c r="F14" s="97">
        <v>0</v>
      </c>
    </row>
    <row r="15" spans="1:7" ht="17.25" customHeight="1" x14ac:dyDescent="0.2">
      <c r="A15" s="14" t="s">
        <v>93</v>
      </c>
      <c r="B15" s="97">
        <v>0</v>
      </c>
      <c r="C15" s="97">
        <v>0</v>
      </c>
      <c r="D15" s="97">
        <v>13097</v>
      </c>
      <c r="E15" s="97">
        <v>0</v>
      </c>
      <c r="F15" s="97">
        <v>0</v>
      </c>
    </row>
    <row r="16" spans="1:7" ht="17.25" customHeight="1" x14ac:dyDescent="0.2">
      <c r="A16" s="14" t="s">
        <v>38</v>
      </c>
      <c r="B16" s="97">
        <v>0</v>
      </c>
      <c r="C16" s="97">
        <v>0</v>
      </c>
      <c r="D16" s="97">
        <v>0</v>
      </c>
      <c r="E16" s="97">
        <v>492</v>
      </c>
      <c r="F16" s="97">
        <v>979.99999999999977</v>
      </c>
    </row>
    <row r="17" spans="1:6" ht="17.25" customHeight="1" x14ac:dyDescent="0.2">
      <c r="A17" s="14" t="s">
        <v>17</v>
      </c>
      <c r="B17" s="97">
        <v>8058</v>
      </c>
      <c r="C17" s="97">
        <v>15967</v>
      </c>
      <c r="D17" s="97">
        <v>17117</v>
      </c>
      <c r="E17" s="97">
        <v>18320</v>
      </c>
      <c r="F17" s="97">
        <v>22385.000000000004</v>
      </c>
    </row>
    <row r="18" spans="1:6" ht="17.25" customHeight="1" x14ac:dyDescent="0.2">
      <c r="A18" s="14" t="s">
        <v>8</v>
      </c>
      <c r="B18" s="97">
        <v>0</v>
      </c>
      <c r="C18" s="97">
        <v>763</v>
      </c>
      <c r="D18" s="97">
        <v>1139</v>
      </c>
      <c r="E18" s="97">
        <v>0</v>
      </c>
      <c r="F18" s="97">
        <v>0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2342</v>
      </c>
      <c r="F19" s="97">
        <v>1043.0000000000007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1727.9999999999984</v>
      </c>
    </row>
    <row r="21" spans="1:6" ht="17.25" customHeight="1" x14ac:dyDescent="0.2">
      <c r="A21" s="14" t="s">
        <v>338</v>
      </c>
      <c r="B21" s="97">
        <v>0</v>
      </c>
      <c r="C21" s="97">
        <v>0</v>
      </c>
      <c r="D21" s="97">
        <v>0</v>
      </c>
      <c r="E21" s="97">
        <v>0</v>
      </c>
      <c r="F21" s="97">
        <v>6200.0000000000027</v>
      </c>
    </row>
    <row r="22" spans="1:6" ht="17.25" customHeight="1" x14ac:dyDescent="0.2">
      <c r="A22" s="14" t="s">
        <v>184</v>
      </c>
      <c r="B22" s="97">
        <v>0</v>
      </c>
      <c r="C22" s="97">
        <v>0</v>
      </c>
      <c r="D22" s="97">
        <v>0</v>
      </c>
      <c r="E22" s="97">
        <v>1092</v>
      </c>
      <c r="F22" s="97">
        <v>0</v>
      </c>
    </row>
    <row r="23" spans="1:6" ht="17.25" customHeight="1" x14ac:dyDescent="0.2">
      <c r="A23" s="14" t="s">
        <v>232</v>
      </c>
      <c r="B23" s="97">
        <v>0</v>
      </c>
      <c r="C23" s="97">
        <v>0</v>
      </c>
      <c r="D23" s="97">
        <v>0</v>
      </c>
      <c r="E23" s="97">
        <v>2820</v>
      </c>
      <c r="F23" s="97">
        <v>1262.9999999999989</v>
      </c>
    </row>
    <row r="24" spans="1:6" ht="17.25" customHeight="1" x14ac:dyDescent="0.2">
      <c r="A24" s="14" t="s">
        <v>7</v>
      </c>
      <c r="B24" s="97">
        <v>7793</v>
      </c>
      <c r="C24" s="97">
        <v>830</v>
      </c>
      <c r="D24" s="97">
        <v>0</v>
      </c>
      <c r="E24" s="97">
        <v>5116</v>
      </c>
      <c r="F24" s="97">
        <v>3374.0000000000005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>
        <v>0</v>
      </c>
      <c r="F25" s="97">
        <v>348.00000000000006</v>
      </c>
    </row>
    <row r="26" spans="1:6" ht="17.25" customHeight="1" x14ac:dyDescent="0.2">
      <c r="A26" s="4" t="s">
        <v>25</v>
      </c>
      <c r="B26" s="97">
        <v>298</v>
      </c>
      <c r="C26" s="97">
        <v>359</v>
      </c>
      <c r="D26" s="97">
        <v>445</v>
      </c>
      <c r="E26" s="97">
        <v>805</v>
      </c>
      <c r="F26" s="97">
        <v>455.99999999999989</v>
      </c>
    </row>
    <row r="27" spans="1:6" ht="17.25" customHeight="1" x14ac:dyDescent="0.2">
      <c r="A27" s="4" t="s">
        <v>243</v>
      </c>
      <c r="B27" s="97">
        <v>172</v>
      </c>
      <c r="C27" s="97">
        <v>96</v>
      </c>
      <c r="D27" s="97">
        <v>93</v>
      </c>
      <c r="E27" s="97">
        <v>201</v>
      </c>
      <c r="F27" s="97">
        <v>257.00000000000006</v>
      </c>
    </row>
    <row r="28" spans="1:6" ht="17.25" customHeight="1" x14ac:dyDescent="0.2">
      <c r="A28" s="10"/>
      <c r="B28" s="99"/>
      <c r="C28" s="99"/>
      <c r="D28" s="99"/>
      <c r="E28" s="10"/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9.44140625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384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22</v>
      </c>
      <c r="C8" s="97">
        <v>20</v>
      </c>
      <c r="D8" s="97">
        <v>20</v>
      </c>
      <c r="E8" s="97">
        <v>21</v>
      </c>
      <c r="F8" s="97">
        <v>21</v>
      </c>
    </row>
    <row r="9" spans="1:7" ht="17.25" customHeight="1" x14ac:dyDescent="0.2">
      <c r="A9" s="2" t="s">
        <v>33</v>
      </c>
      <c r="B9" s="97">
        <v>6479</v>
      </c>
      <c r="C9" s="97">
        <v>7158</v>
      </c>
      <c r="D9" s="97">
        <v>7973</v>
      </c>
      <c r="E9" s="97">
        <v>8802</v>
      </c>
      <c r="F9" s="97">
        <v>9278</v>
      </c>
    </row>
    <row r="10" spans="1:7" ht="17.25" customHeight="1" x14ac:dyDescent="0.2">
      <c r="A10" s="2" t="s">
        <v>23</v>
      </c>
      <c r="B10" s="97">
        <v>2452</v>
      </c>
      <c r="C10" s="97">
        <v>2828</v>
      </c>
      <c r="D10" s="97">
        <v>4583</v>
      </c>
      <c r="E10" s="97">
        <v>4776</v>
      </c>
      <c r="F10" s="97">
        <v>4438</v>
      </c>
      <c r="G10" s="100"/>
    </row>
    <row r="11" spans="1:7" ht="17.25" customHeight="1" x14ac:dyDescent="0.2">
      <c r="A11" s="4" t="s">
        <v>355</v>
      </c>
      <c r="B11" s="97">
        <v>2418</v>
      </c>
      <c r="C11" s="97">
        <v>2789</v>
      </c>
      <c r="D11" s="97">
        <v>4527</v>
      </c>
      <c r="E11" s="97">
        <v>4694</v>
      </c>
      <c r="F11" s="97">
        <v>4383.9999999999991</v>
      </c>
      <c r="G11" s="100"/>
    </row>
    <row r="12" spans="1:7" ht="17.25" customHeight="1" x14ac:dyDescent="0.2">
      <c r="A12" s="14" t="s">
        <v>14</v>
      </c>
      <c r="B12" s="97">
        <v>154</v>
      </c>
      <c r="C12" s="97">
        <v>651</v>
      </c>
      <c r="D12" s="97">
        <v>0</v>
      </c>
      <c r="E12" s="97">
        <v>0</v>
      </c>
      <c r="F12" s="97">
        <v>0</v>
      </c>
    </row>
    <row r="13" spans="1:7" ht="17.25" customHeight="1" x14ac:dyDescent="0.2">
      <c r="A13" s="14" t="s">
        <v>91</v>
      </c>
      <c r="B13" s="97">
        <v>0</v>
      </c>
      <c r="C13" s="97">
        <v>0</v>
      </c>
      <c r="D13" s="97">
        <v>570</v>
      </c>
      <c r="E13" s="97">
        <v>0</v>
      </c>
      <c r="F13" s="97">
        <v>0</v>
      </c>
    </row>
    <row r="14" spans="1:7" ht="17.25" customHeight="1" x14ac:dyDescent="0.2">
      <c r="A14" s="14" t="s">
        <v>17</v>
      </c>
      <c r="B14" s="97">
        <v>966</v>
      </c>
      <c r="C14" s="97">
        <v>2138</v>
      </c>
      <c r="D14" s="97">
        <v>1945</v>
      </c>
      <c r="E14" s="97">
        <v>2559</v>
      </c>
      <c r="F14" s="97">
        <v>3117.0000000000009</v>
      </c>
    </row>
    <row r="15" spans="1:7" ht="17.25" customHeight="1" x14ac:dyDescent="0.2">
      <c r="A15" s="14" t="s">
        <v>225</v>
      </c>
      <c r="B15" s="97">
        <v>0</v>
      </c>
      <c r="C15" s="97">
        <v>0</v>
      </c>
      <c r="D15" s="97">
        <v>0</v>
      </c>
      <c r="E15" s="97">
        <v>0</v>
      </c>
      <c r="F15" s="97">
        <v>245</v>
      </c>
    </row>
    <row r="16" spans="1:7" ht="17.25" customHeight="1" x14ac:dyDescent="0.2">
      <c r="A16" s="14" t="s">
        <v>337</v>
      </c>
      <c r="B16" s="97">
        <v>0</v>
      </c>
      <c r="C16" s="97">
        <v>0</v>
      </c>
      <c r="D16" s="97">
        <v>0</v>
      </c>
      <c r="E16" s="97">
        <v>0</v>
      </c>
      <c r="F16" s="97">
        <v>85</v>
      </c>
    </row>
    <row r="17" spans="1:6" ht="17.25" customHeight="1" x14ac:dyDescent="0.2">
      <c r="A17" s="14" t="s">
        <v>8</v>
      </c>
      <c r="B17" s="97">
        <v>0</v>
      </c>
      <c r="C17" s="97">
        <v>0</v>
      </c>
      <c r="D17" s="97">
        <v>0</v>
      </c>
      <c r="E17" s="97">
        <v>44</v>
      </c>
      <c r="F17" s="97">
        <v>0</v>
      </c>
    </row>
    <row r="18" spans="1:6" ht="17.25" customHeight="1" x14ac:dyDescent="0.2">
      <c r="A18" s="14" t="s">
        <v>232</v>
      </c>
      <c r="B18" s="97">
        <v>0</v>
      </c>
      <c r="C18" s="97">
        <v>0</v>
      </c>
      <c r="D18" s="97">
        <v>0</v>
      </c>
      <c r="E18" s="97">
        <v>335</v>
      </c>
      <c r="F18" s="97">
        <v>0</v>
      </c>
    </row>
    <row r="19" spans="1:6" ht="17.25" customHeight="1" x14ac:dyDescent="0.2">
      <c r="A19" s="14" t="s">
        <v>234</v>
      </c>
      <c r="B19" s="97">
        <v>0</v>
      </c>
      <c r="C19" s="97">
        <v>0</v>
      </c>
      <c r="D19" s="97">
        <v>0</v>
      </c>
      <c r="E19" s="97">
        <v>0</v>
      </c>
      <c r="F19" s="97">
        <v>41.000000000000007</v>
      </c>
    </row>
    <row r="20" spans="1:6" ht="17.25" customHeight="1" x14ac:dyDescent="0.2">
      <c r="A20" s="14" t="s">
        <v>7</v>
      </c>
      <c r="B20" s="97">
        <v>1298</v>
      </c>
      <c r="C20" s="97">
        <v>0</v>
      </c>
      <c r="D20" s="97">
        <v>2012</v>
      </c>
      <c r="E20" s="97">
        <v>1756</v>
      </c>
      <c r="F20" s="97">
        <v>0</v>
      </c>
    </row>
    <row r="21" spans="1:6" ht="17.25" customHeight="1" x14ac:dyDescent="0.2">
      <c r="A21" s="14" t="s">
        <v>301</v>
      </c>
      <c r="B21" s="97">
        <v>0</v>
      </c>
      <c r="C21" s="97">
        <v>0</v>
      </c>
      <c r="D21" s="97">
        <v>0</v>
      </c>
      <c r="E21" s="97">
        <v>0</v>
      </c>
      <c r="F21" s="97">
        <v>896.00000000000011</v>
      </c>
    </row>
    <row r="22" spans="1:6" ht="17.25" customHeight="1" x14ac:dyDescent="0.2">
      <c r="A22" s="4" t="s">
        <v>25</v>
      </c>
      <c r="B22" s="97">
        <v>25</v>
      </c>
      <c r="C22" s="97">
        <v>19</v>
      </c>
      <c r="D22" s="97">
        <v>41</v>
      </c>
      <c r="E22" s="97">
        <v>60</v>
      </c>
      <c r="F22" s="97">
        <v>38.999999999999986</v>
      </c>
    </row>
    <row r="23" spans="1:6" ht="17.25" customHeight="1" x14ac:dyDescent="0.2">
      <c r="A23" s="4" t="s">
        <v>243</v>
      </c>
      <c r="B23" s="97">
        <v>9</v>
      </c>
      <c r="C23" s="97">
        <v>20</v>
      </c>
      <c r="D23" s="97">
        <v>15</v>
      </c>
      <c r="E23" s="97">
        <v>22</v>
      </c>
      <c r="F23" s="97">
        <v>14.999999999999998</v>
      </c>
    </row>
    <row r="24" spans="1:6" ht="17.25" customHeight="1" x14ac:dyDescent="0.2">
      <c r="A24" s="10"/>
      <c r="B24" s="99"/>
      <c r="C24" s="99"/>
      <c r="D24" s="99"/>
      <c r="E24" s="10"/>
      <c r="F24" s="99"/>
    </row>
    <row r="25" spans="1:6" ht="17.25" customHeight="1" x14ac:dyDescent="0.2">
      <c r="A25" s="21" t="s">
        <v>313</v>
      </c>
      <c r="F25" s="97"/>
    </row>
    <row r="26" spans="1:6" x14ac:dyDescent="0.2">
      <c r="F26" s="97"/>
    </row>
    <row r="27" spans="1:6" x14ac:dyDescent="0.2">
      <c r="C27" s="100"/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>
    <tabColor theme="9" tint="0.59999389629810485"/>
    <pageSetUpPr fitToPage="1"/>
  </sheetPr>
  <dimension ref="A3:G4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385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29</v>
      </c>
      <c r="C8" s="97">
        <v>21</v>
      </c>
      <c r="D8" s="97">
        <v>23</v>
      </c>
      <c r="E8" s="97">
        <v>27</v>
      </c>
      <c r="F8" s="97">
        <v>28</v>
      </c>
    </row>
    <row r="9" spans="1:7" ht="17.25" customHeight="1" x14ac:dyDescent="0.2">
      <c r="A9" s="2" t="s">
        <v>33</v>
      </c>
      <c r="B9" s="97">
        <v>10108</v>
      </c>
      <c r="C9" s="97">
        <v>11497</v>
      </c>
      <c r="D9" s="97">
        <v>12819</v>
      </c>
      <c r="E9" s="97">
        <v>14208</v>
      </c>
      <c r="F9" s="97">
        <v>15107.000000000002</v>
      </c>
    </row>
    <row r="10" spans="1:7" ht="17.25" customHeight="1" x14ac:dyDescent="0.2">
      <c r="A10" s="2" t="s">
        <v>23</v>
      </c>
      <c r="B10" s="97">
        <v>4117</v>
      </c>
      <c r="C10" s="97">
        <v>5425</v>
      </c>
      <c r="D10" s="97">
        <v>5907</v>
      </c>
      <c r="E10" s="97">
        <v>6770</v>
      </c>
      <c r="F10" s="97">
        <v>7359.0000000000009</v>
      </c>
      <c r="G10" s="100"/>
    </row>
    <row r="11" spans="1:7" ht="17.25" customHeight="1" x14ac:dyDescent="0.2">
      <c r="A11" s="4" t="s">
        <v>355</v>
      </c>
      <c r="B11" s="97">
        <v>4010</v>
      </c>
      <c r="C11" s="97">
        <v>5334</v>
      </c>
      <c r="D11" s="97">
        <v>5829</v>
      </c>
      <c r="E11" s="97">
        <v>6662</v>
      </c>
      <c r="F11" s="97">
        <v>7226</v>
      </c>
      <c r="G11" s="100"/>
    </row>
    <row r="12" spans="1:7" ht="17.25" customHeight="1" x14ac:dyDescent="0.2">
      <c r="A12" s="14" t="s">
        <v>14</v>
      </c>
      <c r="B12" s="97">
        <v>465</v>
      </c>
      <c r="C12" s="97">
        <v>458</v>
      </c>
      <c r="D12" s="97">
        <v>0</v>
      </c>
      <c r="E12" s="97">
        <v>386</v>
      </c>
      <c r="F12" s="97">
        <v>0</v>
      </c>
    </row>
    <row r="13" spans="1:7" ht="17.25" customHeight="1" x14ac:dyDescent="0.2">
      <c r="A13" s="14" t="s">
        <v>294</v>
      </c>
      <c r="B13" s="97">
        <v>0</v>
      </c>
      <c r="C13" s="97">
        <v>0</v>
      </c>
      <c r="D13" s="97">
        <v>0</v>
      </c>
      <c r="E13" s="97">
        <v>0</v>
      </c>
      <c r="F13" s="97">
        <v>1769.0000000000002</v>
      </c>
    </row>
    <row r="14" spans="1:7" ht="17.25" customHeight="1" x14ac:dyDescent="0.2">
      <c r="A14" s="14" t="s">
        <v>328</v>
      </c>
      <c r="B14" s="97">
        <v>0</v>
      </c>
      <c r="C14" s="97">
        <v>0</v>
      </c>
      <c r="D14" s="97">
        <v>0</v>
      </c>
      <c r="E14" s="97">
        <v>0</v>
      </c>
      <c r="F14" s="97">
        <v>391</v>
      </c>
    </row>
    <row r="15" spans="1:7" ht="17.25" customHeight="1" x14ac:dyDescent="0.2">
      <c r="A15" s="14" t="s">
        <v>9</v>
      </c>
      <c r="B15" s="97">
        <v>744</v>
      </c>
      <c r="C15" s="97">
        <v>0</v>
      </c>
      <c r="D15" s="97">
        <v>442</v>
      </c>
      <c r="E15" s="97">
        <v>0</v>
      </c>
      <c r="F15" s="97">
        <v>0</v>
      </c>
    </row>
    <row r="16" spans="1:7" ht="17.25" customHeight="1" x14ac:dyDescent="0.2">
      <c r="A16" s="14" t="s">
        <v>17</v>
      </c>
      <c r="B16" s="97">
        <v>735</v>
      </c>
      <c r="C16" s="97">
        <v>1459</v>
      </c>
      <c r="D16" s="97">
        <v>613</v>
      </c>
      <c r="E16" s="97">
        <v>1717</v>
      </c>
      <c r="F16" s="97">
        <v>668</v>
      </c>
    </row>
    <row r="17" spans="1:6" ht="17.25" customHeight="1" x14ac:dyDescent="0.2">
      <c r="A17" s="14" t="s">
        <v>8</v>
      </c>
      <c r="B17" s="97">
        <v>683</v>
      </c>
      <c r="C17" s="97">
        <v>1550</v>
      </c>
      <c r="D17" s="97">
        <v>2875</v>
      </c>
      <c r="E17" s="97">
        <v>0</v>
      </c>
      <c r="F17" s="97">
        <v>0</v>
      </c>
    </row>
    <row r="18" spans="1:6" ht="17.25" customHeight="1" x14ac:dyDescent="0.2">
      <c r="A18" s="14" t="s">
        <v>225</v>
      </c>
      <c r="B18" s="97">
        <v>0</v>
      </c>
      <c r="C18" s="97">
        <v>0</v>
      </c>
      <c r="D18" s="97">
        <v>0</v>
      </c>
      <c r="E18" s="97">
        <v>1856</v>
      </c>
      <c r="F18" s="97">
        <v>273</v>
      </c>
    </row>
    <row r="19" spans="1:6" ht="17.25" customHeight="1" x14ac:dyDescent="0.2">
      <c r="A19" s="14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697.00000000000011</v>
      </c>
    </row>
    <row r="20" spans="1:6" ht="17.25" customHeight="1" x14ac:dyDescent="0.2">
      <c r="A20" s="14" t="s">
        <v>234</v>
      </c>
      <c r="B20" s="97">
        <v>0</v>
      </c>
      <c r="C20" s="97">
        <v>0</v>
      </c>
      <c r="D20" s="97">
        <v>0</v>
      </c>
      <c r="E20" s="97">
        <v>0</v>
      </c>
      <c r="F20" s="97">
        <v>95.000000000000014</v>
      </c>
    </row>
    <row r="21" spans="1:6" ht="17.25" customHeight="1" x14ac:dyDescent="0.2">
      <c r="A21" s="14" t="s">
        <v>341</v>
      </c>
      <c r="B21" s="97">
        <v>0</v>
      </c>
      <c r="C21" s="97">
        <v>0</v>
      </c>
      <c r="D21" s="97">
        <v>0</v>
      </c>
      <c r="E21" s="97">
        <v>0</v>
      </c>
      <c r="F21" s="97">
        <v>1747.0000000000002</v>
      </c>
    </row>
    <row r="22" spans="1:6" ht="17.25" customHeight="1" x14ac:dyDescent="0.2">
      <c r="A22" s="14" t="s">
        <v>7</v>
      </c>
      <c r="B22" s="97">
        <v>1383</v>
      </c>
      <c r="C22" s="97">
        <v>1867</v>
      </c>
      <c r="D22" s="97">
        <v>1899</v>
      </c>
      <c r="E22" s="97">
        <v>2703</v>
      </c>
      <c r="F22" s="97">
        <v>1585.9999999999998</v>
      </c>
    </row>
    <row r="23" spans="1:6" ht="17.25" customHeight="1" x14ac:dyDescent="0.2">
      <c r="A23" s="4" t="s">
        <v>25</v>
      </c>
      <c r="B23" s="97">
        <v>73</v>
      </c>
      <c r="C23" s="97">
        <v>55</v>
      </c>
      <c r="D23" s="97">
        <v>64</v>
      </c>
      <c r="E23" s="97">
        <v>87</v>
      </c>
      <c r="F23" s="97">
        <v>82.999999999999986</v>
      </c>
    </row>
    <row r="24" spans="1:6" ht="17.25" customHeight="1" x14ac:dyDescent="0.2">
      <c r="A24" s="4" t="s">
        <v>243</v>
      </c>
      <c r="B24" s="97">
        <v>34</v>
      </c>
      <c r="C24" s="97">
        <v>36</v>
      </c>
      <c r="D24" s="97">
        <v>14</v>
      </c>
      <c r="E24" s="97">
        <v>21</v>
      </c>
      <c r="F24" s="97">
        <v>49.999999999999993</v>
      </c>
    </row>
    <row r="25" spans="1:6" ht="17.25" customHeight="1" x14ac:dyDescent="0.2">
      <c r="A25" s="10"/>
      <c r="B25" s="99"/>
      <c r="C25" s="99"/>
      <c r="D25" s="99"/>
      <c r="E25" s="10"/>
      <c r="F25" s="99"/>
    </row>
    <row r="26" spans="1:6" ht="17.25" customHeight="1" x14ac:dyDescent="0.2">
      <c r="A26" s="21" t="s">
        <v>313</v>
      </c>
      <c r="F26" s="97"/>
    </row>
    <row r="27" spans="1:6" x14ac:dyDescent="0.2">
      <c r="F27" s="97"/>
    </row>
    <row r="28" spans="1:6" x14ac:dyDescent="0.2">
      <c r="C28" s="100"/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  <row r="45" spans="6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>
    <tabColor theme="9" tint="0.59999389629810485"/>
    <pageSetUpPr fitToPage="1"/>
  </sheetPr>
  <dimension ref="A3:G42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ht="12" customHeight="1" x14ac:dyDescent="0.2">
      <c r="A3" s="225" t="s">
        <v>386</v>
      </c>
      <c r="B3" s="225"/>
      <c r="C3" s="225"/>
      <c r="D3" s="225"/>
      <c r="E3" s="225"/>
      <c r="F3" s="225"/>
    </row>
    <row r="4" spans="1:7" ht="12" customHeight="1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60</v>
      </c>
      <c r="C8" s="97">
        <v>51</v>
      </c>
      <c r="D8" s="97">
        <v>53</v>
      </c>
      <c r="E8" s="97">
        <v>60</v>
      </c>
      <c r="F8" s="97">
        <v>64</v>
      </c>
    </row>
    <row r="9" spans="1:7" ht="17.25" customHeight="1" x14ac:dyDescent="0.2">
      <c r="A9" s="2" t="s">
        <v>33</v>
      </c>
      <c r="B9" s="97">
        <v>16602</v>
      </c>
      <c r="C9" s="97">
        <v>18914</v>
      </c>
      <c r="D9" s="97">
        <v>21797</v>
      </c>
      <c r="E9" s="97">
        <v>26574</v>
      </c>
      <c r="F9" s="97">
        <v>30030.000000000011</v>
      </c>
    </row>
    <row r="10" spans="1:7" ht="17.25" customHeight="1" x14ac:dyDescent="0.2">
      <c r="A10" s="2" t="s">
        <v>23</v>
      </c>
      <c r="B10" s="97">
        <v>6784</v>
      </c>
      <c r="C10" s="97">
        <v>5518</v>
      </c>
      <c r="D10" s="97">
        <v>7770</v>
      </c>
      <c r="E10" s="97">
        <v>11071</v>
      </c>
      <c r="F10" s="97">
        <v>12517</v>
      </c>
      <c r="G10" s="100"/>
    </row>
    <row r="11" spans="1:7" ht="17.25" customHeight="1" x14ac:dyDescent="0.2">
      <c r="A11" s="4" t="s">
        <v>355</v>
      </c>
      <c r="B11" s="97">
        <v>6559</v>
      </c>
      <c r="C11" s="97">
        <v>5362</v>
      </c>
      <c r="D11" s="97">
        <v>7551</v>
      </c>
      <c r="E11" s="97">
        <v>10810</v>
      </c>
      <c r="F11" s="97">
        <v>12189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680</v>
      </c>
      <c r="D12" s="97">
        <v>3481</v>
      </c>
      <c r="E12" s="97">
        <v>2435</v>
      </c>
      <c r="F12" s="97">
        <v>0</v>
      </c>
    </row>
    <row r="13" spans="1:7" ht="17.25" customHeight="1" x14ac:dyDescent="0.2">
      <c r="A13" s="14" t="s">
        <v>38</v>
      </c>
      <c r="B13" s="97">
        <v>0</v>
      </c>
      <c r="C13" s="97">
        <v>0</v>
      </c>
      <c r="D13" s="97">
        <v>0</v>
      </c>
      <c r="E13" s="97">
        <v>228</v>
      </c>
      <c r="F13" s="97">
        <v>0</v>
      </c>
    </row>
    <row r="14" spans="1:7" ht="17.25" customHeight="1" x14ac:dyDescent="0.2">
      <c r="A14" s="14" t="s">
        <v>17</v>
      </c>
      <c r="B14" s="97">
        <v>3438</v>
      </c>
      <c r="C14" s="97">
        <v>4136</v>
      </c>
      <c r="D14" s="97">
        <v>3675</v>
      </c>
      <c r="E14" s="97">
        <v>5184</v>
      </c>
      <c r="F14" s="97">
        <v>3842</v>
      </c>
    </row>
    <row r="15" spans="1:7" ht="17.25" customHeight="1" x14ac:dyDescent="0.2">
      <c r="A15" s="14" t="s">
        <v>8</v>
      </c>
      <c r="B15" s="97">
        <v>52</v>
      </c>
      <c r="C15" s="97">
        <v>103</v>
      </c>
      <c r="D15" s="97">
        <v>395</v>
      </c>
      <c r="E15" s="97">
        <v>98</v>
      </c>
      <c r="F15" s="97">
        <v>0</v>
      </c>
    </row>
    <row r="16" spans="1:7" ht="17.25" customHeight="1" x14ac:dyDescent="0.2">
      <c r="A16" s="14" t="s">
        <v>337</v>
      </c>
      <c r="B16" s="97">
        <v>0</v>
      </c>
      <c r="C16" s="97">
        <v>0</v>
      </c>
      <c r="D16" s="97">
        <v>0</v>
      </c>
      <c r="E16" s="97">
        <v>0</v>
      </c>
      <c r="F16" s="97">
        <v>1259.0000000000005</v>
      </c>
    </row>
    <row r="17" spans="1:6" ht="17.25" customHeight="1" x14ac:dyDescent="0.2">
      <c r="A17" s="14" t="s">
        <v>184</v>
      </c>
      <c r="B17" s="97">
        <v>0</v>
      </c>
      <c r="C17" s="97">
        <v>219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232</v>
      </c>
      <c r="B18" s="97">
        <v>0</v>
      </c>
      <c r="C18" s="97">
        <v>0</v>
      </c>
      <c r="D18" s="97">
        <v>0</v>
      </c>
      <c r="E18" s="97">
        <v>2865</v>
      </c>
      <c r="F18" s="97">
        <v>959</v>
      </c>
    </row>
    <row r="19" spans="1:6" ht="17.25" customHeight="1" x14ac:dyDescent="0.2">
      <c r="A19" s="14" t="s">
        <v>234</v>
      </c>
      <c r="B19" s="97">
        <v>0</v>
      </c>
      <c r="C19" s="97">
        <v>0</v>
      </c>
      <c r="D19" s="97">
        <v>0</v>
      </c>
      <c r="E19" s="97">
        <v>0</v>
      </c>
      <c r="F19" s="97">
        <v>279.00000000000006</v>
      </c>
    </row>
    <row r="20" spans="1:6" ht="17.25" customHeight="1" x14ac:dyDescent="0.2">
      <c r="A20" s="14" t="s">
        <v>7</v>
      </c>
      <c r="B20" s="97">
        <v>3069</v>
      </c>
      <c r="C20" s="97">
        <v>224</v>
      </c>
      <c r="D20" s="97">
        <v>0</v>
      </c>
      <c r="E20" s="97">
        <v>0</v>
      </c>
      <c r="F20" s="97">
        <v>5850</v>
      </c>
    </row>
    <row r="21" spans="1:6" ht="17.25" customHeight="1" x14ac:dyDescent="0.2">
      <c r="A21" s="4" t="s">
        <v>25</v>
      </c>
      <c r="B21" s="97">
        <v>150</v>
      </c>
      <c r="C21" s="97">
        <v>113</v>
      </c>
      <c r="D21" s="97">
        <v>159</v>
      </c>
      <c r="E21" s="97">
        <v>172</v>
      </c>
      <c r="F21" s="97">
        <v>225.00000000000003</v>
      </c>
    </row>
    <row r="22" spans="1:6" ht="17.25" customHeight="1" x14ac:dyDescent="0.2">
      <c r="A22" s="4" t="s">
        <v>243</v>
      </c>
      <c r="B22" s="97">
        <v>75</v>
      </c>
      <c r="C22" s="97">
        <v>43</v>
      </c>
      <c r="D22" s="97">
        <v>60</v>
      </c>
      <c r="E22" s="97">
        <v>89</v>
      </c>
      <c r="F22" s="97">
        <v>103</v>
      </c>
    </row>
    <row r="23" spans="1:6" ht="17.25" customHeight="1" x14ac:dyDescent="0.2">
      <c r="A23" s="10"/>
      <c r="B23" s="99"/>
      <c r="C23" s="99"/>
      <c r="D23" s="99"/>
      <c r="E23" s="10"/>
      <c r="F23" s="99"/>
    </row>
    <row r="24" spans="1:6" ht="17.25" customHeight="1" x14ac:dyDescent="0.2">
      <c r="A24" s="21" t="s">
        <v>313</v>
      </c>
      <c r="F24" s="97"/>
    </row>
    <row r="25" spans="1:6" x14ac:dyDescent="0.2">
      <c r="F25" s="97"/>
    </row>
    <row r="26" spans="1:6" x14ac:dyDescent="0.2">
      <c r="C26" s="100"/>
      <c r="F26" s="97"/>
    </row>
    <row r="27" spans="1:6" x14ac:dyDescent="0.2"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>
    <tabColor theme="9" tint="0.59999389629810485"/>
    <pageSetUpPr fitToPage="1"/>
  </sheetPr>
  <dimension ref="A3:G42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387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27</v>
      </c>
      <c r="C8" s="97">
        <v>23</v>
      </c>
      <c r="D8" s="97">
        <v>26</v>
      </c>
      <c r="E8" s="97">
        <v>28</v>
      </c>
      <c r="F8" s="97">
        <v>28</v>
      </c>
    </row>
    <row r="9" spans="1:7" ht="17.25" customHeight="1" x14ac:dyDescent="0.2">
      <c r="A9" s="2" t="s">
        <v>33</v>
      </c>
      <c r="B9" s="97">
        <v>7199</v>
      </c>
      <c r="C9" s="97">
        <v>8112</v>
      </c>
      <c r="D9" s="97">
        <v>9243</v>
      </c>
      <c r="E9" s="97">
        <v>11212</v>
      </c>
      <c r="F9" s="97">
        <v>13026.999999999996</v>
      </c>
    </row>
    <row r="10" spans="1:7" ht="17.25" customHeight="1" x14ac:dyDescent="0.2">
      <c r="A10" s="2" t="s">
        <v>23</v>
      </c>
      <c r="B10" s="97">
        <v>2425</v>
      </c>
      <c r="C10" s="97">
        <v>3629</v>
      </c>
      <c r="D10" s="97">
        <v>4244</v>
      </c>
      <c r="E10" s="97">
        <v>4860</v>
      </c>
      <c r="F10" s="97">
        <v>5197</v>
      </c>
      <c r="G10" s="100"/>
    </row>
    <row r="11" spans="1:7" ht="17.25" customHeight="1" x14ac:dyDescent="0.2">
      <c r="A11" s="4" t="s">
        <v>355</v>
      </c>
      <c r="B11" s="97">
        <v>2372</v>
      </c>
      <c r="C11" s="97">
        <v>3532</v>
      </c>
      <c r="D11" s="97">
        <v>4142</v>
      </c>
      <c r="E11" s="97">
        <v>4729</v>
      </c>
      <c r="F11" s="97">
        <v>5055.0000000000009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800</v>
      </c>
      <c r="D12" s="97">
        <v>1693</v>
      </c>
      <c r="E12" s="97">
        <v>762</v>
      </c>
      <c r="F12" s="97">
        <v>282</v>
      </c>
    </row>
    <row r="13" spans="1:7" ht="17.25" customHeight="1" x14ac:dyDescent="0.2">
      <c r="A13" s="14" t="s">
        <v>215</v>
      </c>
      <c r="B13" s="97">
        <v>0</v>
      </c>
      <c r="C13" s="97">
        <v>0</v>
      </c>
      <c r="D13" s="97">
        <v>0</v>
      </c>
      <c r="E13" s="97">
        <v>256</v>
      </c>
      <c r="F13" s="97">
        <v>0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828</v>
      </c>
      <c r="F14" s="97">
        <v>0</v>
      </c>
    </row>
    <row r="15" spans="1:7" ht="17.25" customHeight="1" x14ac:dyDescent="0.2">
      <c r="A15" s="14" t="s">
        <v>17</v>
      </c>
      <c r="B15" s="97">
        <v>1303</v>
      </c>
      <c r="C15" s="97">
        <v>1353</v>
      </c>
      <c r="D15" s="97">
        <v>1477</v>
      </c>
      <c r="E15" s="97">
        <v>1715</v>
      </c>
      <c r="F15" s="97">
        <v>2897</v>
      </c>
    </row>
    <row r="16" spans="1:7" ht="17.25" customHeight="1" x14ac:dyDescent="0.2">
      <c r="A16" s="14" t="s">
        <v>8</v>
      </c>
      <c r="B16" s="97">
        <v>0</v>
      </c>
      <c r="C16" s="97">
        <v>852</v>
      </c>
      <c r="D16" s="97">
        <v>0</v>
      </c>
      <c r="E16" s="97">
        <v>103</v>
      </c>
      <c r="F16" s="97">
        <v>0</v>
      </c>
    </row>
    <row r="17" spans="1:6" ht="17.25" customHeight="1" x14ac:dyDescent="0.2">
      <c r="A17" s="14" t="s">
        <v>337</v>
      </c>
      <c r="B17" s="97"/>
      <c r="C17" s="97"/>
      <c r="D17" s="97"/>
      <c r="E17" s="97"/>
      <c r="F17" s="97">
        <v>352.00000000000006</v>
      </c>
    </row>
    <row r="18" spans="1:6" ht="17.25" customHeight="1" x14ac:dyDescent="0.2">
      <c r="A18" s="14" t="s">
        <v>184</v>
      </c>
      <c r="B18" s="97">
        <v>0</v>
      </c>
      <c r="C18" s="97">
        <v>20</v>
      </c>
      <c r="D18" s="97">
        <v>451</v>
      </c>
      <c r="E18" s="97">
        <v>232</v>
      </c>
      <c r="F18" s="97">
        <v>0</v>
      </c>
    </row>
    <row r="19" spans="1:6" ht="17.25" customHeight="1" x14ac:dyDescent="0.2">
      <c r="A19" s="14" t="s">
        <v>232</v>
      </c>
      <c r="B19" s="97">
        <v>0</v>
      </c>
      <c r="C19" s="97">
        <v>0</v>
      </c>
      <c r="D19" s="97">
        <v>0</v>
      </c>
      <c r="E19" s="97">
        <v>608</v>
      </c>
      <c r="F19" s="97">
        <v>1420.0000000000002</v>
      </c>
    </row>
    <row r="20" spans="1:6" ht="17.25" customHeight="1" x14ac:dyDescent="0.2">
      <c r="A20" s="14" t="s">
        <v>234</v>
      </c>
      <c r="B20" s="97"/>
      <c r="C20" s="97"/>
      <c r="D20" s="97"/>
      <c r="E20" s="97"/>
      <c r="F20" s="97">
        <v>104</v>
      </c>
    </row>
    <row r="21" spans="1:6" ht="17.25" customHeight="1" x14ac:dyDescent="0.2">
      <c r="A21" s="14" t="s">
        <v>7</v>
      </c>
      <c r="B21" s="97">
        <v>1069</v>
      </c>
      <c r="C21" s="97">
        <v>300</v>
      </c>
      <c r="D21" s="97">
        <v>521</v>
      </c>
      <c r="E21" s="97">
        <v>225</v>
      </c>
      <c r="F21" s="97">
        <v>0</v>
      </c>
    </row>
    <row r="22" spans="1:6" ht="17.25" customHeight="1" x14ac:dyDescent="0.2">
      <c r="A22" s="14" t="s">
        <v>20</v>
      </c>
      <c r="B22" s="97">
        <v>0</v>
      </c>
      <c r="C22" s="97">
        <v>106</v>
      </c>
      <c r="D22" s="97">
        <v>0</v>
      </c>
      <c r="E22" s="97">
        <v>0</v>
      </c>
      <c r="F22" s="97">
        <v>0</v>
      </c>
    </row>
    <row r="23" spans="1:6" ht="17.25" customHeight="1" x14ac:dyDescent="0.2">
      <c r="A23" s="14" t="s">
        <v>36</v>
      </c>
      <c r="B23" s="97">
        <v>0</v>
      </c>
      <c r="C23" s="97">
        <v>101</v>
      </c>
      <c r="D23" s="97">
        <v>0</v>
      </c>
      <c r="E23" s="97">
        <v>0</v>
      </c>
      <c r="F23" s="97">
        <v>0</v>
      </c>
    </row>
    <row r="24" spans="1:6" ht="17.25" customHeight="1" x14ac:dyDescent="0.2">
      <c r="A24" s="4" t="s">
        <v>25</v>
      </c>
      <c r="B24" s="97">
        <v>28</v>
      </c>
      <c r="C24" s="97">
        <v>76</v>
      </c>
      <c r="D24" s="97">
        <v>83</v>
      </c>
      <c r="E24" s="97">
        <v>97</v>
      </c>
      <c r="F24" s="97">
        <v>108.99999999999999</v>
      </c>
    </row>
    <row r="25" spans="1:6" ht="17.25" customHeight="1" x14ac:dyDescent="0.2">
      <c r="A25" s="4" t="s">
        <v>243</v>
      </c>
      <c r="B25" s="97">
        <v>25</v>
      </c>
      <c r="C25" s="97">
        <v>21</v>
      </c>
      <c r="D25" s="97">
        <v>19</v>
      </c>
      <c r="E25" s="97">
        <v>34</v>
      </c>
      <c r="F25" s="97">
        <v>33</v>
      </c>
    </row>
    <row r="26" spans="1:6" ht="17.25" customHeight="1" x14ac:dyDescent="0.2">
      <c r="A26" s="10"/>
      <c r="B26" s="99"/>
      <c r="C26" s="99"/>
      <c r="D26" s="99"/>
      <c r="E26" s="10"/>
      <c r="F26" s="99"/>
    </row>
    <row r="27" spans="1:6" ht="17.25" customHeight="1" x14ac:dyDescent="0.2">
      <c r="A27" s="21" t="s">
        <v>313</v>
      </c>
      <c r="F27" s="97"/>
    </row>
    <row r="28" spans="1:6" x14ac:dyDescent="0.2">
      <c r="F28" s="97"/>
    </row>
    <row r="29" spans="1:6" x14ac:dyDescent="0.2">
      <c r="C29" s="100"/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388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24</v>
      </c>
      <c r="C8" s="97">
        <v>19</v>
      </c>
      <c r="D8" s="97">
        <v>21</v>
      </c>
      <c r="E8" s="97">
        <v>23</v>
      </c>
      <c r="F8" s="97">
        <v>26</v>
      </c>
    </row>
    <row r="9" spans="1:7" ht="17.25" customHeight="1" x14ac:dyDescent="0.2">
      <c r="A9" s="2" t="s">
        <v>33</v>
      </c>
      <c r="B9" s="97">
        <v>6812</v>
      </c>
      <c r="C9" s="97">
        <v>7637</v>
      </c>
      <c r="D9" s="97">
        <v>8950</v>
      </c>
      <c r="E9" s="97">
        <v>10396</v>
      </c>
      <c r="F9" s="97">
        <v>11426</v>
      </c>
    </row>
    <row r="10" spans="1:7" ht="17.25" customHeight="1" x14ac:dyDescent="0.2">
      <c r="A10" s="2" t="s">
        <v>23</v>
      </c>
      <c r="B10" s="97">
        <v>2724</v>
      </c>
      <c r="C10" s="97">
        <v>3005</v>
      </c>
      <c r="D10" s="97">
        <v>3817</v>
      </c>
      <c r="E10" s="97">
        <v>4769</v>
      </c>
      <c r="F10" s="97">
        <v>5523</v>
      </c>
      <c r="G10" s="100"/>
    </row>
    <row r="11" spans="1:7" ht="17.25" customHeight="1" x14ac:dyDescent="0.2">
      <c r="A11" s="4" t="s">
        <v>355</v>
      </c>
      <c r="B11" s="97">
        <v>2620</v>
      </c>
      <c r="C11" s="97">
        <v>2904</v>
      </c>
      <c r="D11" s="97">
        <v>3723</v>
      </c>
      <c r="E11" s="97">
        <v>4609</v>
      </c>
      <c r="F11" s="97">
        <v>5378.9999999999982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1129</v>
      </c>
      <c r="D12" s="97">
        <v>1862</v>
      </c>
      <c r="E12" s="97">
        <v>0</v>
      </c>
      <c r="F12" s="97">
        <v>0</v>
      </c>
    </row>
    <row r="13" spans="1:7" ht="17.25" customHeight="1" x14ac:dyDescent="0.2">
      <c r="A13" s="14" t="s">
        <v>214</v>
      </c>
      <c r="B13" s="97">
        <v>0</v>
      </c>
      <c r="C13" s="97">
        <v>0</v>
      </c>
      <c r="D13" s="97">
        <v>0</v>
      </c>
      <c r="E13" s="97">
        <v>458</v>
      </c>
      <c r="F13" s="97">
        <v>0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95</v>
      </c>
      <c r="E14" s="97">
        <v>0</v>
      </c>
      <c r="F14" s="97">
        <v>0</v>
      </c>
    </row>
    <row r="15" spans="1:7" ht="17.25" customHeight="1" x14ac:dyDescent="0.2">
      <c r="A15" s="14" t="s">
        <v>9</v>
      </c>
      <c r="B15" s="97">
        <v>0</v>
      </c>
      <c r="C15" s="97">
        <v>0</v>
      </c>
      <c r="D15" s="97">
        <v>0</v>
      </c>
      <c r="E15" s="97">
        <v>0</v>
      </c>
      <c r="F15" s="97">
        <v>46.999999999999986</v>
      </c>
    </row>
    <row r="16" spans="1:7" ht="17.25" customHeight="1" x14ac:dyDescent="0.2">
      <c r="A16" s="14" t="s">
        <v>17</v>
      </c>
      <c r="B16" s="97">
        <v>1039</v>
      </c>
      <c r="C16" s="97">
        <v>1185</v>
      </c>
      <c r="D16" s="97">
        <v>926</v>
      </c>
      <c r="E16" s="97">
        <v>1325</v>
      </c>
      <c r="F16" s="97">
        <v>3053.0000000000005</v>
      </c>
    </row>
    <row r="17" spans="1:6" ht="17.25" customHeight="1" x14ac:dyDescent="0.2">
      <c r="A17" s="14" t="s">
        <v>8</v>
      </c>
      <c r="B17" s="97">
        <v>298</v>
      </c>
      <c r="C17" s="97">
        <v>0</v>
      </c>
      <c r="D17" s="97">
        <v>661</v>
      </c>
      <c r="E17" s="97">
        <v>461</v>
      </c>
      <c r="F17" s="97">
        <v>0</v>
      </c>
    </row>
    <row r="18" spans="1:6" ht="17.25" customHeight="1" x14ac:dyDescent="0.2">
      <c r="A18" s="14" t="s">
        <v>225</v>
      </c>
      <c r="B18" s="97">
        <v>0</v>
      </c>
      <c r="C18" s="97">
        <v>0</v>
      </c>
      <c r="D18" s="97">
        <v>0</v>
      </c>
      <c r="E18" s="97">
        <v>607</v>
      </c>
      <c r="F18" s="97">
        <v>0</v>
      </c>
    </row>
    <row r="19" spans="1:6" ht="17.25" customHeight="1" x14ac:dyDescent="0.2">
      <c r="A19" s="14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246.99999999999994</v>
      </c>
    </row>
    <row r="20" spans="1:6" ht="17.25" customHeight="1" x14ac:dyDescent="0.2">
      <c r="A20" s="14" t="s">
        <v>232</v>
      </c>
      <c r="B20" s="97">
        <v>0</v>
      </c>
      <c r="C20" s="97">
        <v>0</v>
      </c>
      <c r="D20" s="97">
        <v>0</v>
      </c>
      <c r="E20" s="97">
        <v>957</v>
      </c>
      <c r="F20" s="97">
        <v>1484.9999999999998</v>
      </c>
    </row>
    <row r="21" spans="1:6" ht="17.25" customHeight="1" x14ac:dyDescent="0.2">
      <c r="A21" s="14" t="s">
        <v>234</v>
      </c>
      <c r="B21" s="97">
        <v>0</v>
      </c>
      <c r="C21" s="97">
        <v>0</v>
      </c>
      <c r="D21" s="97">
        <v>0</v>
      </c>
      <c r="E21" s="97">
        <v>0</v>
      </c>
      <c r="F21" s="97">
        <v>394</v>
      </c>
    </row>
    <row r="22" spans="1:6" ht="17.25" customHeight="1" x14ac:dyDescent="0.2">
      <c r="A22" s="14" t="s">
        <v>7</v>
      </c>
      <c r="B22" s="97">
        <v>1283</v>
      </c>
      <c r="C22" s="97">
        <v>590</v>
      </c>
      <c r="D22" s="97">
        <v>179</v>
      </c>
      <c r="E22" s="97">
        <v>801</v>
      </c>
      <c r="F22" s="97">
        <v>0</v>
      </c>
    </row>
    <row r="23" spans="1:6" ht="17.25" customHeight="1" x14ac:dyDescent="0.2">
      <c r="A23" s="14" t="s">
        <v>301</v>
      </c>
      <c r="B23" s="97">
        <v>0</v>
      </c>
      <c r="C23" s="97">
        <v>0</v>
      </c>
      <c r="D23" s="97">
        <v>0</v>
      </c>
      <c r="E23" s="97">
        <v>0</v>
      </c>
      <c r="F23" s="97">
        <v>153.00000000000006</v>
      </c>
    </row>
    <row r="24" spans="1:6" ht="17.25" customHeight="1" x14ac:dyDescent="0.2">
      <c r="A24" s="4" t="s">
        <v>25</v>
      </c>
      <c r="B24" s="97">
        <v>77</v>
      </c>
      <c r="C24" s="97">
        <v>76</v>
      </c>
      <c r="D24" s="97">
        <v>75</v>
      </c>
      <c r="E24" s="97">
        <v>114</v>
      </c>
      <c r="F24" s="97">
        <v>99.999999999999986</v>
      </c>
    </row>
    <row r="25" spans="1:6" ht="17.25" customHeight="1" x14ac:dyDescent="0.2">
      <c r="A25" s="4" t="s">
        <v>243</v>
      </c>
      <c r="B25" s="97">
        <v>27</v>
      </c>
      <c r="C25" s="97">
        <v>25</v>
      </c>
      <c r="D25" s="97">
        <v>19</v>
      </c>
      <c r="E25" s="97">
        <v>46</v>
      </c>
      <c r="F25" s="97">
        <v>44</v>
      </c>
    </row>
    <row r="26" spans="1:6" ht="17.25" customHeight="1" x14ac:dyDescent="0.2">
      <c r="A26" s="10"/>
      <c r="B26" s="99"/>
      <c r="C26" s="99"/>
      <c r="D26" s="99"/>
      <c r="E26" s="10"/>
      <c r="F26" s="99"/>
    </row>
    <row r="27" spans="1:6" ht="17.25" customHeight="1" x14ac:dyDescent="0.2">
      <c r="A27" s="21" t="s">
        <v>313</v>
      </c>
      <c r="F27" s="97"/>
    </row>
    <row r="28" spans="1:6" x14ac:dyDescent="0.2">
      <c r="F28" s="97"/>
    </row>
    <row r="29" spans="1:6" x14ac:dyDescent="0.2">
      <c r="C29" s="100"/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5">
    <tabColor theme="9" tint="0.59999389629810485"/>
    <pageSetUpPr fitToPage="1"/>
  </sheetPr>
  <dimension ref="A3:F2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7.21875" style="2" customWidth="1"/>
    <col min="2" max="2" width="22.21875" style="2" customWidth="1"/>
    <col min="3" max="6" width="12.77734375" style="2" customWidth="1"/>
    <col min="7" max="16384" width="11.44140625" style="2"/>
  </cols>
  <sheetData>
    <row r="3" spans="1:6" ht="39.6" customHeight="1" x14ac:dyDescent="0.2">
      <c r="A3" s="226" t="s">
        <v>389</v>
      </c>
      <c r="B3" s="226"/>
      <c r="C3" s="180"/>
      <c r="D3" s="180"/>
      <c r="E3" s="180"/>
      <c r="F3" s="180"/>
    </row>
    <row r="4" spans="1:6" ht="12" hidden="1" customHeight="1" x14ac:dyDescent="0.2">
      <c r="A4" s="225"/>
      <c r="B4" s="225"/>
      <c r="C4" s="225"/>
      <c r="D4" s="225"/>
      <c r="E4" s="225"/>
      <c r="F4" s="225"/>
    </row>
    <row r="6" spans="1:6" ht="35.1" customHeight="1" x14ac:dyDescent="0.2">
      <c r="A6" s="179" t="s">
        <v>244</v>
      </c>
      <c r="B6" s="174">
        <v>2020</v>
      </c>
    </row>
    <row r="7" spans="1:6" s="98" customFormat="1" ht="17.25" customHeight="1" x14ac:dyDescent="0.2"/>
    <row r="8" spans="1:6" ht="17.25" customHeight="1" x14ac:dyDescent="0.2">
      <c r="A8" s="2" t="s">
        <v>31</v>
      </c>
      <c r="B8" s="97">
        <v>16</v>
      </c>
    </row>
    <row r="9" spans="1:6" ht="17.25" customHeight="1" x14ac:dyDescent="0.2">
      <c r="A9" s="2" t="s">
        <v>33</v>
      </c>
      <c r="B9" s="97">
        <v>6468.9999999999991</v>
      </c>
    </row>
    <row r="10" spans="1:6" ht="17.25" customHeight="1" x14ac:dyDescent="0.2">
      <c r="A10" s="2" t="s">
        <v>23</v>
      </c>
      <c r="B10" s="97">
        <v>4145</v>
      </c>
    </row>
    <row r="11" spans="1:6" ht="17.25" customHeight="1" x14ac:dyDescent="0.2">
      <c r="A11" s="4" t="s">
        <v>355</v>
      </c>
      <c r="B11" s="97">
        <v>4085.9999999999995</v>
      </c>
      <c r="D11" s="100"/>
    </row>
    <row r="12" spans="1:6" ht="17.25" customHeight="1" x14ac:dyDescent="0.2">
      <c r="A12" s="14" t="s">
        <v>14</v>
      </c>
      <c r="B12" s="97">
        <v>531</v>
      </c>
    </row>
    <row r="13" spans="1:6" ht="17.25" customHeight="1" x14ac:dyDescent="0.2">
      <c r="A13" s="14" t="s">
        <v>17</v>
      </c>
      <c r="B13" s="97">
        <v>1746.0000000000002</v>
      </c>
    </row>
    <row r="14" spans="1:6" ht="17.25" customHeight="1" x14ac:dyDescent="0.2">
      <c r="A14" s="14" t="s">
        <v>337</v>
      </c>
      <c r="B14" s="97">
        <v>244</v>
      </c>
    </row>
    <row r="15" spans="1:6" ht="17.25" customHeight="1" x14ac:dyDescent="0.2">
      <c r="A15" s="14" t="s">
        <v>232</v>
      </c>
      <c r="B15" s="97">
        <v>1180</v>
      </c>
    </row>
    <row r="16" spans="1:6" ht="17.25" customHeight="1" x14ac:dyDescent="0.2">
      <c r="A16" s="14" t="s">
        <v>234</v>
      </c>
      <c r="B16" s="97">
        <v>126</v>
      </c>
    </row>
    <row r="17" spans="1:2" ht="17.25" customHeight="1" x14ac:dyDescent="0.2">
      <c r="A17" s="14" t="s">
        <v>7</v>
      </c>
      <c r="B17" s="97">
        <v>190</v>
      </c>
    </row>
    <row r="18" spans="1:2" ht="17.25" customHeight="1" x14ac:dyDescent="0.2">
      <c r="A18" s="14" t="s">
        <v>301</v>
      </c>
      <c r="B18" s="97">
        <v>69.000000000000014</v>
      </c>
    </row>
    <row r="19" spans="1:2" ht="17.25" customHeight="1" x14ac:dyDescent="0.2">
      <c r="A19" s="4" t="s">
        <v>25</v>
      </c>
      <c r="B19" s="97">
        <v>43</v>
      </c>
    </row>
    <row r="20" spans="1:2" ht="17.25" customHeight="1" x14ac:dyDescent="0.2">
      <c r="A20" s="4" t="s">
        <v>243</v>
      </c>
      <c r="B20" s="97">
        <v>16.000000000000004</v>
      </c>
    </row>
    <row r="21" spans="1:2" ht="17.25" customHeight="1" x14ac:dyDescent="0.2">
      <c r="A21" s="10"/>
      <c r="B21" s="10"/>
    </row>
    <row r="22" spans="1:2" ht="17.25" customHeight="1" x14ac:dyDescent="0.2"/>
    <row r="23" spans="1:2" ht="28.8" customHeight="1" x14ac:dyDescent="0.2">
      <c r="A23" s="195" t="s">
        <v>435</v>
      </c>
      <c r="B23" s="195"/>
    </row>
    <row r="25" spans="1:2" x14ac:dyDescent="0.2">
      <c r="A25" s="21" t="s">
        <v>436</v>
      </c>
    </row>
  </sheetData>
  <mergeCells count="3">
    <mergeCell ref="A3:B3"/>
    <mergeCell ref="A4:F4"/>
    <mergeCell ref="A23:B23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>
    <tabColor theme="9" tint="0.59999389629810485"/>
    <pageSetUpPr fitToPage="1"/>
  </sheetPr>
  <dimension ref="A3:G46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7.44140625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390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234</v>
      </c>
      <c r="C8" s="97">
        <v>158</v>
      </c>
      <c r="D8" s="97">
        <v>168</v>
      </c>
      <c r="E8" s="97">
        <v>183</v>
      </c>
      <c r="F8" s="97">
        <v>185</v>
      </c>
    </row>
    <row r="9" spans="1:7" ht="17.25" customHeight="1" x14ac:dyDescent="0.2">
      <c r="A9" s="2" t="s">
        <v>33</v>
      </c>
      <c r="B9" s="97">
        <v>86921</v>
      </c>
      <c r="C9" s="97">
        <v>97160</v>
      </c>
      <c r="D9" s="97">
        <v>106013</v>
      </c>
      <c r="E9" s="97">
        <v>117991</v>
      </c>
      <c r="F9" s="97">
        <v>125035.99999999999</v>
      </c>
    </row>
    <row r="10" spans="1:7" ht="17.25" customHeight="1" x14ac:dyDescent="0.2">
      <c r="A10" s="2" t="s">
        <v>23</v>
      </c>
      <c r="B10" s="97">
        <v>13241</v>
      </c>
      <c r="C10" s="97">
        <v>20978</v>
      </c>
      <c r="D10" s="97">
        <v>24575</v>
      </c>
      <c r="E10" s="97">
        <v>42281</v>
      </c>
      <c r="F10" s="97">
        <v>51949.000000000022</v>
      </c>
      <c r="G10" s="100"/>
    </row>
    <row r="11" spans="1:7" ht="17.25" customHeight="1" x14ac:dyDescent="0.2">
      <c r="A11" s="4" t="s">
        <v>355</v>
      </c>
      <c r="B11" s="97">
        <v>12755</v>
      </c>
      <c r="C11" s="97">
        <v>20533</v>
      </c>
      <c r="D11" s="97">
        <v>24106</v>
      </c>
      <c r="E11" s="97">
        <v>41233</v>
      </c>
      <c r="F11" s="97">
        <v>51018.999999999985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2083</v>
      </c>
      <c r="F12" s="97">
        <v>0</v>
      </c>
    </row>
    <row r="13" spans="1:7" ht="17.25" customHeight="1" x14ac:dyDescent="0.2">
      <c r="A13" s="14" t="s">
        <v>14</v>
      </c>
      <c r="B13" s="97">
        <v>1660</v>
      </c>
      <c r="C13" s="97">
        <v>1479</v>
      </c>
      <c r="D13" s="97">
        <v>0</v>
      </c>
      <c r="E13" s="97">
        <v>2887</v>
      </c>
      <c r="F13" s="97">
        <v>9648.0000000000036</v>
      </c>
    </row>
    <row r="14" spans="1:7" ht="17.25" customHeight="1" x14ac:dyDescent="0.2">
      <c r="A14" s="14" t="s">
        <v>315</v>
      </c>
      <c r="B14" s="97">
        <v>0</v>
      </c>
      <c r="C14" s="97">
        <v>0</v>
      </c>
      <c r="D14" s="97">
        <v>0</v>
      </c>
      <c r="E14" s="97">
        <v>0</v>
      </c>
      <c r="F14" s="97">
        <v>2742</v>
      </c>
    </row>
    <row r="15" spans="1:7" ht="17.25" customHeight="1" x14ac:dyDescent="0.2">
      <c r="A15" s="14" t="s">
        <v>203</v>
      </c>
      <c r="B15" s="97">
        <v>0</v>
      </c>
      <c r="C15" s="97">
        <v>0</v>
      </c>
      <c r="D15" s="97">
        <v>0</v>
      </c>
      <c r="E15" s="97">
        <v>6463</v>
      </c>
      <c r="F15" s="97">
        <v>17000.999999999993</v>
      </c>
    </row>
    <row r="16" spans="1:7" ht="17.25" customHeight="1" x14ac:dyDescent="0.2">
      <c r="A16" s="14" t="s">
        <v>69</v>
      </c>
      <c r="B16" s="97">
        <v>0</v>
      </c>
      <c r="C16" s="97">
        <v>39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89</v>
      </c>
      <c r="B17" s="97">
        <v>0</v>
      </c>
      <c r="C17" s="97">
        <v>0</v>
      </c>
      <c r="D17" s="97">
        <v>11353</v>
      </c>
      <c r="E17" s="97">
        <v>0</v>
      </c>
      <c r="F17" s="97">
        <v>0</v>
      </c>
    </row>
    <row r="18" spans="1:6" ht="17.25" customHeight="1" x14ac:dyDescent="0.2">
      <c r="A18" s="14" t="s">
        <v>38</v>
      </c>
      <c r="B18" s="97">
        <v>0</v>
      </c>
      <c r="C18" s="97">
        <v>0</v>
      </c>
      <c r="D18" s="97">
        <v>0</v>
      </c>
      <c r="E18" s="97">
        <v>2112</v>
      </c>
      <c r="F18" s="97">
        <v>902.99999999999989</v>
      </c>
    </row>
    <row r="19" spans="1:6" ht="17.25" customHeight="1" x14ac:dyDescent="0.2">
      <c r="A19" s="14" t="s">
        <v>15</v>
      </c>
      <c r="B19" s="97">
        <v>56</v>
      </c>
      <c r="C19" s="97">
        <v>0</v>
      </c>
      <c r="D19" s="97">
        <v>0</v>
      </c>
      <c r="E19" s="97">
        <v>0</v>
      </c>
      <c r="F19" s="97">
        <v>0</v>
      </c>
    </row>
    <row r="20" spans="1:6" ht="17.25" customHeight="1" x14ac:dyDescent="0.2">
      <c r="A20" s="14" t="s">
        <v>9</v>
      </c>
      <c r="B20" s="97">
        <v>0</v>
      </c>
      <c r="C20" s="97">
        <v>0</v>
      </c>
      <c r="D20" s="97">
        <v>0</v>
      </c>
      <c r="E20" s="97">
        <v>0</v>
      </c>
      <c r="F20" s="97">
        <v>325.00000000000006</v>
      </c>
    </row>
    <row r="21" spans="1:6" ht="17.25" customHeight="1" x14ac:dyDescent="0.2">
      <c r="A21" s="14" t="s">
        <v>17</v>
      </c>
      <c r="B21" s="97">
        <v>4034</v>
      </c>
      <c r="C21" s="97">
        <v>10689</v>
      </c>
      <c r="D21" s="97">
        <v>12753</v>
      </c>
      <c r="E21" s="97">
        <v>15870</v>
      </c>
      <c r="F21" s="97">
        <v>8578.0000000000018</v>
      </c>
    </row>
    <row r="22" spans="1:6" ht="17.25" customHeight="1" x14ac:dyDescent="0.2">
      <c r="A22" s="14" t="s">
        <v>8</v>
      </c>
      <c r="B22" s="97">
        <v>200</v>
      </c>
      <c r="C22" s="97">
        <v>3117</v>
      </c>
      <c r="D22" s="97">
        <v>0</v>
      </c>
      <c r="E22" s="97">
        <v>1090</v>
      </c>
      <c r="F22" s="97">
        <v>0</v>
      </c>
    </row>
    <row r="23" spans="1:6" ht="17.25" customHeight="1" x14ac:dyDescent="0.2">
      <c r="A23" s="14" t="s">
        <v>225</v>
      </c>
      <c r="B23" s="97">
        <v>0</v>
      </c>
      <c r="C23" s="97">
        <v>0</v>
      </c>
      <c r="D23" s="97">
        <v>0</v>
      </c>
      <c r="E23" s="97">
        <v>476</v>
      </c>
      <c r="F23" s="97">
        <v>0</v>
      </c>
    </row>
    <row r="24" spans="1:6" ht="17.25" customHeight="1" x14ac:dyDescent="0.2">
      <c r="A24" s="14" t="s">
        <v>337</v>
      </c>
      <c r="B24" s="97">
        <v>0</v>
      </c>
      <c r="C24" s="97">
        <v>0</v>
      </c>
      <c r="D24" s="97">
        <v>0</v>
      </c>
      <c r="E24" s="97">
        <v>0</v>
      </c>
      <c r="F24" s="97">
        <v>879.99999999999989</v>
      </c>
    </row>
    <row r="25" spans="1:6" ht="17.25" customHeight="1" x14ac:dyDescent="0.2">
      <c r="A25" s="14" t="s">
        <v>231</v>
      </c>
      <c r="B25" s="97">
        <v>0</v>
      </c>
      <c r="C25" s="97">
        <v>0</v>
      </c>
      <c r="D25" s="97">
        <v>0</v>
      </c>
      <c r="E25" s="97">
        <v>2944</v>
      </c>
      <c r="F25" s="97">
        <v>0</v>
      </c>
    </row>
    <row r="26" spans="1:6" ht="17.25" customHeight="1" x14ac:dyDescent="0.2">
      <c r="A26" s="14" t="s">
        <v>232</v>
      </c>
      <c r="B26" s="97">
        <v>0</v>
      </c>
      <c r="C26" s="97">
        <v>0</v>
      </c>
      <c r="D26" s="97">
        <v>0</v>
      </c>
      <c r="E26" s="97">
        <v>825</v>
      </c>
      <c r="F26" s="97">
        <v>778.00000000000045</v>
      </c>
    </row>
    <row r="27" spans="1:6" ht="17.25" customHeight="1" x14ac:dyDescent="0.2">
      <c r="A27" s="14" t="s">
        <v>234</v>
      </c>
      <c r="B27" s="97">
        <v>0</v>
      </c>
      <c r="C27" s="97">
        <v>0</v>
      </c>
      <c r="D27" s="97">
        <v>0</v>
      </c>
      <c r="E27" s="97">
        <v>0</v>
      </c>
      <c r="F27" s="97">
        <v>4077.0000000000018</v>
      </c>
    </row>
    <row r="28" spans="1:6" ht="17.25" customHeight="1" x14ac:dyDescent="0.2">
      <c r="A28" s="14" t="s">
        <v>7</v>
      </c>
      <c r="B28" s="97">
        <v>6805</v>
      </c>
      <c r="C28" s="97">
        <v>2009</v>
      </c>
      <c r="D28" s="97">
        <v>0</v>
      </c>
      <c r="E28" s="97">
        <v>5940</v>
      </c>
      <c r="F28" s="97">
        <v>4500</v>
      </c>
    </row>
    <row r="29" spans="1:6" ht="17.25" customHeight="1" x14ac:dyDescent="0.2">
      <c r="A29" s="14" t="s">
        <v>20</v>
      </c>
      <c r="B29" s="97">
        <v>0</v>
      </c>
      <c r="C29" s="97">
        <v>305</v>
      </c>
      <c r="D29" s="97">
        <v>0</v>
      </c>
      <c r="E29" s="97">
        <v>0</v>
      </c>
      <c r="F29" s="97">
        <v>0</v>
      </c>
    </row>
    <row r="30" spans="1:6" ht="17.25" customHeight="1" x14ac:dyDescent="0.2">
      <c r="A30" s="14" t="s">
        <v>301</v>
      </c>
      <c r="B30" s="97">
        <v>0</v>
      </c>
      <c r="C30" s="97">
        <v>0</v>
      </c>
      <c r="D30" s="97">
        <v>0</v>
      </c>
      <c r="E30" s="97">
        <v>0</v>
      </c>
      <c r="F30" s="97">
        <v>1066</v>
      </c>
    </row>
    <row r="31" spans="1:6" ht="17.25" customHeight="1" x14ac:dyDescent="0.2">
      <c r="A31" s="14" t="s">
        <v>238</v>
      </c>
      <c r="B31" s="97">
        <v>0</v>
      </c>
      <c r="C31" s="97">
        <v>2895</v>
      </c>
      <c r="D31" s="97">
        <v>0</v>
      </c>
      <c r="E31" s="97">
        <v>543</v>
      </c>
      <c r="F31" s="97">
        <v>0</v>
      </c>
    </row>
    <row r="32" spans="1:6" ht="17.25" customHeight="1" x14ac:dyDescent="0.2">
      <c r="A32" s="14" t="s">
        <v>84</v>
      </c>
      <c r="B32" s="97">
        <v>0</v>
      </c>
      <c r="C32" s="97">
        <v>0</v>
      </c>
      <c r="D32" s="97">
        <v>0</v>
      </c>
      <c r="E32" s="97">
        <v>0</v>
      </c>
      <c r="F32" s="97">
        <v>521</v>
      </c>
    </row>
    <row r="33" spans="1:6" ht="17.25" customHeight="1" x14ac:dyDescent="0.2">
      <c r="A33" s="4" t="s">
        <v>25</v>
      </c>
      <c r="B33" s="97">
        <v>357</v>
      </c>
      <c r="C33" s="97">
        <v>314</v>
      </c>
      <c r="D33" s="97">
        <v>356</v>
      </c>
      <c r="E33" s="97">
        <v>781</v>
      </c>
      <c r="F33" s="97">
        <v>647.99999999999977</v>
      </c>
    </row>
    <row r="34" spans="1:6" ht="17.25" customHeight="1" x14ac:dyDescent="0.2">
      <c r="A34" s="4" t="s">
        <v>243</v>
      </c>
      <c r="B34" s="97">
        <v>129</v>
      </c>
      <c r="C34" s="97">
        <v>131</v>
      </c>
      <c r="D34" s="97">
        <v>113</v>
      </c>
      <c r="E34" s="97">
        <v>267</v>
      </c>
      <c r="F34" s="97">
        <v>282.00000000000006</v>
      </c>
    </row>
    <row r="35" spans="1:6" ht="17.25" customHeight="1" x14ac:dyDescent="0.2">
      <c r="A35" s="10"/>
      <c r="B35" s="99"/>
      <c r="C35" s="99"/>
      <c r="D35" s="99"/>
      <c r="E35" s="10"/>
      <c r="F35" s="99"/>
    </row>
    <row r="36" spans="1:6" ht="17.25" customHeight="1" x14ac:dyDescent="0.2">
      <c r="A36" s="21" t="s">
        <v>313</v>
      </c>
      <c r="F36" s="97"/>
    </row>
    <row r="37" spans="1:6" x14ac:dyDescent="0.2">
      <c r="F37" s="97"/>
    </row>
    <row r="38" spans="1:6" x14ac:dyDescent="0.2">
      <c r="C38" s="100"/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  <row r="46" spans="1:6" x14ac:dyDescent="0.2">
      <c r="F46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>
    <tabColor theme="9" tint="0.59999389629810485"/>
    <pageSetUpPr fitToPage="1"/>
  </sheetPr>
  <dimension ref="A3:G46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391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88</v>
      </c>
      <c r="C8" s="97">
        <v>61</v>
      </c>
      <c r="D8" s="97">
        <v>68</v>
      </c>
      <c r="E8" s="97">
        <v>74</v>
      </c>
      <c r="F8" s="97">
        <v>76</v>
      </c>
    </row>
    <row r="9" spans="1:7" ht="17.25" customHeight="1" x14ac:dyDescent="0.2">
      <c r="A9" s="2" t="s">
        <v>33</v>
      </c>
      <c r="B9" s="97">
        <v>31254</v>
      </c>
      <c r="C9" s="97">
        <v>35636</v>
      </c>
      <c r="D9" s="97">
        <v>39836</v>
      </c>
      <c r="E9" s="97">
        <v>44765</v>
      </c>
      <c r="F9" s="97">
        <v>48167</v>
      </c>
    </row>
    <row r="10" spans="1:7" ht="17.25" customHeight="1" x14ac:dyDescent="0.2">
      <c r="A10" s="2" t="s">
        <v>23</v>
      </c>
      <c r="B10" s="97">
        <v>8079</v>
      </c>
      <c r="C10" s="97">
        <v>8239</v>
      </c>
      <c r="D10" s="97">
        <v>14188</v>
      </c>
      <c r="E10" s="97">
        <v>19127</v>
      </c>
      <c r="F10" s="97">
        <v>18773.000000000004</v>
      </c>
      <c r="G10" s="100"/>
    </row>
    <row r="11" spans="1:7" ht="17.25" customHeight="1" x14ac:dyDescent="0.2">
      <c r="A11" s="4" t="s">
        <v>355</v>
      </c>
      <c r="B11" s="97">
        <v>7794</v>
      </c>
      <c r="C11" s="97">
        <v>7958</v>
      </c>
      <c r="D11" s="97">
        <v>13807</v>
      </c>
      <c r="E11" s="97">
        <v>18383</v>
      </c>
      <c r="F11" s="97">
        <v>18278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5431</v>
      </c>
      <c r="F12" s="97">
        <v>4167.9999999999991</v>
      </c>
    </row>
    <row r="13" spans="1:7" ht="17.25" customHeight="1" x14ac:dyDescent="0.2">
      <c r="A13" s="14" t="s">
        <v>14</v>
      </c>
      <c r="B13" s="97">
        <v>376</v>
      </c>
      <c r="C13" s="97">
        <v>1954</v>
      </c>
      <c r="D13" s="97">
        <v>0</v>
      </c>
      <c r="E13" s="97">
        <v>563</v>
      </c>
      <c r="F13" s="97">
        <v>721</v>
      </c>
    </row>
    <row r="14" spans="1:7" ht="17.25" customHeight="1" x14ac:dyDescent="0.2">
      <c r="A14" s="14" t="s">
        <v>315</v>
      </c>
      <c r="B14" s="97">
        <v>0</v>
      </c>
      <c r="C14" s="97">
        <v>0</v>
      </c>
      <c r="D14" s="97">
        <v>0</v>
      </c>
      <c r="E14" s="97">
        <v>0</v>
      </c>
      <c r="F14" s="97">
        <v>852</v>
      </c>
    </row>
    <row r="15" spans="1:7" ht="17.25" customHeight="1" x14ac:dyDescent="0.2">
      <c r="A15" s="14" t="s">
        <v>203</v>
      </c>
      <c r="B15" s="97">
        <v>0</v>
      </c>
      <c r="C15" s="97">
        <v>0</v>
      </c>
      <c r="D15" s="97">
        <v>0</v>
      </c>
      <c r="E15" s="97">
        <v>1008</v>
      </c>
      <c r="F15" s="97">
        <v>1124</v>
      </c>
    </row>
    <row r="16" spans="1:7" ht="17.25" customHeight="1" x14ac:dyDescent="0.2">
      <c r="A16" s="14" t="s">
        <v>279</v>
      </c>
      <c r="B16" s="97">
        <v>3696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69</v>
      </c>
      <c r="B17" s="97">
        <v>0</v>
      </c>
      <c r="C17" s="97">
        <v>124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38</v>
      </c>
      <c r="B18" s="97">
        <v>0</v>
      </c>
      <c r="C18" s="97">
        <v>0</v>
      </c>
      <c r="D18" s="97">
        <v>418</v>
      </c>
      <c r="E18" s="97">
        <v>436</v>
      </c>
      <c r="F18" s="97">
        <v>2143</v>
      </c>
    </row>
    <row r="19" spans="1:6" ht="17.25" customHeight="1" x14ac:dyDescent="0.2">
      <c r="A19" s="14" t="s">
        <v>9</v>
      </c>
      <c r="B19" s="97">
        <v>154</v>
      </c>
      <c r="C19" s="97">
        <v>0</v>
      </c>
      <c r="D19" s="97">
        <v>0</v>
      </c>
      <c r="E19" s="97">
        <v>0</v>
      </c>
      <c r="F19" s="97">
        <v>974.99999999999989</v>
      </c>
    </row>
    <row r="20" spans="1:6" ht="17.25" customHeight="1" x14ac:dyDescent="0.2">
      <c r="A20" s="14" t="s">
        <v>17</v>
      </c>
      <c r="B20" s="97">
        <v>2432</v>
      </c>
      <c r="C20" s="97">
        <v>1317</v>
      </c>
      <c r="D20" s="97">
        <v>2694</v>
      </c>
      <c r="E20" s="97">
        <v>3128</v>
      </c>
      <c r="F20" s="97">
        <v>4801</v>
      </c>
    </row>
    <row r="21" spans="1:6" ht="17.25" customHeight="1" x14ac:dyDescent="0.2">
      <c r="A21" s="14" t="s">
        <v>335</v>
      </c>
      <c r="B21" s="97">
        <v>0</v>
      </c>
      <c r="C21" s="97">
        <v>0</v>
      </c>
      <c r="D21" s="97">
        <v>0</v>
      </c>
      <c r="E21" s="97">
        <v>0</v>
      </c>
      <c r="F21" s="97">
        <v>292.99999999999994</v>
      </c>
    </row>
    <row r="22" spans="1:6" ht="17.25" customHeight="1" x14ac:dyDescent="0.2">
      <c r="A22" s="14" t="s">
        <v>8</v>
      </c>
      <c r="B22" s="97">
        <v>0</v>
      </c>
      <c r="C22" s="97">
        <v>3476</v>
      </c>
      <c r="D22" s="97">
        <v>2893</v>
      </c>
      <c r="E22" s="97">
        <v>522</v>
      </c>
      <c r="F22" s="97">
        <v>0</v>
      </c>
    </row>
    <row r="23" spans="1:6" ht="17.25" customHeight="1" x14ac:dyDescent="0.2">
      <c r="A23" s="14" t="s">
        <v>225</v>
      </c>
      <c r="B23" s="97">
        <v>0</v>
      </c>
      <c r="C23" s="97">
        <v>0</v>
      </c>
      <c r="D23" s="97">
        <v>0</v>
      </c>
      <c r="E23" s="97">
        <v>1825</v>
      </c>
      <c r="F23" s="97">
        <v>0</v>
      </c>
    </row>
    <row r="24" spans="1:6" ht="17.25" customHeight="1" x14ac:dyDescent="0.2">
      <c r="A24" s="14" t="s">
        <v>337</v>
      </c>
      <c r="B24" s="97">
        <v>0</v>
      </c>
      <c r="C24" s="97">
        <v>0</v>
      </c>
      <c r="D24" s="97">
        <v>0</v>
      </c>
      <c r="E24" s="97">
        <v>0</v>
      </c>
      <c r="F24" s="97">
        <v>151</v>
      </c>
    </row>
    <row r="25" spans="1:6" ht="17.25" customHeight="1" x14ac:dyDescent="0.2">
      <c r="A25" s="14" t="s">
        <v>184</v>
      </c>
      <c r="B25" s="97">
        <v>0</v>
      </c>
      <c r="C25" s="97">
        <v>0</v>
      </c>
      <c r="D25" s="97">
        <v>0</v>
      </c>
      <c r="E25" s="97">
        <v>241</v>
      </c>
      <c r="F25" s="97">
        <v>0</v>
      </c>
    </row>
    <row r="26" spans="1:6" ht="17.25" customHeight="1" x14ac:dyDescent="0.2">
      <c r="A26" s="14" t="s">
        <v>234</v>
      </c>
      <c r="B26" s="97">
        <v>0</v>
      </c>
      <c r="C26" s="97">
        <v>0</v>
      </c>
      <c r="D26" s="97">
        <v>0</v>
      </c>
      <c r="E26" s="97">
        <v>0</v>
      </c>
      <c r="F26" s="97">
        <v>748.00000000000023</v>
      </c>
    </row>
    <row r="27" spans="1:6" ht="17.25" customHeight="1" x14ac:dyDescent="0.2">
      <c r="A27" s="14" t="s">
        <v>7</v>
      </c>
      <c r="B27" s="97">
        <v>1136</v>
      </c>
      <c r="C27" s="97">
        <v>1087</v>
      </c>
      <c r="D27" s="97">
        <v>5327</v>
      </c>
      <c r="E27" s="97">
        <v>1721</v>
      </c>
      <c r="F27" s="97">
        <v>1352.9999999999998</v>
      </c>
    </row>
    <row r="28" spans="1:6" ht="17.25" customHeight="1" x14ac:dyDescent="0.2">
      <c r="A28" s="14" t="s">
        <v>301</v>
      </c>
      <c r="B28" s="97">
        <v>0</v>
      </c>
      <c r="C28" s="97">
        <v>0</v>
      </c>
      <c r="D28" s="97">
        <v>0</v>
      </c>
      <c r="E28" s="97">
        <v>0</v>
      </c>
      <c r="F28" s="97">
        <v>861.99999999999955</v>
      </c>
    </row>
    <row r="29" spans="1:6" ht="17.25" customHeight="1" x14ac:dyDescent="0.2">
      <c r="A29" s="14" t="s">
        <v>246</v>
      </c>
      <c r="B29" s="97">
        <v>0</v>
      </c>
      <c r="C29" s="97">
        <v>0</v>
      </c>
      <c r="D29" s="97">
        <v>1863</v>
      </c>
      <c r="E29" s="97">
        <v>0</v>
      </c>
      <c r="F29" s="97">
        <v>0</v>
      </c>
    </row>
    <row r="30" spans="1:6" ht="17.25" customHeight="1" x14ac:dyDescent="0.2">
      <c r="A30" s="14" t="s">
        <v>238</v>
      </c>
      <c r="B30" s="97">
        <v>0</v>
      </c>
      <c r="C30" s="97">
        <v>0</v>
      </c>
      <c r="D30" s="97">
        <v>612</v>
      </c>
      <c r="E30" s="97">
        <v>3508</v>
      </c>
      <c r="F30" s="97">
        <v>0</v>
      </c>
    </row>
    <row r="31" spans="1:6" ht="17.25" customHeight="1" x14ac:dyDescent="0.2">
      <c r="A31" s="14" t="s">
        <v>84</v>
      </c>
      <c r="B31" s="97">
        <v>0</v>
      </c>
      <c r="C31" s="97">
        <v>0</v>
      </c>
      <c r="D31" s="97">
        <v>0</v>
      </c>
      <c r="E31" s="97">
        <v>0</v>
      </c>
      <c r="F31" s="97">
        <v>87.000000000000028</v>
      </c>
    </row>
    <row r="32" spans="1:6" ht="17.25" customHeight="1" x14ac:dyDescent="0.2">
      <c r="A32" s="4" t="s">
        <v>25</v>
      </c>
      <c r="B32" s="97">
        <v>222</v>
      </c>
      <c r="C32" s="97">
        <v>223</v>
      </c>
      <c r="D32" s="97">
        <v>326</v>
      </c>
      <c r="E32" s="97">
        <v>576</v>
      </c>
      <c r="F32" s="97">
        <v>359.00000000000006</v>
      </c>
    </row>
    <row r="33" spans="1:6" ht="17.25" customHeight="1" x14ac:dyDescent="0.2">
      <c r="A33" s="4" t="s">
        <v>243</v>
      </c>
      <c r="B33" s="97">
        <v>63</v>
      </c>
      <c r="C33" s="97">
        <v>58</v>
      </c>
      <c r="D33" s="97">
        <v>55</v>
      </c>
      <c r="E33" s="97">
        <v>168</v>
      </c>
      <c r="F33" s="97">
        <v>136.00000000000003</v>
      </c>
    </row>
    <row r="34" spans="1:6" ht="17.25" customHeight="1" x14ac:dyDescent="0.2">
      <c r="A34" s="10"/>
      <c r="B34" s="99"/>
      <c r="C34" s="99"/>
      <c r="D34" s="99"/>
      <c r="E34" s="10"/>
      <c r="F34" s="99"/>
    </row>
    <row r="35" spans="1:6" ht="17.25" customHeight="1" x14ac:dyDescent="0.2">
      <c r="A35" s="21" t="s">
        <v>313</v>
      </c>
      <c r="F35" s="97"/>
    </row>
    <row r="36" spans="1:6" x14ac:dyDescent="0.2">
      <c r="F36" s="97"/>
    </row>
    <row r="37" spans="1:6" x14ac:dyDescent="0.2">
      <c r="C37" s="100"/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  <row r="46" spans="1:6" x14ac:dyDescent="0.2">
      <c r="F46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>
    <tabColor theme="9" tint="0.59999389629810485"/>
    <pageSetUpPr fitToPage="1"/>
  </sheetPr>
  <dimension ref="A3:G47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392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123</v>
      </c>
      <c r="C8" s="97">
        <v>87</v>
      </c>
      <c r="D8" s="97">
        <v>95</v>
      </c>
      <c r="E8" s="97">
        <v>106</v>
      </c>
      <c r="F8" s="97">
        <v>106</v>
      </c>
    </row>
    <row r="9" spans="1:7" ht="17.25" customHeight="1" x14ac:dyDescent="0.2">
      <c r="A9" s="2" t="s">
        <v>33</v>
      </c>
      <c r="B9" s="97">
        <v>46031</v>
      </c>
      <c r="C9" s="97">
        <v>52450</v>
      </c>
      <c r="D9" s="97">
        <v>59152</v>
      </c>
      <c r="E9" s="97">
        <v>67581</v>
      </c>
      <c r="F9" s="97">
        <v>72608.999999999985</v>
      </c>
    </row>
    <row r="10" spans="1:7" ht="17.25" customHeight="1" x14ac:dyDescent="0.2">
      <c r="A10" s="2" t="s">
        <v>23</v>
      </c>
      <c r="B10" s="97">
        <v>8264</v>
      </c>
      <c r="C10" s="97">
        <v>10869</v>
      </c>
      <c r="D10" s="97">
        <v>12877</v>
      </c>
      <c r="E10" s="97">
        <v>19294</v>
      </c>
      <c r="F10" s="97">
        <v>23257.999999999996</v>
      </c>
      <c r="G10" s="100"/>
    </row>
    <row r="11" spans="1:7" ht="17.25" customHeight="1" x14ac:dyDescent="0.2">
      <c r="A11" s="4" t="s">
        <v>355</v>
      </c>
      <c r="B11" s="97">
        <v>7928</v>
      </c>
      <c r="C11" s="97">
        <v>10586</v>
      </c>
      <c r="D11" s="97">
        <v>12679</v>
      </c>
      <c r="E11" s="97">
        <v>18873</v>
      </c>
      <c r="F11" s="97">
        <v>22875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212</v>
      </c>
      <c r="F12" s="97">
        <v>0</v>
      </c>
    </row>
    <row r="13" spans="1:7" ht="17.25" customHeight="1" x14ac:dyDescent="0.2">
      <c r="A13" s="14" t="s">
        <v>14</v>
      </c>
      <c r="B13" s="97">
        <v>876</v>
      </c>
      <c r="C13" s="97">
        <v>793</v>
      </c>
      <c r="D13" s="97">
        <v>1994</v>
      </c>
      <c r="E13" s="97">
        <v>924</v>
      </c>
      <c r="F13" s="97">
        <v>1945.9999999999998</v>
      </c>
    </row>
    <row r="14" spans="1:7" ht="17.25" customHeight="1" x14ac:dyDescent="0.2">
      <c r="A14" s="14" t="s">
        <v>315</v>
      </c>
      <c r="B14" s="97">
        <v>0</v>
      </c>
      <c r="C14" s="97">
        <v>0</v>
      </c>
      <c r="D14" s="97">
        <v>0</v>
      </c>
      <c r="E14" s="97">
        <v>0</v>
      </c>
      <c r="F14" s="97">
        <v>693</v>
      </c>
    </row>
    <row r="15" spans="1:7" ht="17.25" customHeight="1" x14ac:dyDescent="0.2">
      <c r="A15" s="14" t="s">
        <v>203</v>
      </c>
      <c r="B15" s="97">
        <v>0</v>
      </c>
      <c r="C15" s="97">
        <v>0</v>
      </c>
      <c r="D15" s="97">
        <v>0</v>
      </c>
      <c r="E15" s="97">
        <v>1817</v>
      </c>
      <c r="F15" s="97">
        <v>910</v>
      </c>
    </row>
    <row r="16" spans="1:7" ht="17.25" customHeight="1" x14ac:dyDescent="0.2">
      <c r="A16" s="14" t="s">
        <v>206</v>
      </c>
      <c r="B16" s="97">
        <v>0</v>
      </c>
      <c r="C16" s="97">
        <v>0</v>
      </c>
      <c r="D16" s="97">
        <v>0</v>
      </c>
      <c r="E16" s="97">
        <v>3107</v>
      </c>
      <c r="F16" s="97">
        <v>1826.9999999999998</v>
      </c>
    </row>
    <row r="17" spans="1:6" ht="17.25" customHeight="1" x14ac:dyDescent="0.2">
      <c r="A17" s="14" t="s">
        <v>106</v>
      </c>
      <c r="B17" s="97">
        <v>0</v>
      </c>
      <c r="C17" s="97">
        <v>454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38</v>
      </c>
      <c r="B18" s="97">
        <v>0</v>
      </c>
      <c r="C18" s="97">
        <v>0</v>
      </c>
      <c r="D18" s="97">
        <v>0</v>
      </c>
      <c r="E18" s="97">
        <v>1087</v>
      </c>
      <c r="F18" s="97">
        <v>940.00000000000034</v>
      </c>
    </row>
    <row r="19" spans="1:6" ht="17.25" customHeight="1" x14ac:dyDescent="0.2">
      <c r="A19" s="14" t="s">
        <v>15</v>
      </c>
      <c r="B19" s="97">
        <v>319</v>
      </c>
      <c r="C19" s="97">
        <v>0</v>
      </c>
      <c r="D19" s="97">
        <v>0</v>
      </c>
      <c r="E19" s="97">
        <v>0</v>
      </c>
      <c r="F19" s="97">
        <v>0</v>
      </c>
    </row>
    <row r="20" spans="1:6" ht="17.25" customHeight="1" x14ac:dyDescent="0.2">
      <c r="A20" s="14" t="s">
        <v>11</v>
      </c>
      <c r="B20" s="97">
        <v>2502</v>
      </c>
      <c r="C20" s="97">
        <v>0</v>
      </c>
      <c r="D20" s="97">
        <v>0</v>
      </c>
      <c r="E20" s="97">
        <v>0</v>
      </c>
      <c r="F20" s="97">
        <v>0</v>
      </c>
    </row>
    <row r="21" spans="1:6" ht="17.25" customHeight="1" x14ac:dyDescent="0.2">
      <c r="A21" s="14" t="s">
        <v>9</v>
      </c>
      <c r="B21" s="97">
        <v>0</v>
      </c>
      <c r="C21" s="97">
        <v>0</v>
      </c>
      <c r="D21" s="97">
        <v>0</v>
      </c>
      <c r="E21" s="97">
        <v>0</v>
      </c>
      <c r="F21" s="97">
        <v>4430.9999999999982</v>
      </c>
    </row>
    <row r="22" spans="1:6" ht="17.25" customHeight="1" x14ac:dyDescent="0.2">
      <c r="A22" s="14" t="s">
        <v>77</v>
      </c>
      <c r="B22" s="97">
        <v>0</v>
      </c>
      <c r="C22" s="97">
        <v>37</v>
      </c>
      <c r="D22" s="97">
        <v>0</v>
      </c>
      <c r="E22" s="97">
        <v>0</v>
      </c>
      <c r="F22" s="97">
        <v>0</v>
      </c>
    </row>
    <row r="23" spans="1:6" ht="17.25" customHeight="1" x14ac:dyDescent="0.2">
      <c r="A23" s="14" t="s">
        <v>334</v>
      </c>
      <c r="B23" s="97">
        <v>0</v>
      </c>
      <c r="C23" s="97">
        <v>0</v>
      </c>
      <c r="D23" s="97">
        <v>0</v>
      </c>
      <c r="E23" s="97">
        <v>0</v>
      </c>
      <c r="F23" s="97">
        <v>185.00000000000003</v>
      </c>
    </row>
    <row r="24" spans="1:6" ht="17.25" customHeight="1" x14ac:dyDescent="0.2">
      <c r="A24" s="14" t="s">
        <v>17</v>
      </c>
      <c r="B24" s="97">
        <v>1665</v>
      </c>
      <c r="C24" s="97">
        <v>3490</v>
      </c>
      <c r="D24" s="97">
        <v>6575</v>
      </c>
      <c r="E24" s="97">
        <v>4652</v>
      </c>
      <c r="F24" s="97">
        <v>4586.9999999999991</v>
      </c>
    </row>
    <row r="25" spans="1:6" ht="17.25" customHeight="1" x14ac:dyDescent="0.2">
      <c r="A25" s="14" t="s">
        <v>8</v>
      </c>
      <c r="B25" s="97">
        <v>534</v>
      </c>
      <c r="C25" s="97">
        <v>936</v>
      </c>
      <c r="D25" s="97">
        <v>802</v>
      </c>
      <c r="E25" s="97">
        <v>954</v>
      </c>
      <c r="F25" s="97">
        <v>0</v>
      </c>
    </row>
    <row r="26" spans="1:6" ht="17.25" customHeight="1" x14ac:dyDescent="0.2">
      <c r="A26" s="14" t="s">
        <v>225</v>
      </c>
      <c r="B26" s="97">
        <v>0</v>
      </c>
      <c r="C26" s="97">
        <v>0</v>
      </c>
      <c r="D26" s="97">
        <v>0</v>
      </c>
      <c r="E26" s="97">
        <v>360</v>
      </c>
      <c r="F26" s="97">
        <v>615.00000000000034</v>
      </c>
    </row>
    <row r="27" spans="1:6" ht="17.25" customHeight="1" x14ac:dyDescent="0.2">
      <c r="A27" s="14" t="s">
        <v>337</v>
      </c>
      <c r="B27" s="97">
        <v>0</v>
      </c>
      <c r="C27" s="97">
        <v>0</v>
      </c>
      <c r="D27" s="97">
        <v>0</v>
      </c>
      <c r="E27" s="97">
        <v>0</v>
      </c>
      <c r="F27" s="97">
        <v>1594.0000000000007</v>
      </c>
    </row>
    <row r="28" spans="1:6" ht="17.25" customHeight="1" x14ac:dyDescent="0.2">
      <c r="A28" s="14" t="s">
        <v>232</v>
      </c>
      <c r="B28" s="97">
        <v>0</v>
      </c>
      <c r="C28" s="97">
        <v>0</v>
      </c>
      <c r="D28" s="97">
        <v>0</v>
      </c>
      <c r="E28" s="97">
        <v>591</v>
      </c>
      <c r="F28" s="97">
        <v>389.99999999999994</v>
      </c>
    </row>
    <row r="29" spans="1:6" ht="17.25" customHeight="1" x14ac:dyDescent="0.2">
      <c r="A29" s="14" t="s">
        <v>233</v>
      </c>
      <c r="B29" s="97">
        <v>0</v>
      </c>
      <c r="C29" s="97">
        <v>0</v>
      </c>
      <c r="D29" s="97">
        <v>0</v>
      </c>
      <c r="E29" s="97">
        <v>2797</v>
      </c>
      <c r="F29" s="97">
        <v>2002</v>
      </c>
    </row>
    <row r="30" spans="1:6" ht="17.25" customHeight="1" x14ac:dyDescent="0.2">
      <c r="A30" s="14" t="s">
        <v>234</v>
      </c>
      <c r="B30" s="97">
        <v>0</v>
      </c>
      <c r="C30" s="97">
        <v>0</v>
      </c>
      <c r="D30" s="97">
        <v>0</v>
      </c>
      <c r="E30" s="97">
        <v>0</v>
      </c>
      <c r="F30" s="97">
        <v>410.99999999999994</v>
      </c>
    </row>
    <row r="31" spans="1:6" ht="17.25" customHeight="1" x14ac:dyDescent="0.2">
      <c r="A31" s="14" t="s">
        <v>7</v>
      </c>
      <c r="B31" s="97">
        <v>2032</v>
      </c>
      <c r="C31" s="97">
        <v>3218</v>
      </c>
      <c r="D31" s="97">
        <v>3308</v>
      </c>
      <c r="E31" s="97">
        <v>1637</v>
      </c>
      <c r="F31" s="97">
        <v>2073.9999999999995</v>
      </c>
    </row>
    <row r="32" spans="1:6" ht="17.25" customHeight="1" x14ac:dyDescent="0.2">
      <c r="A32" s="14" t="s">
        <v>301</v>
      </c>
      <c r="B32" s="97">
        <v>0</v>
      </c>
      <c r="C32" s="97">
        <v>0</v>
      </c>
      <c r="D32" s="97">
        <v>0</v>
      </c>
      <c r="E32" s="97">
        <v>0</v>
      </c>
      <c r="F32" s="97">
        <v>116</v>
      </c>
    </row>
    <row r="33" spans="1:6" ht="17.25" customHeight="1" x14ac:dyDescent="0.2">
      <c r="A33" s="14" t="s">
        <v>20</v>
      </c>
      <c r="B33" s="97">
        <v>0</v>
      </c>
      <c r="C33" s="97">
        <v>1294</v>
      </c>
      <c r="D33" s="97">
        <v>0</v>
      </c>
      <c r="E33" s="97">
        <v>0</v>
      </c>
      <c r="F33" s="97">
        <v>0</v>
      </c>
    </row>
    <row r="34" spans="1:6" ht="17.25" customHeight="1" x14ac:dyDescent="0.2">
      <c r="A34" s="14" t="s">
        <v>36</v>
      </c>
      <c r="B34" s="97">
        <v>0</v>
      </c>
      <c r="C34" s="97">
        <v>364</v>
      </c>
      <c r="D34" s="97">
        <v>0</v>
      </c>
      <c r="E34" s="97">
        <v>0</v>
      </c>
      <c r="F34" s="97">
        <v>0</v>
      </c>
    </row>
    <row r="35" spans="1:6" ht="17.25" customHeight="1" x14ac:dyDescent="0.2">
      <c r="A35" s="14" t="s">
        <v>238</v>
      </c>
      <c r="B35" s="97">
        <v>0</v>
      </c>
      <c r="C35" s="97">
        <v>0</v>
      </c>
      <c r="D35" s="97">
        <v>0</v>
      </c>
      <c r="E35" s="97">
        <v>735</v>
      </c>
      <c r="F35" s="97">
        <v>0</v>
      </c>
    </row>
    <row r="36" spans="1:6" ht="17.25" customHeight="1" x14ac:dyDescent="0.2">
      <c r="A36" s="14" t="s">
        <v>84</v>
      </c>
      <c r="B36" s="97">
        <v>0</v>
      </c>
      <c r="C36" s="97">
        <v>0</v>
      </c>
      <c r="D36" s="97">
        <v>0</v>
      </c>
      <c r="E36" s="97">
        <v>0</v>
      </c>
      <c r="F36" s="97">
        <v>154</v>
      </c>
    </row>
    <row r="37" spans="1:6" ht="17.25" customHeight="1" x14ac:dyDescent="0.2">
      <c r="A37" s="4" t="s">
        <v>25</v>
      </c>
      <c r="B37" s="97">
        <v>273</v>
      </c>
      <c r="C37" s="97">
        <v>226</v>
      </c>
      <c r="D37" s="97">
        <v>160</v>
      </c>
      <c r="E37" s="97">
        <v>333</v>
      </c>
      <c r="F37" s="97">
        <v>295</v>
      </c>
    </row>
    <row r="38" spans="1:6" ht="17.25" customHeight="1" x14ac:dyDescent="0.2">
      <c r="A38" s="4" t="s">
        <v>243</v>
      </c>
      <c r="B38" s="97">
        <v>63</v>
      </c>
      <c r="C38" s="97">
        <v>57</v>
      </c>
      <c r="D38" s="97">
        <v>38</v>
      </c>
      <c r="E38" s="97">
        <v>88</v>
      </c>
      <c r="F38" s="97">
        <v>88</v>
      </c>
    </row>
    <row r="39" spans="1:6" ht="17.25" customHeight="1" x14ac:dyDescent="0.2">
      <c r="A39" s="10"/>
      <c r="B39" s="99"/>
      <c r="C39" s="99"/>
      <c r="D39" s="99"/>
      <c r="E39" s="10"/>
      <c r="F39" s="99"/>
    </row>
    <row r="40" spans="1:6" ht="17.25" customHeight="1" x14ac:dyDescent="0.2">
      <c r="A40" s="21" t="s">
        <v>313</v>
      </c>
      <c r="F40" s="97"/>
    </row>
    <row r="41" spans="1:6" x14ac:dyDescent="0.2">
      <c r="F41" s="97"/>
    </row>
    <row r="42" spans="1:6" x14ac:dyDescent="0.2">
      <c r="C42" s="100"/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  <row r="46" spans="1:6" x14ac:dyDescent="0.2">
      <c r="F46" s="97"/>
    </row>
    <row r="47" spans="1:6" x14ac:dyDescent="0.2">
      <c r="F47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>
    <tabColor theme="9" tint="0.59999389629810485"/>
    <pageSetUpPr fitToPage="1"/>
  </sheetPr>
  <dimension ref="A3:G47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393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29</v>
      </c>
      <c r="C8" s="97">
        <v>20</v>
      </c>
      <c r="D8" s="97">
        <v>20</v>
      </c>
      <c r="E8" s="97">
        <v>22</v>
      </c>
      <c r="F8" s="97">
        <v>26</v>
      </c>
    </row>
    <row r="9" spans="1:7" ht="17.25" customHeight="1" x14ac:dyDescent="0.2">
      <c r="A9" s="2" t="s">
        <v>33</v>
      </c>
      <c r="B9" s="97">
        <v>8749</v>
      </c>
      <c r="C9" s="97">
        <v>9688</v>
      </c>
      <c r="D9" s="97">
        <v>10600</v>
      </c>
      <c r="E9" s="97">
        <v>11681</v>
      </c>
      <c r="F9" s="97">
        <v>12403.999999999998</v>
      </c>
    </row>
    <row r="10" spans="1:7" ht="17.25" customHeight="1" x14ac:dyDescent="0.2">
      <c r="A10" s="2" t="s">
        <v>23</v>
      </c>
      <c r="B10" s="97">
        <v>3910</v>
      </c>
      <c r="C10" s="97">
        <v>3591</v>
      </c>
      <c r="D10" s="97">
        <v>5573</v>
      </c>
      <c r="E10" s="97">
        <v>6529</v>
      </c>
      <c r="F10" s="97">
        <v>6445</v>
      </c>
      <c r="G10" s="100"/>
    </row>
    <row r="11" spans="1:7" ht="17.25" customHeight="1" x14ac:dyDescent="0.2">
      <c r="A11" s="4" t="s">
        <v>355</v>
      </c>
      <c r="B11" s="97">
        <v>3763</v>
      </c>
      <c r="C11" s="97">
        <v>3466</v>
      </c>
      <c r="D11" s="97">
        <v>5440</v>
      </c>
      <c r="E11" s="97">
        <v>6236</v>
      </c>
      <c r="F11" s="97">
        <v>6281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146</v>
      </c>
      <c r="F12" s="97">
        <v>0</v>
      </c>
    </row>
    <row r="13" spans="1:7" ht="17.25" customHeight="1" x14ac:dyDescent="0.2">
      <c r="A13" s="14" t="s">
        <v>14</v>
      </c>
      <c r="B13" s="97">
        <v>452</v>
      </c>
      <c r="C13" s="97">
        <v>313</v>
      </c>
      <c r="D13" s="97">
        <v>0</v>
      </c>
      <c r="E13" s="97">
        <v>1435</v>
      </c>
      <c r="F13" s="97">
        <v>0</v>
      </c>
    </row>
    <row r="14" spans="1:7" ht="17.25" customHeight="1" x14ac:dyDescent="0.2">
      <c r="A14" s="14" t="s">
        <v>315</v>
      </c>
      <c r="B14" s="97">
        <v>0</v>
      </c>
      <c r="C14" s="97">
        <v>0</v>
      </c>
      <c r="D14" s="97">
        <v>0</v>
      </c>
      <c r="E14" s="97"/>
      <c r="F14" s="97">
        <v>447</v>
      </c>
    </row>
    <row r="15" spans="1:7" ht="17.25" customHeight="1" x14ac:dyDescent="0.2">
      <c r="A15" s="14" t="s">
        <v>203</v>
      </c>
      <c r="B15" s="97">
        <v>0</v>
      </c>
      <c r="C15" s="97">
        <v>0</v>
      </c>
      <c r="D15" s="97">
        <v>0</v>
      </c>
      <c r="E15" s="97">
        <v>170</v>
      </c>
      <c r="F15" s="97">
        <v>0</v>
      </c>
    </row>
    <row r="16" spans="1:7" ht="17.25" customHeight="1" x14ac:dyDescent="0.2">
      <c r="A16" s="14" t="s">
        <v>69</v>
      </c>
      <c r="B16" s="97">
        <v>0</v>
      </c>
      <c r="C16" s="97">
        <v>10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38</v>
      </c>
      <c r="B17" s="97">
        <v>0</v>
      </c>
      <c r="C17" s="97">
        <v>0</v>
      </c>
      <c r="D17" s="97">
        <v>0</v>
      </c>
      <c r="E17" s="97">
        <v>336</v>
      </c>
      <c r="F17" s="97">
        <v>0</v>
      </c>
    </row>
    <row r="18" spans="1:6" ht="17.25" customHeight="1" x14ac:dyDescent="0.2">
      <c r="A18" s="14" t="s">
        <v>17</v>
      </c>
      <c r="B18" s="97">
        <v>2667</v>
      </c>
      <c r="C18" s="97">
        <v>1964</v>
      </c>
      <c r="D18" s="97">
        <v>2393</v>
      </c>
      <c r="E18" s="97">
        <v>3080</v>
      </c>
      <c r="F18" s="97">
        <v>2009.9999999999995</v>
      </c>
    </row>
    <row r="19" spans="1:6" ht="17.25" customHeight="1" x14ac:dyDescent="0.2">
      <c r="A19" s="14" t="s">
        <v>335</v>
      </c>
      <c r="B19" s="97">
        <v>0</v>
      </c>
      <c r="C19" s="97">
        <v>0</v>
      </c>
      <c r="D19" s="97">
        <v>0</v>
      </c>
      <c r="E19" s="97"/>
      <c r="F19" s="97">
        <v>994.00000000000011</v>
      </c>
    </row>
    <row r="20" spans="1:6" ht="17.25" customHeight="1" x14ac:dyDescent="0.2">
      <c r="A20" s="14" t="s">
        <v>8</v>
      </c>
      <c r="B20" s="97">
        <v>0</v>
      </c>
      <c r="C20" s="97">
        <v>0</v>
      </c>
      <c r="D20" s="97">
        <v>630</v>
      </c>
      <c r="E20" s="97">
        <v>0</v>
      </c>
      <c r="F20" s="97">
        <v>0</v>
      </c>
    </row>
    <row r="21" spans="1:6" ht="17.25" customHeight="1" x14ac:dyDescent="0.2">
      <c r="A21" s="14" t="s">
        <v>337</v>
      </c>
      <c r="B21" s="97">
        <v>0</v>
      </c>
      <c r="C21" s="97">
        <v>0</v>
      </c>
      <c r="D21" s="97">
        <v>0</v>
      </c>
      <c r="E21" s="97"/>
      <c r="F21" s="97">
        <v>66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/>
      <c r="F22" s="97">
        <v>1639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/>
      <c r="F23" s="97">
        <v>34.000000000000007</v>
      </c>
    </row>
    <row r="24" spans="1:6" ht="17.25" customHeight="1" x14ac:dyDescent="0.2">
      <c r="A24" s="14" t="s">
        <v>7</v>
      </c>
      <c r="B24" s="97">
        <v>644</v>
      </c>
      <c r="C24" s="97">
        <v>0</v>
      </c>
      <c r="D24" s="97">
        <v>2417</v>
      </c>
      <c r="E24" s="97">
        <v>1069</v>
      </c>
      <c r="F24" s="97">
        <v>476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/>
      <c r="F25" s="97">
        <v>567.00000000000011</v>
      </c>
    </row>
    <row r="26" spans="1:6" ht="17.25" customHeight="1" x14ac:dyDescent="0.2">
      <c r="A26" s="14" t="s">
        <v>36</v>
      </c>
      <c r="B26" s="97">
        <v>0</v>
      </c>
      <c r="C26" s="97">
        <v>1138</v>
      </c>
      <c r="D26" s="97">
        <v>0</v>
      </c>
      <c r="E26" s="97">
        <v>0</v>
      </c>
      <c r="F26" s="97">
        <v>0</v>
      </c>
    </row>
    <row r="27" spans="1:6" ht="17.25" customHeight="1" x14ac:dyDescent="0.2">
      <c r="A27" s="14" t="s">
        <v>238</v>
      </c>
      <c r="B27" s="97">
        <v>0</v>
      </c>
      <c r="C27" s="97">
        <v>41</v>
      </c>
      <c r="D27" s="97">
        <v>0</v>
      </c>
      <c r="E27" s="97">
        <v>0</v>
      </c>
      <c r="F27" s="97">
        <v>0</v>
      </c>
    </row>
    <row r="28" spans="1:6" ht="17.25" customHeight="1" x14ac:dyDescent="0.2">
      <c r="A28" s="14" t="s">
        <v>84</v>
      </c>
      <c r="B28" s="97">
        <v>0</v>
      </c>
      <c r="C28" s="97">
        <v>0</v>
      </c>
      <c r="D28" s="97">
        <v>0</v>
      </c>
      <c r="E28" s="97"/>
      <c r="F28" s="97">
        <v>48</v>
      </c>
    </row>
    <row r="29" spans="1:6" ht="17.25" customHeight="1" x14ac:dyDescent="0.2">
      <c r="A29" s="4" t="s">
        <v>25</v>
      </c>
      <c r="B29" s="97">
        <v>124</v>
      </c>
      <c r="C29" s="97">
        <v>90</v>
      </c>
      <c r="D29" s="97">
        <v>105</v>
      </c>
      <c r="E29" s="97">
        <v>100</v>
      </c>
      <c r="F29" s="97">
        <v>112.99999999999999</v>
      </c>
    </row>
    <row r="30" spans="1:6" ht="17.25" customHeight="1" x14ac:dyDescent="0.2">
      <c r="A30" s="4" t="s">
        <v>243</v>
      </c>
      <c r="B30" s="97">
        <v>23</v>
      </c>
      <c r="C30" s="97">
        <v>35</v>
      </c>
      <c r="D30" s="97">
        <v>28</v>
      </c>
      <c r="E30" s="97">
        <v>193</v>
      </c>
      <c r="F30" s="97">
        <v>51.000000000000014</v>
      </c>
    </row>
    <row r="31" spans="1:6" ht="17.25" customHeight="1" x14ac:dyDescent="0.2">
      <c r="A31" s="10"/>
      <c r="B31" s="99"/>
      <c r="C31" s="99"/>
      <c r="D31" s="99"/>
      <c r="E31" s="10"/>
      <c r="F31" s="99"/>
    </row>
    <row r="32" spans="1:6" ht="17.25" customHeight="1" x14ac:dyDescent="0.2">
      <c r="A32" s="21" t="s">
        <v>313</v>
      </c>
      <c r="F32" s="97"/>
    </row>
    <row r="33" spans="3:6" x14ac:dyDescent="0.2">
      <c r="F33" s="97"/>
    </row>
    <row r="34" spans="3:6" x14ac:dyDescent="0.2">
      <c r="C34" s="100"/>
      <c r="F34" s="97"/>
    </row>
    <row r="35" spans="3:6" x14ac:dyDescent="0.2">
      <c r="F35" s="97"/>
    </row>
    <row r="36" spans="3:6" x14ac:dyDescent="0.2">
      <c r="F36" s="97"/>
    </row>
    <row r="37" spans="3:6" x14ac:dyDescent="0.2">
      <c r="F37" s="97"/>
    </row>
    <row r="38" spans="3:6" x14ac:dyDescent="0.2">
      <c r="F38" s="97"/>
    </row>
    <row r="39" spans="3:6" x14ac:dyDescent="0.2">
      <c r="F39" s="97"/>
    </row>
    <row r="40" spans="3:6" x14ac:dyDescent="0.2">
      <c r="F40" s="97"/>
    </row>
    <row r="41" spans="3:6" x14ac:dyDescent="0.2">
      <c r="F41" s="97"/>
    </row>
    <row r="42" spans="3:6" x14ac:dyDescent="0.2">
      <c r="F42" s="97"/>
    </row>
    <row r="43" spans="3:6" x14ac:dyDescent="0.2">
      <c r="F43" s="97"/>
    </row>
    <row r="44" spans="3:6" x14ac:dyDescent="0.2">
      <c r="F44" s="97"/>
    </row>
    <row r="45" spans="3:6" x14ac:dyDescent="0.2">
      <c r="F45" s="97"/>
    </row>
    <row r="46" spans="3:6" x14ac:dyDescent="0.2">
      <c r="F46" s="97"/>
    </row>
    <row r="47" spans="3:6" x14ac:dyDescent="0.2">
      <c r="F47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>
    <tabColor theme="9" tint="0.59999389629810485"/>
    <pageSetUpPr fitToPage="1"/>
  </sheetPr>
  <dimension ref="A3:G4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7.44140625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394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144</v>
      </c>
      <c r="C8" s="97">
        <v>109</v>
      </c>
      <c r="D8" s="97">
        <v>115</v>
      </c>
      <c r="E8" s="97">
        <v>122</v>
      </c>
      <c r="F8" s="97">
        <v>121</v>
      </c>
    </row>
    <row r="9" spans="1:7" ht="17.25" customHeight="1" x14ac:dyDescent="0.2">
      <c r="A9" s="2" t="s">
        <v>33</v>
      </c>
      <c r="B9" s="97">
        <v>44026</v>
      </c>
      <c r="C9" s="97">
        <v>48087</v>
      </c>
      <c r="D9" s="97">
        <v>51904</v>
      </c>
      <c r="E9" s="97">
        <v>55945</v>
      </c>
      <c r="F9" s="97">
        <v>58383.999999999993</v>
      </c>
    </row>
    <row r="10" spans="1:7" ht="17.25" customHeight="1" x14ac:dyDescent="0.2">
      <c r="A10" s="2" t="s">
        <v>23</v>
      </c>
      <c r="B10" s="97">
        <v>10777</v>
      </c>
      <c r="C10" s="97">
        <v>11760</v>
      </c>
      <c r="D10" s="97">
        <v>16121</v>
      </c>
      <c r="E10" s="97">
        <v>20395</v>
      </c>
      <c r="F10" s="97">
        <v>21308.999999999996</v>
      </c>
      <c r="G10" s="100"/>
    </row>
    <row r="11" spans="1:7" ht="17.25" customHeight="1" x14ac:dyDescent="0.2">
      <c r="A11" s="4" t="s">
        <v>355</v>
      </c>
      <c r="B11" s="97">
        <v>10459</v>
      </c>
      <c r="C11" s="97">
        <v>11323</v>
      </c>
      <c r="D11" s="97">
        <v>15778</v>
      </c>
      <c r="E11" s="97">
        <v>19776</v>
      </c>
      <c r="F11" s="97">
        <v>20801</v>
      </c>
      <c r="G11" s="100"/>
    </row>
    <row r="12" spans="1:7" ht="17.25" customHeight="1" x14ac:dyDescent="0.2">
      <c r="A12" s="14" t="s">
        <v>14</v>
      </c>
      <c r="B12" s="97">
        <v>1901</v>
      </c>
      <c r="C12" s="97">
        <v>0</v>
      </c>
      <c r="D12" s="97">
        <v>3895</v>
      </c>
      <c r="E12" s="97">
        <v>6234</v>
      </c>
      <c r="F12" s="97">
        <v>5422.0000000000018</v>
      </c>
    </row>
    <row r="13" spans="1:7" ht="17.25" customHeight="1" x14ac:dyDescent="0.2">
      <c r="A13" s="14" t="s">
        <v>203</v>
      </c>
      <c r="B13" s="97">
        <v>0</v>
      </c>
      <c r="C13" s="97">
        <v>0</v>
      </c>
      <c r="D13" s="97">
        <v>0</v>
      </c>
      <c r="E13" s="97">
        <v>659</v>
      </c>
      <c r="F13" s="97">
        <v>1648</v>
      </c>
    </row>
    <row r="14" spans="1:7" ht="17.25" customHeight="1" x14ac:dyDescent="0.2">
      <c r="A14" s="14" t="s">
        <v>69</v>
      </c>
      <c r="B14" s="97">
        <v>0</v>
      </c>
      <c r="C14" s="97">
        <v>372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1848</v>
      </c>
      <c r="F15" s="97">
        <v>0</v>
      </c>
    </row>
    <row r="16" spans="1:7" ht="17.25" customHeight="1" x14ac:dyDescent="0.2">
      <c r="A16" s="14" t="s">
        <v>15</v>
      </c>
      <c r="B16" s="97">
        <v>328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17</v>
      </c>
      <c r="B17" s="97">
        <v>2210</v>
      </c>
      <c r="C17" s="97">
        <v>6758</v>
      </c>
      <c r="D17" s="97">
        <v>6915</v>
      </c>
      <c r="E17" s="97">
        <v>4363</v>
      </c>
      <c r="F17" s="97">
        <v>3227.0000000000009</v>
      </c>
    </row>
    <row r="18" spans="1:6" ht="17.25" customHeight="1" x14ac:dyDescent="0.2">
      <c r="A18" s="14" t="s">
        <v>8</v>
      </c>
      <c r="B18" s="97">
        <v>63</v>
      </c>
      <c r="C18" s="97">
        <v>0</v>
      </c>
      <c r="D18" s="97">
        <v>2170</v>
      </c>
      <c r="E18" s="97">
        <v>0</v>
      </c>
      <c r="F18" s="97">
        <v>0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873</v>
      </c>
      <c r="F19" s="97">
        <v>4827.0000000000027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544.00000000000045</v>
      </c>
    </row>
    <row r="21" spans="1:6" ht="17.25" customHeight="1" x14ac:dyDescent="0.2">
      <c r="A21" s="14" t="s">
        <v>232</v>
      </c>
      <c r="B21" s="97">
        <v>0</v>
      </c>
      <c r="C21" s="97">
        <v>0</v>
      </c>
      <c r="D21" s="97">
        <v>0</v>
      </c>
      <c r="E21" s="97">
        <v>1512</v>
      </c>
      <c r="F21" s="97">
        <v>0</v>
      </c>
    </row>
    <row r="22" spans="1:6" ht="17.25" customHeight="1" x14ac:dyDescent="0.2">
      <c r="A22" s="14" t="s">
        <v>234</v>
      </c>
      <c r="B22" s="97">
        <v>0</v>
      </c>
      <c r="C22" s="97">
        <v>0</v>
      </c>
      <c r="D22" s="97">
        <v>0</v>
      </c>
      <c r="E22" s="97">
        <v>0</v>
      </c>
      <c r="F22" s="97">
        <v>214</v>
      </c>
    </row>
    <row r="23" spans="1:6" ht="17.25" customHeight="1" x14ac:dyDescent="0.2">
      <c r="A23" s="14" t="s">
        <v>344</v>
      </c>
      <c r="B23" s="97">
        <v>0</v>
      </c>
      <c r="C23" s="97">
        <v>0</v>
      </c>
      <c r="D23" s="97">
        <v>0</v>
      </c>
      <c r="E23" s="97">
        <v>0</v>
      </c>
      <c r="F23" s="97">
        <v>2426.9999999999995</v>
      </c>
    </row>
    <row r="24" spans="1:6" ht="17.25" customHeight="1" x14ac:dyDescent="0.2">
      <c r="A24" s="14" t="s">
        <v>7</v>
      </c>
      <c r="B24" s="97">
        <v>5957</v>
      </c>
      <c r="C24" s="97">
        <v>3906</v>
      </c>
      <c r="D24" s="97">
        <v>2798</v>
      </c>
      <c r="E24" s="97">
        <v>4287</v>
      </c>
      <c r="F24" s="97">
        <v>1492.9999999999998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>
        <v>0</v>
      </c>
      <c r="F25" s="97">
        <v>652.99999999999943</v>
      </c>
    </row>
    <row r="26" spans="1:6" ht="17.25" customHeight="1" x14ac:dyDescent="0.2">
      <c r="A26" s="14" t="s">
        <v>238</v>
      </c>
      <c r="B26" s="97">
        <v>0</v>
      </c>
      <c r="C26" s="97">
        <v>287</v>
      </c>
      <c r="D26" s="97">
        <v>0</v>
      </c>
      <c r="E26" s="97">
        <v>0</v>
      </c>
      <c r="F26" s="97">
        <v>0</v>
      </c>
    </row>
    <row r="27" spans="1:6" ht="17.25" customHeight="1" x14ac:dyDescent="0.2">
      <c r="A27" s="14" t="s">
        <v>84</v>
      </c>
      <c r="B27" s="97">
        <v>0</v>
      </c>
      <c r="C27" s="97">
        <v>0</v>
      </c>
      <c r="D27" s="97">
        <v>0</v>
      </c>
      <c r="E27" s="97">
        <v>0</v>
      </c>
      <c r="F27" s="97">
        <v>346.00000000000006</v>
      </c>
    </row>
    <row r="28" spans="1:6" ht="17.25" customHeight="1" x14ac:dyDescent="0.2">
      <c r="A28" s="4" t="s">
        <v>25</v>
      </c>
      <c r="B28" s="97">
        <v>209</v>
      </c>
      <c r="C28" s="97">
        <v>359</v>
      </c>
      <c r="D28" s="97">
        <v>285</v>
      </c>
      <c r="E28" s="97">
        <v>458</v>
      </c>
      <c r="F28" s="97">
        <v>316</v>
      </c>
    </row>
    <row r="29" spans="1:6" ht="17.25" customHeight="1" x14ac:dyDescent="0.2">
      <c r="A29" s="4" t="s">
        <v>243</v>
      </c>
      <c r="B29" s="97">
        <v>109</v>
      </c>
      <c r="C29" s="97">
        <v>78</v>
      </c>
      <c r="D29" s="97">
        <v>58</v>
      </c>
      <c r="E29" s="97">
        <v>161</v>
      </c>
      <c r="F29" s="97">
        <v>192</v>
      </c>
    </row>
    <row r="30" spans="1:6" ht="17.25" customHeight="1" x14ac:dyDescent="0.2">
      <c r="A30" s="10"/>
      <c r="B30" s="99"/>
      <c r="C30" s="99"/>
      <c r="D30" s="99"/>
      <c r="E30" s="10"/>
      <c r="F30" s="99"/>
    </row>
    <row r="31" spans="1:6" ht="17.25" customHeight="1" x14ac:dyDescent="0.2">
      <c r="A31" s="21" t="s">
        <v>313</v>
      </c>
      <c r="F31" s="97"/>
    </row>
    <row r="32" spans="1:6" x14ac:dyDescent="0.2">
      <c r="F32" s="97"/>
    </row>
    <row r="33" spans="3:6" x14ac:dyDescent="0.2">
      <c r="C33" s="100"/>
      <c r="F33" s="97"/>
    </row>
    <row r="34" spans="3:6" x14ac:dyDescent="0.2">
      <c r="F34" s="97"/>
    </row>
    <row r="35" spans="3:6" x14ac:dyDescent="0.2">
      <c r="F35" s="97"/>
    </row>
    <row r="36" spans="3:6" x14ac:dyDescent="0.2">
      <c r="F36" s="97"/>
    </row>
    <row r="37" spans="3:6" x14ac:dyDescent="0.2">
      <c r="F37" s="97"/>
    </row>
    <row r="38" spans="3:6" x14ac:dyDescent="0.2">
      <c r="F38" s="97"/>
    </row>
    <row r="39" spans="3:6" x14ac:dyDescent="0.2">
      <c r="F39" s="97"/>
    </row>
    <row r="40" spans="3:6" x14ac:dyDescent="0.2">
      <c r="F40" s="97"/>
    </row>
    <row r="41" spans="3:6" x14ac:dyDescent="0.2">
      <c r="F41" s="97"/>
    </row>
    <row r="42" spans="3:6" x14ac:dyDescent="0.2">
      <c r="F42" s="97"/>
    </row>
    <row r="43" spans="3:6" x14ac:dyDescent="0.2">
      <c r="F43" s="97"/>
    </row>
    <row r="44" spans="3:6" x14ac:dyDescent="0.2">
      <c r="F44" s="97"/>
    </row>
    <row r="45" spans="3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7.44140625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395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20</v>
      </c>
      <c r="C8" s="97">
        <v>17</v>
      </c>
      <c r="D8" s="97">
        <v>17</v>
      </c>
      <c r="E8" s="97">
        <v>19</v>
      </c>
      <c r="F8" s="97">
        <v>22</v>
      </c>
    </row>
    <row r="9" spans="1:7" ht="17.25" customHeight="1" x14ac:dyDescent="0.2">
      <c r="A9" s="2" t="s">
        <v>33</v>
      </c>
      <c r="B9" s="97">
        <v>6770</v>
      </c>
      <c r="C9" s="97">
        <v>7679</v>
      </c>
      <c r="D9" s="97">
        <v>8697</v>
      </c>
      <c r="E9" s="97">
        <v>9985</v>
      </c>
      <c r="F9" s="97">
        <v>11066</v>
      </c>
    </row>
    <row r="10" spans="1:7" ht="17.25" customHeight="1" x14ac:dyDescent="0.2">
      <c r="A10" s="2" t="s">
        <v>23</v>
      </c>
      <c r="B10" s="97">
        <v>2622</v>
      </c>
      <c r="C10" s="97">
        <v>1948</v>
      </c>
      <c r="D10" s="97">
        <v>3611</v>
      </c>
      <c r="E10" s="97">
        <v>4830</v>
      </c>
      <c r="F10" s="97">
        <v>4893.0000000000009</v>
      </c>
      <c r="G10" s="100"/>
    </row>
    <row r="11" spans="1:7" ht="17.25" customHeight="1" x14ac:dyDescent="0.2">
      <c r="A11" s="4" t="s">
        <v>355</v>
      </c>
      <c r="B11" s="97">
        <v>2524</v>
      </c>
      <c r="C11" s="97">
        <v>1781</v>
      </c>
      <c r="D11" s="97">
        <v>3433</v>
      </c>
      <c r="E11" s="97">
        <v>4654</v>
      </c>
      <c r="F11" s="97">
        <v>4776.9999999999991</v>
      </c>
      <c r="G11" s="100"/>
    </row>
    <row r="12" spans="1:7" ht="17.25" customHeight="1" x14ac:dyDescent="0.2">
      <c r="A12" s="14" t="s">
        <v>14</v>
      </c>
      <c r="B12" s="97">
        <v>654</v>
      </c>
      <c r="C12" s="97">
        <v>608</v>
      </c>
      <c r="D12" s="97">
        <v>0</v>
      </c>
      <c r="E12" s="97">
        <v>909</v>
      </c>
      <c r="F12" s="97">
        <v>1106</v>
      </c>
    </row>
    <row r="13" spans="1:7" ht="17.25" customHeight="1" x14ac:dyDescent="0.2">
      <c r="A13" s="14" t="s">
        <v>315</v>
      </c>
      <c r="B13" s="97">
        <v>0</v>
      </c>
      <c r="C13" s="97">
        <v>0</v>
      </c>
      <c r="D13" s="97">
        <v>0</v>
      </c>
      <c r="E13" s="97">
        <v>0</v>
      </c>
      <c r="F13" s="97">
        <v>36</v>
      </c>
    </row>
    <row r="14" spans="1:7" ht="17.25" customHeight="1" x14ac:dyDescent="0.2">
      <c r="A14" s="14" t="s">
        <v>203</v>
      </c>
      <c r="B14" s="97">
        <v>0</v>
      </c>
      <c r="C14" s="97">
        <v>0</v>
      </c>
      <c r="D14" s="97">
        <v>0</v>
      </c>
      <c r="E14" s="97">
        <v>136</v>
      </c>
      <c r="F14" s="97">
        <v>0</v>
      </c>
    </row>
    <row r="15" spans="1:7" ht="17.25" customHeight="1" x14ac:dyDescent="0.2">
      <c r="A15" s="14" t="s">
        <v>69</v>
      </c>
      <c r="B15" s="97">
        <v>0</v>
      </c>
      <c r="C15" s="97">
        <v>17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15</v>
      </c>
      <c r="B16" s="97">
        <v>382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9</v>
      </c>
      <c r="B17" s="97">
        <v>0</v>
      </c>
      <c r="C17" s="97">
        <v>0</v>
      </c>
      <c r="D17" s="97">
        <v>0</v>
      </c>
      <c r="E17" s="97">
        <v>0</v>
      </c>
      <c r="F17" s="97">
        <v>299</v>
      </c>
    </row>
    <row r="18" spans="1:6" ht="17.25" customHeight="1" x14ac:dyDescent="0.2">
      <c r="A18" s="14" t="s">
        <v>17</v>
      </c>
      <c r="B18" s="97">
        <v>942</v>
      </c>
      <c r="C18" s="97">
        <v>1114</v>
      </c>
      <c r="D18" s="97">
        <v>1798</v>
      </c>
      <c r="E18" s="97">
        <v>1707</v>
      </c>
      <c r="F18" s="97">
        <v>2023.0000000000002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726</v>
      </c>
      <c r="F19" s="97">
        <v>981.99999999999989</v>
      </c>
    </row>
    <row r="20" spans="1:6" ht="17.25" customHeight="1" x14ac:dyDescent="0.2">
      <c r="A20" s="14" t="s">
        <v>232</v>
      </c>
      <c r="B20" s="97">
        <v>0</v>
      </c>
      <c r="C20" s="97">
        <v>0</v>
      </c>
      <c r="D20" s="97">
        <v>0</v>
      </c>
      <c r="E20" s="97">
        <v>308</v>
      </c>
      <c r="F20" s="97">
        <v>0</v>
      </c>
    </row>
    <row r="21" spans="1:6" ht="17.25" customHeight="1" x14ac:dyDescent="0.2">
      <c r="A21" s="14" t="s">
        <v>234</v>
      </c>
      <c r="B21" s="97">
        <v>0</v>
      </c>
      <c r="C21" s="97">
        <v>0</v>
      </c>
      <c r="D21" s="97">
        <v>0</v>
      </c>
      <c r="E21" s="97">
        <v>96</v>
      </c>
      <c r="F21" s="97">
        <v>0</v>
      </c>
    </row>
    <row r="22" spans="1:6" ht="17.25" customHeight="1" x14ac:dyDescent="0.2">
      <c r="A22" s="14" t="s">
        <v>7</v>
      </c>
      <c r="B22" s="97">
        <v>546</v>
      </c>
      <c r="C22" s="97">
        <v>0</v>
      </c>
      <c r="D22" s="97">
        <v>0</v>
      </c>
      <c r="E22" s="97">
        <v>772</v>
      </c>
      <c r="F22" s="97">
        <v>0</v>
      </c>
    </row>
    <row r="23" spans="1:6" ht="17.25" customHeight="1" x14ac:dyDescent="0.2">
      <c r="A23" s="14" t="s">
        <v>246</v>
      </c>
      <c r="B23" s="97">
        <v>0</v>
      </c>
      <c r="C23" s="97">
        <v>0</v>
      </c>
      <c r="D23" s="97">
        <v>1635</v>
      </c>
      <c r="E23" s="97">
        <v>0</v>
      </c>
      <c r="F23" s="97">
        <v>0</v>
      </c>
    </row>
    <row r="24" spans="1:6" ht="17.25" customHeight="1" x14ac:dyDescent="0.2">
      <c r="A24" s="14" t="s">
        <v>301</v>
      </c>
      <c r="B24" s="97">
        <v>0</v>
      </c>
      <c r="C24" s="97">
        <v>0</v>
      </c>
      <c r="D24" s="97">
        <v>0</v>
      </c>
      <c r="E24" s="97">
        <v>0</v>
      </c>
      <c r="F24" s="97">
        <v>252.99999999999997</v>
      </c>
    </row>
    <row r="25" spans="1:6" ht="17.25" customHeight="1" x14ac:dyDescent="0.2">
      <c r="A25" s="14" t="s">
        <v>238</v>
      </c>
      <c r="B25" s="97">
        <v>0</v>
      </c>
      <c r="C25" s="97">
        <v>42</v>
      </c>
      <c r="D25" s="97">
        <v>0</v>
      </c>
      <c r="E25" s="97">
        <v>0</v>
      </c>
      <c r="F25" s="97">
        <v>0</v>
      </c>
    </row>
    <row r="26" spans="1:6" ht="17.25" customHeight="1" x14ac:dyDescent="0.2">
      <c r="A26" s="14" t="s">
        <v>84</v>
      </c>
      <c r="B26" s="97">
        <v>0</v>
      </c>
      <c r="C26" s="97">
        <v>0</v>
      </c>
      <c r="D26" s="97">
        <v>0</v>
      </c>
      <c r="E26" s="97">
        <v>0</v>
      </c>
      <c r="F26" s="97">
        <v>78.000000000000014</v>
      </c>
    </row>
    <row r="27" spans="1:6" ht="17.25" customHeight="1" x14ac:dyDescent="0.2">
      <c r="A27" s="4" t="s">
        <v>25</v>
      </c>
      <c r="B27" s="97">
        <v>46</v>
      </c>
      <c r="C27" s="97">
        <v>56</v>
      </c>
      <c r="D27" s="97">
        <v>70</v>
      </c>
      <c r="E27" s="97">
        <v>128</v>
      </c>
      <c r="F27" s="97">
        <v>51.999999999999993</v>
      </c>
    </row>
    <row r="28" spans="1:6" ht="17.25" customHeight="1" x14ac:dyDescent="0.2">
      <c r="A28" s="4" t="s">
        <v>243</v>
      </c>
      <c r="B28" s="97">
        <v>52</v>
      </c>
      <c r="C28" s="97">
        <v>111</v>
      </c>
      <c r="D28" s="97">
        <v>108</v>
      </c>
      <c r="E28" s="97">
        <v>48</v>
      </c>
      <c r="F28" s="97">
        <v>64</v>
      </c>
    </row>
    <row r="29" spans="1:6" ht="17.25" customHeight="1" x14ac:dyDescent="0.2">
      <c r="A29" s="10"/>
      <c r="B29" s="99"/>
      <c r="C29" s="99"/>
      <c r="D29" s="99"/>
      <c r="E29" s="10"/>
      <c r="F29" s="99"/>
    </row>
    <row r="30" spans="1:6" ht="17.25" customHeight="1" x14ac:dyDescent="0.2">
      <c r="A30" s="21" t="s">
        <v>313</v>
      </c>
      <c r="F30" s="97"/>
    </row>
    <row r="31" spans="1:6" x14ac:dyDescent="0.2">
      <c r="F31" s="97"/>
    </row>
    <row r="32" spans="1:6" x14ac:dyDescent="0.2">
      <c r="C32" s="100"/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>
    <tabColor theme="9" tint="0.59999389629810485"/>
    <pageSetUpPr fitToPage="1"/>
  </sheetPr>
  <dimension ref="A3:G4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396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65</v>
      </c>
      <c r="C8" s="97">
        <v>44</v>
      </c>
      <c r="D8" s="97">
        <v>51</v>
      </c>
      <c r="E8" s="97">
        <v>56</v>
      </c>
      <c r="F8" s="97">
        <v>55</v>
      </c>
    </row>
    <row r="9" spans="1:7" ht="17.25" customHeight="1" x14ac:dyDescent="0.2">
      <c r="A9" s="2" t="s">
        <v>33</v>
      </c>
      <c r="B9" s="97">
        <v>23696</v>
      </c>
      <c r="C9" s="97">
        <v>27124</v>
      </c>
      <c r="D9" s="97">
        <v>30700</v>
      </c>
      <c r="E9" s="97">
        <v>34952</v>
      </c>
      <c r="F9" s="97">
        <v>37179</v>
      </c>
    </row>
    <row r="10" spans="1:7" ht="17.25" customHeight="1" x14ac:dyDescent="0.2">
      <c r="A10" s="2" t="s">
        <v>23</v>
      </c>
      <c r="B10" s="97">
        <v>4662</v>
      </c>
      <c r="C10" s="97">
        <v>7650</v>
      </c>
      <c r="D10" s="97">
        <v>8151</v>
      </c>
      <c r="E10" s="97">
        <v>12108</v>
      </c>
      <c r="F10" s="97">
        <v>13496</v>
      </c>
      <c r="G10" s="100"/>
    </row>
    <row r="11" spans="1:7" ht="17.25" customHeight="1" x14ac:dyDescent="0.2">
      <c r="A11" s="4" t="s">
        <v>355</v>
      </c>
      <c r="B11" s="97">
        <v>4507</v>
      </c>
      <c r="C11" s="97">
        <v>7475</v>
      </c>
      <c r="D11" s="97">
        <v>7911</v>
      </c>
      <c r="E11" s="97">
        <v>11717</v>
      </c>
      <c r="F11" s="97">
        <v>13165.000000000002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971</v>
      </c>
      <c r="E12" s="97">
        <v>0</v>
      </c>
      <c r="F12" s="97">
        <v>0</v>
      </c>
    </row>
    <row r="13" spans="1:7" ht="17.25" customHeight="1" x14ac:dyDescent="0.2">
      <c r="A13" s="14" t="s">
        <v>14</v>
      </c>
      <c r="B13" s="97">
        <v>1019</v>
      </c>
      <c r="C13" s="97">
        <v>2257</v>
      </c>
      <c r="D13" s="97">
        <v>660</v>
      </c>
      <c r="E13" s="97">
        <v>2649</v>
      </c>
      <c r="F13" s="97">
        <v>2160</v>
      </c>
    </row>
    <row r="14" spans="1:7" ht="17.25" customHeight="1" x14ac:dyDescent="0.2">
      <c r="A14" s="14" t="s">
        <v>315</v>
      </c>
      <c r="B14" s="97">
        <v>0</v>
      </c>
      <c r="C14" s="97">
        <v>0</v>
      </c>
      <c r="D14" s="97">
        <v>0</v>
      </c>
      <c r="E14" s="97">
        <v>0</v>
      </c>
      <c r="F14" s="97">
        <v>1829.9999999999995</v>
      </c>
    </row>
    <row r="15" spans="1:7" ht="17.25" customHeight="1" x14ac:dyDescent="0.2">
      <c r="A15" s="14" t="s">
        <v>203</v>
      </c>
      <c r="B15" s="97">
        <v>0</v>
      </c>
      <c r="C15" s="97">
        <v>0</v>
      </c>
      <c r="D15" s="97">
        <v>0</v>
      </c>
      <c r="E15" s="97">
        <v>1399</v>
      </c>
      <c r="F15" s="97">
        <v>1402.9999999999998</v>
      </c>
    </row>
    <row r="16" spans="1:7" ht="17.25" customHeight="1" x14ac:dyDescent="0.2">
      <c r="A16" s="14" t="s">
        <v>38</v>
      </c>
      <c r="B16" s="97">
        <v>0</v>
      </c>
      <c r="C16" s="97">
        <v>0</v>
      </c>
      <c r="D16" s="97">
        <v>0</v>
      </c>
      <c r="E16" s="97">
        <v>860</v>
      </c>
      <c r="F16" s="97">
        <v>0</v>
      </c>
    </row>
    <row r="17" spans="1:6" ht="17.25" customHeight="1" x14ac:dyDescent="0.2">
      <c r="A17" s="14" t="s">
        <v>15</v>
      </c>
      <c r="B17" s="97">
        <v>544</v>
      </c>
      <c r="C17" s="97">
        <v>0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17</v>
      </c>
      <c r="B18" s="97">
        <v>1155</v>
      </c>
      <c r="C18" s="97">
        <v>1889</v>
      </c>
      <c r="D18" s="97">
        <v>2880</v>
      </c>
      <c r="E18" s="97">
        <v>3255</v>
      </c>
      <c r="F18" s="97">
        <v>2104.9999999999991</v>
      </c>
    </row>
    <row r="19" spans="1:6" ht="17.25" customHeight="1" x14ac:dyDescent="0.2">
      <c r="A19" s="14" t="s">
        <v>8</v>
      </c>
      <c r="B19" s="97">
        <v>0</v>
      </c>
      <c r="C19" s="97">
        <v>251</v>
      </c>
      <c r="D19" s="97">
        <v>97</v>
      </c>
      <c r="E19" s="97">
        <v>176</v>
      </c>
      <c r="F19" s="97">
        <v>0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184.99999999999997</v>
      </c>
    </row>
    <row r="21" spans="1:6" ht="17.25" customHeight="1" x14ac:dyDescent="0.2">
      <c r="A21" s="14" t="s">
        <v>232</v>
      </c>
      <c r="B21" s="97">
        <v>0</v>
      </c>
      <c r="C21" s="97">
        <v>0</v>
      </c>
      <c r="D21" s="97">
        <v>0</v>
      </c>
      <c r="E21" s="97">
        <v>547</v>
      </c>
      <c r="F21" s="97">
        <v>200.00000000000006</v>
      </c>
    </row>
    <row r="22" spans="1:6" ht="17.25" customHeight="1" x14ac:dyDescent="0.2">
      <c r="A22" s="14" t="s">
        <v>234</v>
      </c>
      <c r="B22" s="97">
        <v>0</v>
      </c>
      <c r="C22" s="97">
        <v>0</v>
      </c>
      <c r="D22" s="97">
        <v>0</v>
      </c>
      <c r="E22" s="97">
        <v>0</v>
      </c>
      <c r="F22" s="97">
        <v>1464.9999999999995</v>
      </c>
    </row>
    <row r="23" spans="1:6" ht="17.25" customHeight="1" x14ac:dyDescent="0.2">
      <c r="A23" s="14" t="s">
        <v>103</v>
      </c>
      <c r="B23" s="97">
        <v>0</v>
      </c>
      <c r="C23" s="97">
        <v>0</v>
      </c>
      <c r="D23" s="97">
        <v>976</v>
      </c>
      <c r="E23" s="97">
        <v>0</v>
      </c>
      <c r="F23" s="97">
        <v>0</v>
      </c>
    </row>
    <row r="24" spans="1:6" ht="17.25" customHeight="1" x14ac:dyDescent="0.2">
      <c r="A24" s="14" t="s">
        <v>7</v>
      </c>
      <c r="B24" s="97">
        <v>1257</v>
      </c>
      <c r="C24" s="97">
        <v>828</v>
      </c>
      <c r="D24" s="97">
        <v>2327</v>
      </c>
      <c r="E24" s="97">
        <v>2831</v>
      </c>
      <c r="F24" s="97">
        <v>1176.0000000000002</v>
      </c>
    </row>
    <row r="25" spans="1:6" ht="17.25" customHeight="1" x14ac:dyDescent="0.2">
      <c r="A25" s="14" t="s">
        <v>246</v>
      </c>
      <c r="B25" s="97">
        <v>532</v>
      </c>
      <c r="C25" s="97">
        <v>0</v>
      </c>
      <c r="D25" s="97">
        <v>0</v>
      </c>
      <c r="E25" s="97">
        <v>0</v>
      </c>
      <c r="F25" s="97">
        <v>0</v>
      </c>
    </row>
    <row r="26" spans="1:6" ht="17.25" customHeight="1" x14ac:dyDescent="0.2">
      <c r="A26" s="14" t="s">
        <v>20</v>
      </c>
      <c r="B26" s="97">
        <v>0</v>
      </c>
      <c r="C26" s="97">
        <v>2250</v>
      </c>
      <c r="D26" s="97">
        <v>0</v>
      </c>
      <c r="E26" s="97">
        <v>0</v>
      </c>
      <c r="F26" s="97">
        <v>0</v>
      </c>
    </row>
    <row r="27" spans="1:6" ht="17.25" customHeight="1" x14ac:dyDescent="0.2">
      <c r="A27" s="14" t="s">
        <v>301</v>
      </c>
      <c r="B27" s="97">
        <v>0</v>
      </c>
      <c r="C27" s="97">
        <v>0</v>
      </c>
      <c r="D27" s="97">
        <v>0</v>
      </c>
      <c r="E27" s="97">
        <v>0</v>
      </c>
      <c r="F27" s="97">
        <v>2522.0000000000005</v>
      </c>
    </row>
    <row r="28" spans="1:6" ht="17.25" customHeight="1" x14ac:dyDescent="0.2">
      <c r="A28" s="14" t="s">
        <v>84</v>
      </c>
      <c r="B28" s="97">
        <v>0</v>
      </c>
      <c r="C28" s="97">
        <v>0</v>
      </c>
      <c r="D28" s="97">
        <v>0</v>
      </c>
      <c r="E28" s="97">
        <v>0</v>
      </c>
      <c r="F28" s="97">
        <v>119.00000000000003</v>
      </c>
    </row>
    <row r="29" spans="1:6" ht="17.25" customHeight="1" x14ac:dyDescent="0.2">
      <c r="A29" s="4" t="s">
        <v>25</v>
      </c>
      <c r="B29" s="97">
        <v>114</v>
      </c>
      <c r="C29" s="97">
        <v>126</v>
      </c>
      <c r="D29" s="97">
        <v>200</v>
      </c>
      <c r="E29" s="97">
        <v>298</v>
      </c>
      <c r="F29" s="97">
        <v>249.99999999999997</v>
      </c>
    </row>
    <row r="30" spans="1:6" ht="17.25" customHeight="1" x14ac:dyDescent="0.2">
      <c r="A30" s="4" t="s">
        <v>243</v>
      </c>
      <c r="B30" s="97">
        <v>41</v>
      </c>
      <c r="C30" s="97">
        <v>49</v>
      </c>
      <c r="D30" s="97">
        <v>40</v>
      </c>
      <c r="E30" s="97">
        <v>93</v>
      </c>
      <c r="F30" s="97">
        <v>81.000000000000014</v>
      </c>
    </row>
    <row r="31" spans="1:6" ht="17.25" customHeight="1" x14ac:dyDescent="0.2">
      <c r="A31" s="10"/>
      <c r="B31" s="99"/>
      <c r="C31" s="99"/>
      <c r="D31" s="99"/>
      <c r="E31" s="10"/>
      <c r="F31" s="99"/>
    </row>
    <row r="32" spans="1:6" ht="17.25" customHeight="1" x14ac:dyDescent="0.2">
      <c r="A32" s="21" t="s">
        <v>313</v>
      </c>
      <c r="F32" s="97"/>
    </row>
    <row r="33" spans="3:6" x14ac:dyDescent="0.2">
      <c r="F33" s="97"/>
    </row>
    <row r="34" spans="3:6" x14ac:dyDescent="0.2">
      <c r="C34" s="100"/>
      <c r="F34" s="97"/>
    </row>
    <row r="35" spans="3:6" x14ac:dyDescent="0.2">
      <c r="F35" s="97"/>
    </row>
    <row r="36" spans="3:6" x14ac:dyDescent="0.2">
      <c r="F36" s="97"/>
    </row>
    <row r="37" spans="3:6" x14ac:dyDescent="0.2">
      <c r="F37" s="97"/>
    </row>
    <row r="38" spans="3:6" x14ac:dyDescent="0.2">
      <c r="F38" s="97"/>
    </row>
    <row r="39" spans="3:6" x14ac:dyDescent="0.2">
      <c r="F39" s="97"/>
    </row>
    <row r="40" spans="3:6" x14ac:dyDescent="0.2">
      <c r="F40" s="97"/>
    </row>
    <row r="41" spans="3:6" x14ac:dyDescent="0.2">
      <c r="F41" s="97"/>
    </row>
    <row r="42" spans="3:6" x14ac:dyDescent="0.2">
      <c r="F42" s="97"/>
    </row>
    <row r="43" spans="3:6" x14ac:dyDescent="0.2">
      <c r="F43" s="97"/>
    </row>
    <row r="44" spans="3:6" x14ac:dyDescent="0.2">
      <c r="F44" s="97"/>
    </row>
    <row r="45" spans="3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>
    <tabColor theme="9" tint="0.59999389629810485"/>
    <pageSetUpPr fitToPage="1"/>
  </sheetPr>
  <dimension ref="A3:G46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7.44140625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397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58</v>
      </c>
      <c r="C8" s="97">
        <v>41</v>
      </c>
      <c r="D8" s="97">
        <v>47</v>
      </c>
      <c r="E8" s="97">
        <v>47</v>
      </c>
      <c r="F8" s="97">
        <v>55</v>
      </c>
    </row>
    <row r="9" spans="1:7" ht="17.25" customHeight="1" x14ac:dyDescent="0.2">
      <c r="A9" s="2" t="s">
        <v>33</v>
      </c>
      <c r="B9" s="97">
        <v>20725</v>
      </c>
      <c r="C9" s="97">
        <v>23864</v>
      </c>
      <c r="D9" s="97">
        <v>27571</v>
      </c>
      <c r="E9" s="97">
        <v>31290</v>
      </c>
      <c r="F9" s="97">
        <v>34600.000000000007</v>
      </c>
    </row>
    <row r="10" spans="1:7" ht="17.25" customHeight="1" x14ac:dyDescent="0.2">
      <c r="A10" s="2" t="s">
        <v>23</v>
      </c>
      <c r="B10" s="97">
        <v>5061</v>
      </c>
      <c r="C10" s="97">
        <v>5763</v>
      </c>
      <c r="D10" s="97">
        <v>7138</v>
      </c>
      <c r="E10" s="97">
        <v>12462</v>
      </c>
      <c r="F10" s="97">
        <v>14534</v>
      </c>
      <c r="G10" s="100"/>
    </row>
    <row r="11" spans="1:7" ht="17.25" customHeight="1" x14ac:dyDescent="0.2">
      <c r="A11" s="4" t="s">
        <v>355</v>
      </c>
      <c r="B11" s="97">
        <v>4868</v>
      </c>
      <c r="C11" s="97">
        <v>5616</v>
      </c>
      <c r="D11" s="97">
        <v>7001</v>
      </c>
      <c r="E11" s="97">
        <v>12129</v>
      </c>
      <c r="F11" s="97">
        <v>14227</v>
      </c>
      <c r="G11" s="100"/>
    </row>
    <row r="12" spans="1:7" ht="17.25" customHeight="1" x14ac:dyDescent="0.2">
      <c r="A12" s="14" t="s">
        <v>14</v>
      </c>
      <c r="B12" s="97">
        <v>939</v>
      </c>
      <c r="C12" s="97">
        <v>1169</v>
      </c>
      <c r="D12" s="97">
        <v>3482</v>
      </c>
      <c r="E12" s="97">
        <v>760</v>
      </c>
      <c r="F12" s="97">
        <v>1084</v>
      </c>
    </row>
    <row r="13" spans="1:7" ht="17.25" customHeight="1" x14ac:dyDescent="0.2">
      <c r="A13" s="14" t="s">
        <v>315</v>
      </c>
      <c r="B13" s="97">
        <v>0</v>
      </c>
      <c r="C13" s="97">
        <v>0</v>
      </c>
      <c r="D13" s="97">
        <v>0</v>
      </c>
      <c r="E13" s="97">
        <v>0</v>
      </c>
      <c r="F13" s="97">
        <v>137.99999999999997</v>
      </c>
    </row>
    <row r="14" spans="1:7" ht="17.25" customHeight="1" x14ac:dyDescent="0.2">
      <c r="A14" s="14" t="s">
        <v>203</v>
      </c>
      <c r="B14" s="97">
        <v>0</v>
      </c>
      <c r="C14" s="97">
        <v>0</v>
      </c>
      <c r="D14" s="97">
        <v>0</v>
      </c>
      <c r="E14" s="97">
        <v>737</v>
      </c>
      <c r="F14" s="97">
        <v>0</v>
      </c>
    </row>
    <row r="15" spans="1:7" ht="17.25" customHeight="1" x14ac:dyDescent="0.2">
      <c r="A15" s="14" t="s">
        <v>69</v>
      </c>
      <c r="B15" s="97">
        <v>0</v>
      </c>
      <c r="C15" s="97">
        <v>30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38</v>
      </c>
      <c r="B16" s="97">
        <v>0</v>
      </c>
      <c r="C16" s="97">
        <v>0</v>
      </c>
      <c r="D16" s="97">
        <v>0</v>
      </c>
      <c r="E16" s="97">
        <v>712</v>
      </c>
      <c r="F16" s="97">
        <v>0</v>
      </c>
    </row>
    <row r="17" spans="1:6" ht="17.25" customHeight="1" x14ac:dyDescent="0.2">
      <c r="A17" s="14" t="s">
        <v>15</v>
      </c>
      <c r="B17" s="97">
        <v>44</v>
      </c>
      <c r="C17" s="97">
        <v>0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9</v>
      </c>
      <c r="B18" s="97">
        <v>0</v>
      </c>
      <c r="C18" s="97">
        <v>0</v>
      </c>
      <c r="D18" s="97">
        <v>0</v>
      </c>
      <c r="E18" s="97">
        <v>0</v>
      </c>
      <c r="F18" s="97">
        <v>122.99999999999997</v>
      </c>
    </row>
    <row r="19" spans="1:6" ht="17.25" customHeight="1" x14ac:dyDescent="0.2">
      <c r="A19" s="14" t="s">
        <v>17</v>
      </c>
      <c r="B19" s="97">
        <v>1838</v>
      </c>
      <c r="C19" s="97">
        <v>3064</v>
      </c>
      <c r="D19" s="97">
        <v>3519</v>
      </c>
      <c r="E19" s="97">
        <v>6479</v>
      </c>
      <c r="F19" s="97">
        <v>5169</v>
      </c>
    </row>
    <row r="20" spans="1:6" ht="17.25" customHeight="1" x14ac:dyDescent="0.2">
      <c r="A20" s="14" t="s">
        <v>8</v>
      </c>
      <c r="B20" s="97">
        <v>33</v>
      </c>
      <c r="C20" s="97">
        <v>0</v>
      </c>
      <c r="D20" s="97">
        <v>0</v>
      </c>
      <c r="E20" s="97">
        <v>125</v>
      </c>
      <c r="F20" s="97">
        <v>0</v>
      </c>
    </row>
    <row r="21" spans="1:6" ht="17.25" customHeight="1" x14ac:dyDescent="0.2">
      <c r="A21" s="14" t="s">
        <v>225</v>
      </c>
      <c r="B21" s="97">
        <v>0</v>
      </c>
      <c r="C21" s="97">
        <v>0</v>
      </c>
      <c r="D21" s="97">
        <v>0</v>
      </c>
      <c r="E21" s="97">
        <v>0</v>
      </c>
      <c r="F21" s="97">
        <v>320.99999999999994</v>
      </c>
    </row>
    <row r="22" spans="1:6" ht="17.25" customHeight="1" x14ac:dyDescent="0.2">
      <c r="A22" s="14" t="s">
        <v>234</v>
      </c>
      <c r="B22" s="97">
        <v>0</v>
      </c>
      <c r="C22" s="97">
        <v>0</v>
      </c>
      <c r="D22" s="97">
        <v>0</v>
      </c>
      <c r="E22" s="97">
        <v>0</v>
      </c>
      <c r="F22" s="97">
        <v>605</v>
      </c>
    </row>
    <row r="23" spans="1:6" ht="17.25" customHeight="1" x14ac:dyDescent="0.2">
      <c r="A23" s="14" t="s">
        <v>232</v>
      </c>
      <c r="B23" s="97">
        <v>0</v>
      </c>
      <c r="C23" s="97">
        <v>0</v>
      </c>
      <c r="D23" s="97">
        <v>0</v>
      </c>
      <c r="E23" s="97">
        <v>71</v>
      </c>
      <c r="F23" s="97">
        <v>0</v>
      </c>
    </row>
    <row r="24" spans="1:6" ht="17.25" customHeight="1" x14ac:dyDescent="0.2">
      <c r="A24" s="14" t="s">
        <v>7</v>
      </c>
      <c r="B24" s="97">
        <v>2014</v>
      </c>
      <c r="C24" s="97">
        <v>1353</v>
      </c>
      <c r="D24" s="97">
        <v>0</v>
      </c>
      <c r="E24" s="97">
        <v>760</v>
      </c>
      <c r="F24" s="97">
        <v>4408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>
        <v>0</v>
      </c>
      <c r="F25" s="97">
        <v>641.00000000000011</v>
      </c>
    </row>
    <row r="26" spans="1:6" ht="17.25" customHeight="1" x14ac:dyDescent="0.2">
      <c r="A26" s="14" t="s">
        <v>237</v>
      </c>
      <c r="B26" s="97">
        <v>0</v>
      </c>
      <c r="C26" s="97">
        <v>0</v>
      </c>
      <c r="D26" s="97">
        <v>0</v>
      </c>
      <c r="E26" s="97">
        <v>2485</v>
      </c>
      <c r="F26" s="97">
        <v>1659.0000000000007</v>
      </c>
    </row>
    <row r="27" spans="1:6" ht="17.25" customHeight="1" x14ac:dyDescent="0.2">
      <c r="A27" s="14" t="s">
        <v>84</v>
      </c>
      <c r="B27" s="97">
        <v>0</v>
      </c>
      <c r="C27" s="97">
        <v>0</v>
      </c>
      <c r="D27" s="97">
        <v>0</v>
      </c>
      <c r="E27" s="97">
        <v>0</v>
      </c>
      <c r="F27" s="97">
        <v>79</v>
      </c>
    </row>
    <row r="28" spans="1:6" ht="17.25" customHeight="1" x14ac:dyDescent="0.2">
      <c r="A28" s="4" t="s">
        <v>25</v>
      </c>
      <c r="B28" s="97">
        <v>135</v>
      </c>
      <c r="C28" s="97">
        <v>110</v>
      </c>
      <c r="D28" s="97">
        <v>111</v>
      </c>
      <c r="E28" s="97">
        <v>252</v>
      </c>
      <c r="F28" s="97">
        <v>225.99999999999997</v>
      </c>
    </row>
    <row r="29" spans="1:6" ht="17.25" customHeight="1" x14ac:dyDescent="0.2">
      <c r="A29" s="4" t="s">
        <v>243</v>
      </c>
      <c r="B29" s="97">
        <v>58</v>
      </c>
      <c r="C29" s="97">
        <v>37</v>
      </c>
      <c r="D29" s="97">
        <v>26</v>
      </c>
      <c r="E29" s="97">
        <v>81</v>
      </c>
      <c r="F29" s="97">
        <v>81</v>
      </c>
    </row>
    <row r="30" spans="1:6" ht="17.25" customHeight="1" x14ac:dyDescent="0.2">
      <c r="A30" s="10"/>
      <c r="B30" s="99"/>
      <c r="C30" s="99"/>
      <c r="D30" s="99"/>
      <c r="E30" s="10"/>
      <c r="F30" s="99"/>
    </row>
    <row r="31" spans="1:6" ht="17.25" customHeight="1" x14ac:dyDescent="0.2">
      <c r="A31" s="21" t="s">
        <v>313</v>
      </c>
      <c r="F31" s="97"/>
    </row>
    <row r="32" spans="1:6" x14ac:dyDescent="0.2">
      <c r="F32" s="97"/>
    </row>
    <row r="33" spans="3:6" x14ac:dyDescent="0.2">
      <c r="C33" s="100"/>
      <c r="F33" s="97"/>
    </row>
    <row r="34" spans="3:6" x14ac:dyDescent="0.2">
      <c r="F34" s="97"/>
    </row>
    <row r="35" spans="3:6" x14ac:dyDescent="0.2">
      <c r="F35" s="97"/>
    </row>
    <row r="36" spans="3:6" x14ac:dyDescent="0.2">
      <c r="F36" s="97"/>
    </row>
    <row r="37" spans="3:6" x14ac:dyDescent="0.2">
      <c r="F37" s="97"/>
    </row>
    <row r="38" spans="3:6" x14ac:dyDescent="0.2">
      <c r="F38" s="97"/>
    </row>
    <row r="39" spans="3:6" x14ac:dyDescent="0.2">
      <c r="F39" s="97"/>
    </row>
    <row r="40" spans="3:6" x14ac:dyDescent="0.2">
      <c r="F40" s="97"/>
    </row>
    <row r="41" spans="3:6" x14ac:dyDescent="0.2">
      <c r="F41" s="97"/>
    </row>
    <row r="42" spans="3:6" x14ac:dyDescent="0.2">
      <c r="F42" s="97"/>
    </row>
    <row r="43" spans="3:6" x14ac:dyDescent="0.2">
      <c r="F43" s="97"/>
    </row>
    <row r="44" spans="3:6" x14ac:dyDescent="0.2">
      <c r="F44" s="97"/>
    </row>
    <row r="45" spans="3:6" x14ac:dyDescent="0.2">
      <c r="F45" s="97"/>
    </row>
    <row r="46" spans="3:6" x14ac:dyDescent="0.2">
      <c r="F46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>
    <tabColor theme="9" tint="0.59999389629810485"/>
    <pageSetUpPr fitToPage="1"/>
  </sheetPr>
  <dimension ref="A3:G4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398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181</v>
      </c>
      <c r="C8" s="97">
        <v>117</v>
      </c>
      <c r="D8" s="97">
        <v>129</v>
      </c>
      <c r="E8" s="97">
        <v>137</v>
      </c>
      <c r="F8" s="97">
        <v>139</v>
      </c>
    </row>
    <row r="9" spans="1:7" ht="17.25" customHeight="1" x14ac:dyDescent="0.2">
      <c r="A9" s="2" t="s">
        <v>33</v>
      </c>
      <c r="B9" s="97">
        <v>70016</v>
      </c>
      <c r="C9" s="97">
        <v>78213</v>
      </c>
      <c r="D9" s="97">
        <v>85356</v>
      </c>
      <c r="E9" s="97">
        <v>93490</v>
      </c>
      <c r="F9" s="97">
        <v>99319.999999999971</v>
      </c>
    </row>
    <row r="10" spans="1:7" ht="17.25" customHeight="1" x14ac:dyDescent="0.2">
      <c r="A10" s="2" t="s">
        <v>23</v>
      </c>
      <c r="B10" s="97">
        <v>7770</v>
      </c>
      <c r="C10" s="97">
        <v>11639</v>
      </c>
      <c r="D10" s="97">
        <v>15404</v>
      </c>
      <c r="E10" s="97">
        <v>25685</v>
      </c>
      <c r="F10" s="97">
        <v>26590.000000000004</v>
      </c>
      <c r="G10" s="100"/>
    </row>
    <row r="11" spans="1:7" ht="17.25" customHeight="1" x14ac:dyDescent="0.2">
      <c r="A11" s="4" t="s">
        <v>355</v>
      </c>
      <c r="B11" s="97">
        <v>7522</v>
      </c>
      <c r="C11" s="97">
        <v>11474</v>
      </c>
      <c r="D11" s="97">
        <v>15227</v>
      </c>
      <c r="E11" s="97">
        <v>25238</v>
      </c>
      <c r="F11" s="97">
        <v>26263.000000000004</v>
      </c>
      <c r="G11" s="100"/>
    </row>
    <row r="12" spans="1:7" ht="17.25" customHeight="1" x14ac:dyDescent="0.2">
      <c r="A12" s="14" t="s">
        <v>14</v>
      </c>
      <c r="B12" s="97">
        <v>1505</v>
      </c>
      <c r="C12" s="97">
        <v>1534</v>
      </c>
      <c r="D12" s="97">
        <v>1766</v>
      </c>
      <c r="E12" s="97">
        <v>1903</v>
      </c>
      <c r="F12" s="97">
        <v>1879.9999999999998</v>
      </c>
    </row>
    <row r="13" spans="1:7" ht="17.25" customHeight="1" x14ac:dyDescent="0.2">
      <c r="A13" s="14" t="s">
        <v>38</v>
      </c>
      <c r="B13" s="97">
        <v>0</v>
      </c>
      <c r="C13" s="97">
        <v>0</v>
      </c>
      <c r="D13" s="97">
        <v>0</v>
      </c>
      <c r="E13" s="97">
        <v>1425</v>
      </c>
      <c r="F13" s="97">
        <v>1383.0000000000016</v>
      </c>
    </row>
    <row r="14" spans="1:7" ht="17.25" customHeight="1" x14ac:dyDescent="0.2">
      <c r="A14" s="14" t="s">
        <v>57</v>
      </c>
      <c r="B14" s="97">
        <v>81</v>
      </c>
      <c r="C14" s="97">
        <v>0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9</v>
      </c>
      <c r="B15" s="97">
        <v>0</v>
      </c>
      <c r="C15" s="97">
        <v>0</v>
      </c>
      <c r="D15" s="97">
        <v>0</v>
      </c>
      <c r="E15" s="97">
        <v>0</v>
      </c>
      <c r="F15" s="97">
        <v>396.99999999999994</v>
      </c>
    </row>
    <row r="16" spans="1:7" ht="17.25" customHeight="1" x14ac:dyDescent="0.2">
      <c r="A16" s="14" t="s">
        <v>17</v>
      </c>
      <c r="B16" s="97">
        <v>2875</v>
      </c>
      <c r="C16" s="97">
        <v>6177</v>
      </c>
      <c r="D16" s="97">
        <v>9990</v>
      </c>
      <c r="E16" s="97">
        <v>13735</v>
      </c>
      <c r="F16" s="97">
        <v>13282.000000000002</v>
      </c>
    </row>
    <row r="17" spans="1:6" ht="17.25" customHeight="1" x14ac:dyDescent="0.2">
      <c r="A17" s="14" t="s">
        <v>337</v>
      </c>
      <c r="B17" s="97">
        <v>0</v>
      </c>
      <c r="C17" s="97">
        <v>0</v>
      </c>
      <c r="D17" s="97">
        <v>0</v>
      </c>
      <c r="E17" s="97">
        <v>0</v>
      </c>
      <c r="F17" s="97">
        <v>1464.9999999999995</v>
      </c>
    </row>
    <row r="18" spans="1:6" ht="17.25" customHeight="1" x14ac:dyDescent="0.2">
      <c r="A18" s="14" t="s">
        <v>8</v>
      </c>
      <c r="B18" s="97">
        <v>115</v>
      </c>
      <c r="C18" s="97">
        <v>258</v>
      </c>
      <c r="D18" s="97">
        <v>3013</v>
      </c>
      <c r="E18" s="97">
        <v>583</v>
      </c>
      <c r="F18" s="97">
        <v>0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1231</v>
      </c>
      <c r="F19" s="97">
        <v>0</v>
      </c>
    </row>
    <row r="20" spans="1:6" ht="17.25" customHeight="1" x14ac:dyDescent="0.2">
      <c r="A20" s="14" t="s">
        <v>184</v>
      </c>
      <c r="B20" s="97">
        <v>0</v>
      </c>
      <c r="C20" s="97">
        <v>277</v>
      </c>
      <c r="D20" s="97">
        <v>0</v>
      </c>
      <c r="E20" s="97">
        <v>361</v>
      </c>
      <c r="F20" s="97">
        <v>0</v>
      </c>
    </row>
    <row r="21" spans="1:6" ht="17.25" customHeight="1" x14ac:dyDescent="0.2">
      <c r="A21" s="14" t="s">
        <v>232</v>
      </c>
      <c r="B21" s="97">
        <v>0</v>
      </c>
      <c r="C21" s="97">
        <v>0</v>
      </c>
      <c r="D21" s="97">
        <v>0</v>
      </c>
      <c r="E21" s="97">
        <v>0</v>
      </c>
      <c r="F21" s="97">
        <v>556.00000000000034</v>
      </c>
    </row>
    <row r="22" spans="1:6" ht="17.25" customHeight="1" x14ac:dyDescent="0.2">
      <c r="A22" s="14" t="s">
        <v>99</v>
      </c>
      <c r="B22" s="97">
        <v>0</v>
      </c>
      <c r="C22" s="97">
        <v>0</v>
      </c>
      <c r="D22" s="97">
        <v>458</v>
      </c>
      <c r="E22" s="97">
        <v>0</v>
      </c>
      <c r="F22" s="97">
        <v>0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0</v>
      </c>
      <c r="F23" s="97">
        <v>428.99999999999994</v>
      </c>
    </row>
    <row r="24" spans="1:6" ht="17.25" customHeight="1" x14ac:dyDescent="0.2">
      <c r="A24" s="14" t="s">
        <v>340</v>
      </c>
      <c r="B24" s="97">
        <v>0</v>
      </c>
      <c r="C24" s="97">
        <v>0</v>
      </c>
      <c r="D24" s="97">
        <v>0</v>
      </c>
      <c r="E24" s="97">
        <v>0</v>
      </c>
      <c r="F24" s="97">
        <v>2223.9999999999995</v>
      </c>
    </row>
    <row r="25" spans="1:6" ht="17.25" customHeight="1" x14ac:dyDescent="0.2">
      <c r="A25" s="14" t="s">
        <v>7</v>
      </c>
      <c r="B25" s="97">
        <v>2946</v>
      </c>
      <c r="C25" s="97">
        <v>2840</v>
      </c>
      <c r="D25" s="97">
        <v>0</v>
      </c>
      <c r="E25" s="97">
        <v>6000</v>
      </c>
      <c r="F25" s="97">
        <v>4647.0000000000018</v>
      </c>
    </row>
    <row r="26" spans="1:6" ht="17.25" customHeight="1" x14ac:dyDescent="0.2">
      <c r="A26" s="14" t="s">
        <v>36</v>
      </c>
      <c r="B26" s="97">
        <v>0</v>
      </c>
      <c r="C26" s="97">
        <v>388</v>
      </c>
      <c r="D26" s="97">
        <v>0</v>
      </c>
      <c r="E26" s="97">
        <v>0</v>
      </c>
      <c r="F26" s="97">
        <v>0</v>
      </c>
    </row>
    <row r="27" spans="1:6" ht="17.25" customHeight="1" x14ac:dyDescent="0.2">
      <c r="A27" s="4" t="s">
        <v>25</v>
      </c>
      <c r="B27" s="97">
        <v>177</v>
      </c>
      <c r="C27" s="97">
        <v>129</v>
      </c>
      <c r="D27" s="97">
        <v>137</v>
      </c>
      <c r="E27" s="97">
        <v>331</v>
      </c>
      <c r="F27" s="97">
        <v>229.99999999999997</v>
      </c>
    </row>
    <row r="28" spans="1:6" ht="17.25" customHeight="1" x14ac:dyDescent="0.2">
      <c r="A28" s="4" t="s">
        <v>243</v>
      </c>
      <c r="B28" s="97">
        <v>71</v>
      </c>
      <c r="C28" s="97">
        <v>36</v>
      </c>
      <c r="D28" s="97">
        <v>40</v>
      </c>
      <c r="E28" s="97">
        <v>116</v>
      </c>
      <c r="F28" s="97">
        <v>96.999999999999972</v>
      </c>
    </row>
    <row r="29" spans="1:6" ht="17.25" customHeight="1" x14ac:dyDescent="0.2">
      <c r="A29" s="10"/>
      <c r="B29" s="99"/>
      <c r="C29" s="99"/>
      <c r="D29" s="99"/>
      <c r="E29" s="10"/>
      <c r="F29" s="99"/>
    </row>
    <row r="30" spans="1:6" ht="17.25" customHeight="1" x14ac:dyDescent="0.2">
      <c r="A30" s="21" t="s">
        <v>313</v>
      </c>
      <c r="F30" s="97"/>
    </row>
    <row r="31" spans="1:6" x14ac:dyDescent="0.2">
      <c r="F31" s="97"/>
    </row>
    <row r="32" spans="1:6" x14ac:dyDescent="0.2">
      <c r="C32" s="100"/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  <row r="45" spans="6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399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57</v>
      </c>
      <c r="C8" s="97">
        <v>41</v>
      </c>
      <c r="D8" s="97">
        <v>46</v>
      </c>
      <c r="E8" s="97">
        <v>50</v>
      </c>
      <c r="F8" s="97">
        <v>53</v>
      </c>
    </row>
    <row r="9" spans="1:7" ht="17.25" customHeight="1" x14ac:dyDescent="0.2">
      <c r="A9" s="2" t="s">
        <v>33</v>
      </c>
      <c r="B9" s="97">
        <v>20564</v>
      </c>
      <c r="C9" s="97">
        <v>24081</v>
      </c>
      <c r="D9" s="97">
        <v>27552</v>
      </c>
      <c r="E9" s="97">
        <v>31461</v>
      </c>
      <c r="F9" s="97">
        <v>33992.000000000007</v>
      </c>
    </row>
    <row r="10" spans="1:7" ht="17.25" customHeight="1" x14ac:dyDescent="0.2">
      <c r="A10" s="2" t="s">
        <v>23</v>
      </c>
      <c r="B10" s="97">
        <v>5624</v>
      </c>
      <c r="C10" s="97">
        <v>7997</v>
      </c>
      <c r="D10" s="97">
        <v>10017</v>
      </c>
      <c r="E10" s="97">
        <v>11248</v>
      </c>
      <c r="F10" s="97">
        <v>12869</v>
      </c>
      <c r="G10" s="100"/>
    </row>
    <row r="11" spans="1:7" ht="17.25" customHeight="1" x14ac:dyDescent="0.2">
      <c r="A11" s="4" t="s">
        <v>355</v>
      </c>
      <c r="B11" s="97">
        <v>5437</v>
      </c>
      <c r="C11" s="97">
        <v>7857</v>
      </c>
      <c r="D11" s="97">
        <v>9785</v>
      </c>
      <c r="E11" s="97">
        <v>11026</v>
      </c>
      <c r="F11" s="97">
        <v>12676.999999999998</v>
      </c>
      <c r="G11" s="100"/>
    </row>
    <row r="12" spans="1:7" ht="17.25" customHeight="1" x14ac:dyDescent="0.2">
      <c r="A12" s="14" t="s">
        <v>14</v>
      </c>
      <c r="B12" s="97">
        <v>1055</v>
      </c>
      <c r="C12" s="97">
        <v>1466</v>
      </c>
      <c r="D12" s="97">
        <v>850</v>
      </c>
      <c r="E12" s="97">
        <v>2276</v>
      </c>
      <c r="F12" s="97">
        <v>1162</v>
      </c>
    </row>
    <row r="13" spans="1:7" ht="17.25" customHeight="1" x14ac:dyDescent="0.2">
      <c r="A13" s="14" t="s">
        <v>245</v>
      </c>
      <c r="B13" s="97">
        <v>0</v>
      </c>
      <c r="C13" s="97">
        <v>0</v>
      </c>
      <c r="D13" s="97">
        <v>0</v>
      </c>
      <c r="E13" s="97">
        <v>628</v>
      </c>
      <c r="F13" s="97">
        <v>426.99999999999989</v>
      </c>
    </row>
    <row r="14" spans="1:7" ht="17.25" customHeight="1" x14ac:dyDescent="0.2">
      <c r="A14" s="14" t="s">
        <v>88</v>
      </c>
      <c r="B14" s="97">
        <v>0</v>
      </c>
      <c r="C14" s="97">
        <v>0</v>
      </c>
      <c r="D14" s="97">
        <v>811</v>
      </c>
      <c r="E14" s="97">
        <v>0</v>
      </c>
      <c r="F14" s="97">
        <v>0</v>
      </c>
    </row>
    <row r="15" spans="1:7" ht="17.25" customHeight="1" x14ac:dyDescent="0.2">
      <c r="A15" s="14" t="s">
        <v>51</v>
      </c>
      <c r="B15" s="97">
        <v>58</v>
      </c>
      <c r="C15" s="97">
        <v>0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38</v>
      </c>
      <c r="B16" s="97">
        <v>0</v>
      </c>
      <c r="C16" s="97">
        <v>0</v>
      </c>
      <c r="D16" s="97">
        <v>0</v>
      </c>
      <c r="E16" s="97">
        <v>3002</v>
      </c>
      <c r="F16" s="97">
        <v>2328</v>
      </c>
    </row>
    <row r="17" spans="1:6" ht="17.25" customHeight="1" x14ac:dyDescent="0.2">
      <c r="A17" s="14" t="s">
        <v>17</v>
      </c>
      <c r="B17" s="97">
        <v>1006</v>
      </c>
      <c r="C17" s="97">
        <v>2434</v>
      </c>
      <c r="D17" s="97">
        <v>4030</v>
      </c>
      <c r="E17" s="97">
        <v>2469</v>
      </c>
      <c r="F17" s="97">
        <v>2189</v>
      </c>
    </row>
    <row r="18" spans="1:6" ht="17.25" customHeight="1" x14ac:dyDescent="0.2">
      <c r="A18" s="14" t="s">
        <v>8</v>
      </c>
      <c r="B18" s="97">
        <v>979</v>
      </c>
      <c r="C18" s="97">
        <v>776</v>
      </c>
      <c r="D18" s="97">
        <v>725</v>
      </c>
      <c r="E18" s="97">
        <v>170</v>
      </c>
      <c r="F18" s="97">
        <v>0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0</v>
      </c>
      <c r="F19" s="97">
        <v>998.99999999999989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1112</v>
      </c>
    </row>
    <row r="21" spans="1:6" ht="17.25" customHeight="1" x14ac:dyDescent="0.2">
      <c r="A21" s="14" t="s">
        <v>184</v>
      </c>
      <c r="B21" s="97">
        <v>868</v>
      </c>
      <c r="C21" s="97">
        <v>827</v>
      </c>
      <c r="D21" s="97">
        <v>658</v>
      </c>
      <c r="E21" s="97">
        <v>132</v>
      </c>
      <c r="F21" s="97">
        <v>0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1055</v>
      </c>
      <c r="F22" s="97">
        <v>2812.0000000000005</v>
      </c>
    </row>
    <row r="23" spans="1:6" ht="17.25" customHeight="1" x14ac:dyDescent="0.2">
      <c r="A23" s="14" t="s">
        <v>99</v>
      </c>
      <c r="B23" s="97">
        <v>0</v>
      </c>
      <c r="C23" s="97">
        <v>0</v>
      </c>
      <c r="D23" s="97">
        <v>167</v>
      </c>
      <c r="E23" s="97">
        <v>0</v>
      </c>
      <c r="F23" s="97">
        <v>0</v>
      </c>
    </row>
    <row r="24" spans="1:6" ht="17.25" customHeight="1" x14ac:dyDescent="0.2">
      <c r="A24" s="14" t="s">
        <v>234</v>
      </c>
      <c r="B24" s="97">
        <v>0</v>
      </c>
      <c r="C24" s="97">
        <v>0</v>
      </c>
      <c r="D24" s="97">
        <v>0</v>
      </c>
      <c r="E24" s="97">
        <v>0</v>
      </c>
      <c r="F24" s="97">
        <v>192</v>
      </c>
    </row>
    <row r="25" spans="1:6" ht="17.25" customHeight="1" x14ac:dyDescent="0.2">
      <c r="A25" s="14" t="s">
        <v>7</v>
      </c>
      <c r="B25" s="97">
        <v>1471</v>
      </c>
      <c r="C25" s="97">
        <v>1861</v>
      </c>
      <c r="D25" s="97">
        <v>2544</v>
      </c>
      <c r="E25" s="97">
        <v>1294</v>
      </c>
      <c r="F25" s="97">
        <v>1108.0000000000002</v>
      </c>
    </row>
    <row r="26" spans="1:6" ht="17.25" customHeight="1" x14ac:dyDescent="0.2">
      <c r="A26" s="14" t="s">
        <v>301</v>
      </c>
      <c r="B26" s="97">
        <v>0</v>
      </c>
      <c r="C26" s="97">
        <v>0</v>
      </c>
      <c r="D26" s="97">
        <v>0</v>
      </c>
      <c r="E26" s="97">
        <v>0</v>
      </c>
      <c r="F26" s="97">
        <v>348.00000000000006</v>
      </c>
    </row>
    <row r="27" spans="1:6" ht="17.25" customHeight="1" x14ac:dyDescent="0.2">
      <c r="A27" s="14" t="s">
        <v>36</v>
      </c>
      <c r="B27" s="97">
        <v>0</v>
      </c>
      <c r="C27" s="97">
        <v>493</v>
      </c>
      <c r="D27" s="97">
        <v>0</v>
      </c>
      <c r="E27" s="97">
        <v>0</v>
      </c>
      <c r="F27" s="97">
        <v>0</v>
      </c>
    </row>
    <row r="28" spans="1:6" ht="17.25" customHeight="1" x14ac:dyDescent="0.2">
      <c r="A28" s="4" t="s">
        <v>25</v>
      </c>
      <c r="B28" s="97">
        <v>135</v>
      </c>
      <c r="C28" s="97">
        <v>104</v>
      </c>
      <c r="D28" s="97">
        <v>194</v>
      </c>
      <c r="E28" s="97">
        <v>171</v>
      </c>
      <c r="F28" s="97">
        <v>146.00000000000003</v>
      </c>
    </row>
    <row r="29" spans="1:6" ht="17.25" customHeight="1" x14ac:dyDescent="0.2">
      <c r="A29" s="4" t="s">
        <v>243</v>
      </c>
      <c r="B29" s="97">
        <v>52</v>
      </c>
      <c r="C29" s="97">
        <v>36</v>
      </c>
      <c r="D29" s="97">
        <v>38</v>
      </c>
      <c r="E29" s="97">
        <v>51</v>
      </c>
      <c r="F29" s="97">
        <v>45.999999999999986</v>
      </c>
    </row>
    <row r="30" spans="1:6" ht="17.25" customHeight="1" x14ac:dyDescent="0.2">
      <c r="A30" s="10"/>
      <c r="B30" s="99"/>
      <c r="C30" s="99"/>
      <c r="D30" s="99"/>
      <c r="E30" s="10"/>
      <c r="F30" s="99"/>
    </row>
    <row r="31" spans="1:6" ht="17.25" customHeight="1" x14ac:dyDescent="0.2">
      <c r="A31" s="21" t="s">
        <v>313</v>
      </c>
      <c r="F31" s="97"/>
    </row>
    <row r="32" spans="1:6" x14ac:dyDescent="0.2">
      <c r="F32" s="97"/>
    </row>
    <row r="33" spans="3:6" x14ac:dyDescent="0.2">
      <c r="C33" s="100"/>
      <c r="F33" s="97"/>
    </row>
    <row r="34" spans="3:6" x14ac:dyDescent="0.2">
      <c r="F34" s="97"/>
    </row>
    <row r="35" spans="3:6" x14ac:dyDescent="0.2">
      <c r="F35" s="97"/>
    </row>
    <row r="36" spans="3:6" x14ac:dyDescent="0.2">
      <c r="F36" s="97"/>
    </row>
    <row r="37" spans="3:6" x14ac:dyDescent="0.2">
      <c r="F37" s="97"/>
    </row>
    <row r="38" spans="3:6" x14ac:dyDescent="0.2">
      <c r="F38" s="97"/>
    </row>
    <row r="39" spans="3:6" x14ac:dyDescent="0.2">
      <c r="F39" s="97"/>
    </row>
    <row r="40" spans="3:6" x14ac:dyDescent="0.2">
      <c r="F40" s="97"/>
    </row>
    <row r="41" spans="3:6" x14ac:dyDescent="0.2">
      <c r="F41" s="97"/>
    </row>
    <row r="42" spans="3:6" x14ac:dyDescent="0.2">
      <c r="F42" s="97"/>
    </row>
    <row r="43" spans="3:6" x14ac:dyDescent="0.2">
      <c r="F43" s="97"/>
    </row>
    <row r="44" spans="3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7.6640625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400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65</v>
      </c>
      <c r="C8" s="97">
        <v>44</v>
      </c>
      <c r="D8" s="97">
        <v>49</v>
      </c>
      <c r="E8" s="97">
        <v>52</v>
      </c>
      <c r="F8" s="97">
        <v>52</v>
      </c>
    </row>
    <row r="9" spans="1:7" ht="17.25" customHeight="1" x14ac:dyDescent="0.2">
      <c r="A9" s="2" t="s">
        <v>33</v>
      </c>
      <c r="B9" s="97">
        <v>24574</v>
      </c>
      <c r="C9" s="97">
        <v>27560</v>
      </c>
      <c r="D9" s="97">
        <v>30722</v>
      </c>
      <c r="E9" s="97">
        <v>33424</v>
      </c>
      <c r="F9" s="97">
        <v>35439</v>
      </c>
    </row>
    <row r="10" spans="1:7" ht="17.25" customHeight="1" x14ac:dyDescent="0.2">
      <c r="A10" s="2" t="s">
        <v>23</v>
      </c>
      <c r="B10" s="97">
        <v>4925</v>
      </c>
      <c r="C10" s="97">
        <v>6413</v>
      </c>
      <c r="D10" s="97">
        <v>9803</v>
      </c>
      <c r="E10" s="97">
        <v>12069</v>
      </c>
      <c r="F10" s="97">
        <v>12434.000000000002</v>
      </c>
      <c r="G10" s="100"/>
    </row>
    <row r="11" spans="1:7" ht="17.25" customHeight="1" x14ac:dyDescent="0.2">
      <c r="A11" s="4" t="s">
        <v>355</v>
      </c>
      <c r="B11" s="97">
        <v>4792</v>
      </c>
      <c r="C11" s="97">
        <v>6316</v>
      </c>
      <c r="D11" s="97">
        <v>9657</v>
      </c>
      <c r="E11" s="97">
        <v>11819</v>
      </c>
      <c r="F11" s="97">
        <v>12223.000000000004</v>
      </c>
      <c r="G11" s="100"/>
    </row>
    <row r="12" spans="1:7" ht="17.25" customHeight="1" x14ac:dyDescent="0.2">
      <c r="A12" s="14" t="s">
        <v>14</v>
      </c>
      <c r="B12" s="97">
        <v>1225</v>
      </c>
      <c r="C12" s="97">
        <v>1229</v>
      </c>
      <c r="D12" s="97">
        <v>680</v>
      </c>
      <c r="E12" s="97">
        <v>1520</v>
      </c>
      <c r="F12" s="97">
        <v>571.99999999999977</v>
      </c>
    </row>
    <row r="13" spans="1:7" ht="17.25" customHeight="1" x14ac:dyDescent="0.2">
      <c r="A13" s="14" t="s">
        <v>17</v>
      </c>
      <c r="B13" s="97">
        <v>1940</v>
      </c>
      <c r="C13" s="97">
        <v>2413</v>
      </c>
      <c r="D13" s="97">
        <v>3438</v>
      </c>
      <c r="E13" s="97">
        <v>3572</v>
      </c>
      <c r="F13" s="97">
        <v>3339.0000000000005</v>
      </c>
    </row>
    <row r="14" spans="1:7" ht="17.25" customHeight="1" x14ac:dyDescent="0.2">
      <c r="A14" s="14" t="s">
        <v>95</v>
      </c>
      <c r="B14" s="97">
        <v>0</v>
      </c>
      <c r="C14" s="97">
        <v>0</v>
      </c>
      <c r="D14" s="97">
        <v>2164</v>
      </c>
      <c r="E14" s="97">
        <v>3127</v>
      </c>
      <c r="F14" s="97">
        <v>4046.0000000000023</v>
      </c>
    </row>
    <row r="15" spans="1:7" ht="17.25" customHeight="1" x14ac:dyDescent="0.2">
      <c r="A15" s="14" t="s">
        <v>8</v>
      </c>
      <c r="B15" s="97">
        <v>0</v>
      </c>
      <c r="C15" s="97">
        <v>0</v>
      </c>
      <c r="D15" s="97">
        <v>3375</v>
      </c>
      <c r="E15" s="97">
        <v>518</v>
      </c>
      <c r="F15" s="97">
        <v>0</v>
      </c>
    </row>
    <row r="16" spans="1:7" ht="17.25" customHeight="1" x14ac:dyDescent="0.2">
      <c r="A16" s="14" t="s">
        <v>225</v>
      </c>
      <c r="B16" s="97">
        <v>0</v>
      </c>
      <c r="C16" s="97">
        <v>0</v>
      </c>
      <c r="D16" s="97">
        <v>0</v>
      </c>
      <c r="E16" s="97">
        <v>431</v>
      </c>
      <c r="F16" s="97">
        <v>0</v>
      </c>
    </row>
    <row r="17" spans="1:6" ht="17.25" customHeight="1" x14ac:dyDescent="0.2">
      <c r="A17" s="14" t="s">
        <v>337</v>
      </c>
      <c r="B17" s="97">
        <v>0</v>
      </c>
      <c r="C17" s="97">
        <v>0</v>
      </c>
      <c r="D17" s="97">
        <v>0</v>
      </c>
      <c r="E17" s="97">
        <v>0</v>
      </c>
      <c r="F17" s="97">
        <v>560</v>
      </c>
    </row>
    <row r="18" spans="1:6" ht="17.25" customHeight="1" x14ac:dyDescent="0.2">
      <c r="A18" s="14" t="s">
        <v>232</v>
      </c>
      <c r="B18" s="97">
        <v>0</v>
      </c>
      <c r="C18" s="97">
        <v>0</v>
      </c>
      <c r="D18" s="97">
        <v>0</v>
      </c>
      <c r="E18" s="97">
        <v>217</v>
      </c>
      <c r="F18" s="97">
        <v>0</v>
      </c>
    </row>
    <row r="19" spans="1:6" ht="17.25" customHeight="1" x14ac:dyDescent="0.2">
      <c r="A19" s="14" t="s">
        <v>234</v>
      </c>
      <c r="B19" s="97">
        <v>0</v>
      </c>
      <c r="C19" s="97">
        <v>0</v>
      </c>
      <c r="D19" s="97">
        <v>0</v>
      </c>
      <c r="E19" s="97">
        <v>0</v>
      </c>
      <c r="F19" s="97">
        <v>288.00000000000006</v>
      </c>
    </row>
    <row r="20" spans="1:6" ht="17.25" customHeight="1" x14ac:dyDescent="0.2">
      <c r="A20" s="14" t="s">
        <v>7</v>
      </c>
      <c r="B20" s="97">
        <v>1627</v>
      </c>
      <c r="C20" s="97">
        <v>1366</v>
      </c>
      <c r="D20" s="97">
        <v>0</v>
      </c>
      <c r="E20" s="97">
        <v>2434</v>
      </c>
      <c r="F20" s="97">
        <v>1833</v>
      </c>
    </row>
    <row r="21" spans="1:6" ht="17.25" customHeight="1" x14ac:dyDescent="0.2">
      <c r="A21" s="14" t="s">
        <v>301</v>
      </c>
      <c r="B21" s="97">
        <v>0</v>
      </c>
      <c r="C21" s="97">
        <v>0</v>
      </c>
      <c r="D21" s="97">
        <v>0</v>
      </c>
      <c r="E21" s="97">
        <v>0</v>
      </c>
      <c r="F21" s="97">
        <v>264.99999999999994</v>
      </c>
    </row>
    <row r="22" spans="1:6" ht="17.25" customHeight="1" x14ac:dyDescent="0.2">
      <c r="A22" s="14" t="s">
        <v>348</v>
      </c>
      <c r="B22" s="97">
        <v>0</v>
      </c>
      <c r="C22" s="97">
        <v>0</v>
      </c>
      <c r="D22" s="97">
        <v>0</v>
      </c>
      <c r="E22" s="97">
        <v>0</v>
      </c>
      <c r="F22" s="97">
        <v>1320.0000000000002</v>
      </c>
    </row>
    <row r="23" spans="1:6" ht="17.25" customHeight="1" x14ac:dyDescent="0.2">
      <c r="A23" s="14" t="s">
        <v>36</v>
      </c>
      <c r="B23" s="97">
        <v>0</v>
      </c>
      <c r="C23" s="97">
        <v>1308</v>
      </c>
      <c r="D23" s="97">
        <v>0</v>
      </c>
      <c r="E23" s="97">
        <v>0</v>
      </c>
      <c r="F23" s="97">
        <v>0</v>
      </c>
    </row>
    <row r="24" spans="1:6" ht="17.25" customHeight="1" x14ac:dyDescent="0.2">
      <c r="A24" s="4" t="s">
        <v>25</v>
      </c>
      <c r="B24" s="97">
        <v>92</v>
      </c>
      <c r="C24" s="97">
        <v>77</v>
      </c>
      <c r="D24" s="97">
        <v>117</v>
      </c>
      <c r="E24" s="97">
        <v>209</v>
      </c>
      <c r="F24" s="97">
        <v>147</v>
      </c>
    </row>
    <row r="25" spans="1:6" ht="17.25" customHeight="1" x14ac:dyDescent="0.2">
      <c r="A25" s="4" t="s">
        <v>243</v>
      </c>
      <c r="B25" s="97">
        <v>41</v>
      </c>
      <c r="C25" s="97">
        <v>20</v>
      </c>
      <c r="D25" s="97">
        <v>29</v>
      </c>
      <c r="E25" s="97">
        <v>41</v>
      </c>
      <c r="F25" s="97">
        <v>64</v>
      </c>
    </row>
    <row r="26" spans="1:6" ht="17.25" customHeight="1" x14ac:dyDescent="0.2">
      <c r="A26" s="10"/>
      <c r="B26" s="99"/>
      <c r="C26" s="99"/>
      <c r="D26" s="99"/>
      <c r="E26" s="10"/>
      <c r="F26" s="99"/>
    </row>
    <row r="27" spans="1:6" ht="17.25" customHeight="1" x14ac:dyDescent="0.2">
      <c r="A27" s="21" t="s">
        <v>313</v>
      </c>
      <c r="F27" s="97"/>
    </row>
    <row r="28" spans="1:6" x14ac:dyDescent="0.2">
      <c r="F28" s="97"/>
    </row>
    <row r="29" spans="1:6" x14ac:dyDescent="0.2">
      <c r="C29" s="100"/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401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46</v>
      </c>
      <c r="C8" s="97">
        <v>33</v>
      </c>
      <c r="D8" s="97">
        <v>38</v>
      </c>
      <c r="E8" s="97">
        <v>42</v>
      </c>
      <c r="F8" s="97">
        <v>42</v>
      </c>
    </row>
    <row r="9" spans="1:7" ht="17.25" customHeight="1" x14ac:dyDescent="0.2">
      <c r="A9" s="2" t="s">
        <v>33</v>
      </c>
      <c r="B9" s="97">
        <v>17165</v>
      </c>
      <c r="C9" s="97">
        <v>19882</v>
      </c>
      <c r="D9" s="97">
        <v>22788</v>
      </c>
      <c r="E9" s="97">
        <v>25704</v>
      </c>
      <c r="F9" s="97">
        <v>27611.999999999996</v>
      </c>
    </row>
    <row r="10" spans="1:7" ht="17.25" customHeight="1" x14ac:dyDescent="0.2">
      <c r="A10" s="2" t="s">
        <v>23</v>
      </c>
      <c r="B10" s="97">
        <v>3049</v>
      </c>
      <c r="C10" s="97">
        <v>4934</v>
      </c>
      <c r="D10" s="97">
        <v>6056</v>
      </c>
      <c r="E10" s="97">
        <v>9501</v>
      </c>
      <c r="F10" s="97">
        <v>10192</v>
      </c>
      <c r="G10" s="100"/>
    </row>
    <row r="11" spans="1:7" ht="17.25" customHeight="1" x14ac:dyDescent="0.2">
      <c r="A11" s="4" t="s">
        <v>355</v>
      </c>
      <c r="B11" s="97">
        <v>2942</v>
      </c>
      <c r="C11" s="97">
        <v>4830</v>
      </c>
      <c r="D11" s="97">
        <v>5926</v>
      </c>
      <c r="E11" s="97">
        <v>9300</v>
      </c>
      <c r="F11" s="97">
        <v>10020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1624</v>
      </c>
      <c r="E12" s="97">
        <v>0</v>
      </c>
      <c r="F12" s="97">
        <v>0</v>
      </c>
    </row>
    <row r="13" spans="1:7" ht="17.25" customHeight="1" x14ac:dyDescent="0.2">
      <c r="A13" s="14" t="s">
        <v>14</v>
      </c>
      <c r="B13" s="97">
        <v>499</v>
      </c>
      <c r="C13" s="97">
        <v>716</v>
      </c>
      <c r="D13" s="97">
        <v>0</v>
      </c>
      <c r="E13" s="97">
        <v>802</v>
      </c>
      <c r="F13" s="97">
        <v>411.00000000000006</v>
      </c>
    </row>
    <row r="14" spans="1:7" ht="17.25" customHeight="1" x14ac:dyDescent="0.2">
      <c r="A14" s="14" t="s">
        <v>203</v>
      </c>
      <c r="B14" s="97">
        <v>0</v>
      </c>
      <c r="C14" s="97">
        <v>0</v>
      </c>
      <c r="D14" s="97">
        <v>0</v>
      </c>
      <c r="E14" s="97">
        <v>0</v>
      </c>
      <c r="F14" s="97">
        <v>1206</v>
      </c>
    </row>
    <row r="15" spans="1:7" ht="17.25" customHeight="1" x14ac:dyDescent="0.2">
      <c r="A15" s="14" t="s">
        <v>51</v>
      </c>
      <c r="B15" s="97">
        <v>92</v>
      </c>
      <c r="C15" s="97">
        <v>0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38</v>
      </c>
      <c r="B16" s="97">
        <v>0</v>
      </c>
      <c r="C16" s="97">
        <v>0</v>
      </c>
      <c r="D16" s="97">
        <v>0</v>
      </c>
      <c r="E16" s="97">
        <v>1085</v>
      </c>
      <c r="F16" s="97">
        <v>360.99999999999989</v>
      </c>
    </row>
    <row r="17" spans="1:6" ht="17.25" customHeight="1" x14ac:dyDescent="0.2">
      <c r="A17" s="14" t="s">
        <v>76</v>
      </c>
      <c r="B17" s="97">
        <v>0</v>
      </c>
      <c r="C17" s="97">
        <v>1878</v>
      </c>
      <c r="D17" s="97">
        <v>873</v>
      </c>
      <c r="E17" s="97">
        <v>0</v>
      </c>
      <c r="F17" s="97">
        <v>0</v>
      </c>
    </row>
    <row r="18" spans="1:6" ht="17.25" customHeight="1" x14ac:dyDescent="0.2">
      <c r="A18" s="14" t="s">
        <v>17</v>
      </c>
      <c r="B18" s="97">
        <v>1081</v>
      </c>
      <c r="C18" s="97">
        <v>2236</v>
      </c>
      <c r="D18" s="97">
        <v>2082</v>
      </c>
      <c r="E18" s="97">
        <v>3157</v>
      </c>
      <c r="F18" s="97">
        <v>3181.0000000000009</v>
      </c>
    </row>
    <row r="19" spans="1:6" ht="17.25" customHeight="1" x14ac:dyDescent="0.2">
      <c r="A19" s="14" t="s">
        <v>8</v>
      </c>
      <c r="B19" s="97">
        <v>0</v>
      </c>
      <c r="C19" s="97">
        <v>0</v>
      </c>
      <c r="D19" s="97">
        <v>919</v>
      </c>
      <c r="E19" s="97">
        <v>132</v>
      </c>
      <c r="F19" s="97">
        <v>0</v>
      </c>
    </row>
    <row r="20" spans="1:6" ht="17.25" customHeight="1" x14ac:dyDescent="0.2">
      <c r="A20" s="14" t="s">
        <v>225</v>
      </c>
      <c r="B20" s="97">
        <v>0</v>
      </c>
      <c r="C20" s="97">
        <v>0</v>
      </c>
      <c r="D20" s="97">
        <v>0</v>
      </c>
      <c r="E20" s="97">
        <v>1350</v>
      </c>
      <c r="F20" s="97">
        <v>957.00000000000011</v>
      </c>
    </row>
    <row r="21" spans="1:6" ht="17.25" customHeight="1" x14ac:dyDescent="0.2">
      <c r="A21" s="14" t="s">
        <v>337</v>
      </c>
      <c r="B21" s="97">
        <v>0</v>
      </c>
      <c r="C21" s="97">
        <v>0</v>
      </c>
      <c r="D21" s="97">
        <v>0</v>
      </c>
      <c r="E21" s="97">
        <v>0</v>
      </c>
      <c r="F21" s="97">
        <v>532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1625</v>
      </c>
      <c r="F22" s="97">
        <v>1318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0</v>
      </c>
      <c r="F23" s="97">
        <v>125.99999999999999</v>
      </c>
    </row>
    <row r="24" spans="1:6" ht="17.25" customHeight="1" x14ac:dyDescent="0.2">
      <c r="A24" s="14" t="s">
        <v>7</v>
      </c>
      <c r="B24" s="97">
        <v>1270</v>
      </c>
      <c r="C24" s="97">
        <v>0</v>
      </c>
      <c r="D24" s="97">
        <v>428</v>
      </c>
      <c r="E24" s="97">
        <v>1149</v>
      </c>
      <c r="F24" s="97">
        <v>1723.0000000000007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>
        <v>0</v>
      </c>
      <c r="F25" s="97">
        <v>205.00000000000006</v>
      </c>
    </row>
    <row r="26" spans="1:6" ht="17.25" customHeight="1" x14ac:dyDescent="0.2">
      <c r="A26" s="4" t="s">
        <v>25</v>
      </c>
      <c r="B26" s="97">
        <v>57</v>
      </c>
      <c r="C26" s="97">
        <v>71</v>
      </c>
      <c r="D26" s="97">
        <v>104</v>
      </c>
      <c r="E26" s="97">
        <v>161</v>
      </c>
      <c r="F26" s="97">
        <v>116.99999999999997</v>
      </c>
    </row>
    <row r="27" spans="1:6" ht="17.25" customHeight="1" x14ac:dyDescent="0.2">
      <c r="A27" s="4" t="s">
        <v>243</v>
      </c>
      <c r="B27" s="97">
        <v>50</v>
      </c>
      <c r="C27" s="97">
        <v>33</v>
      </c>
      <c r="D27" s="97">
        <v>26</v>
      </c>
      <c r="E27" s="97">
        <v>40</v>
      </c>
      <c r="F27" s="97">
        <v>55</v>
      </c>
    </row>
    <row r="28" spans="1:6" ht="17.25" customHeight="1" x14ac:dyDescent="0.2">
      <c r="A28" s="10"/>
      <c r="B28" s="99"/>
      <c r="C28" s="99"/>
      <c r="D28" s="99"/>
      <c r="E28" s="10"/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1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402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62</v>
      </c>
      <c r="C8" s="97">
        <v>43</v>
      </c>
      <c r="D8" s="97">
        <v>46</v>
      </c>
      <c r="E8" s="97">
        <v>51</v>
      </c>
      <c r="F8" s="97">
        <v>54</v>
      </c>
    </row>
    <row r="9" spans="1:7" ht="17.25" customHeight="1" x14ac:dyDescent="0.2">
      <c r="A9" s="2" t="s">
        <v>33</v>
      </c>
      <c r="B9" s="97">
        <v>23171</v>
      </c>
      <c r="C9" s="97">
        <v>26447</v>
      </c>
      <c r="D9" s="97">
        <v>29538</v>
      </c>
      <c r="E9" s="97">
        <v>33543</v>
      </c>
      <c r="F9" s="97">
        <v>36956</v>
      </c>
    </row>
    <row r="10" spans="1:7" ht="17.25" customHeight="1" x14ac:dyDescent="0.2">
      <c r="A10" s="2" t="s">
        <v>23</v>
      </c>
      <c r="B10" s="97">
        <v>3881</v>
      </c>
      <c r="C10" s="97">
        <v>4593</v>
      </c>
      <c r="D10" s="97">
        <v>5897</v>
      </c>
      <c r="E10" s="97">
        <v>10895</v>
      </c>
      <c r="F10" s="97">
        <v>11970.999999999998</v>
      </c>
      <c r="G10" s="100"/>
    </row>
    <row r="11" spans="1:7" ht="17.25" customHeight="1" x14ac:dyDescent="0.2">
      <c r="A11" s="4" t="s">
        <v>355</v>
      </c>
      <c r="B11" s="97">
        <v>3715</v>
      </c>
      <c r="C11" s="97">
        <v>4496</v>
      </c>
      <c r="D11" s="97">
        <v>5772</v>
      </c>
      <c r="E11" s="97">
        <v>10648</v>
      </c>
      <c r="F11" s="97">
        <v>11812</v>
      </c>
      <c r="G11" s="100"/>
    </row>
    <row r="12" spans="1:7" ht="17.25" customHeight="1" x14ac:dyDescent="0.2">
      <c r="A12" s="14" t="s">
        <v>14</v>
      </c>
      <c r="B12" s="97">
        <v>607</v>
      </c>
      <c r="C12" s="97">
        <v>2741</v>
      </c>
      <c r="D12" s="97">
        <v>1122</v>
      </c>
      <c r="E12" s="97">
        <v>1898</v>
      </c>
      <c r="F12" s="97">
        <v>784.99999999999989</v>
      </c>
    </row>
    <row r="13" spans="1:7" ht="17.25" customHeight="1" x14ac:dyDescent="0.2">
      <c r="A13" s="14" t="s">
        <v>38</v>
      </c>
      <c r="B13" s="97">
        <v>0</v>
      </c>
      <c r="C13" s="97">
        <v>0</v>
      </c>
      <c r="D13" s="97">
        <v>0</v>
      </c>
      <c r="E13" s="97">
        <v>1249</v>
      </c>
      <c r="F13" s="97">
        <v>868.00000000000011</v>
      </c>
    </row>
    <row r="14" spans="1:7" ht="17.25" customHeight="1" x14ac:dyDescent="0.2">
      <c r="A14" s="14" t="s">
        <v>9</v>
      </c>
      <c r="B14" s="97">
        <v>714</v>
      </c>
      <c r="C14" s="97">
        <v>0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17</v>
      </c>
      <c r="B15" s="97">
        <v>1243</v>
      </c>
      <c r="C15" s="97">
        <v>1431</v>
      </c>
      <c r="D15" s="97">
        <v>2826</v>
      </c>
      <c r="E15" s="97">
        <v>4498</v>
      </c>
      <c r="F15" s="97">
        <v>5323.9999999999991</v>
      </c>
    </row>
    <row r="16" spans="1:7" ht="17.25" customHeight="1" x14ac:dyDescent="0.2">
      <c r="A16" s="14" t="s">
        <v>8</v>
      </c>
      <c r="B16" s="97">
        <v>231</v>
      </c>
      <c r="C16" s="97">
        <v>245</v>
      </c>
      <c r="D16" s="97">
        <v>1824</v>
      </c>
      <c r="E16" s="97">
        <v>588</v>
      </c>
      <c r="F16" s="97">
        <v>0</v>
      </c>
    </row>
    <row r="17" spans="1:6" ht="17.25" customHeight="1" x14ac:dyDescent="0.2">
      <c r="A17" s="14" t="s">
        <v>337</v>
      </c>
      <c r="B17" s="97">
        <v>0</v>
      </c>
      <c r="C17" s="97">
        <v>0</v>
      </c>
      <c r="D17" s="97">
        <v>0</v>
      </c>
      <c r="E17" s="97">
        <v>0</v>
      </c>
      <c r="F17" s="97">
        <v>717</v>
      </c>
    </row>
    <row r="18" spans="1:6" ht="17.25" customHeight="1" x14ac:dyDescent="0.2">
      <c r="A18" s="14" t="s">
        <v>232</v>
      </c>
      <c r="B18" s="97">
        <v>0</v>
      </c>
      <c r="C18" s="97">
        <v>0</v>
      </c>
      <c r="D18" s="97">
        <v>0</v>
      </c>
      <c r="E18" s="97">
        <v>790</v>
      </c>
      <c r="F18" s="97">
        <v>119.99999999999996</v>
      </c>
    </row>
    <row r="19" spans="1:6" ht="17.25" customHeight="1" x14ac:dyDescent="0.2">
      <c r="A19" s="14" t="s">
        <v>234</v>
      </c>
      <c r="B19" s="97">
        <v>0</v>
      </c>
      <c r="C19" s="97">
        <v>0</v>
      </c>
      <c r="D19" s="97">
        <v>0</v>
      </c>
      <c r="E19" s="97">
        <v>0</v>
      </c>
      <c r="F19" s="97">
        <v>127.00000000000001</v>
      </c>
    </row>
    <row r="20" spans="1:6" ht="17.25" customHeight="1" x14ac:dyDescent="0.2">
      <c r="A20" s="14" t="s">
        <v>7</v>
      </c>
      <c r="B20" s="97">
        <v>920</v>
      </c>
      <c r="C20" s="97">
        <v>0</v>
      </c>
      <c r="D20" s="97">
        <v>0</v>
      </c>
      <c r="E20" s="97">
        <v>1625</v>
      </c>
      <c r="F20" s="97">
        <v>3392</v>
      </c>
    </row>
    <row r="21" spans="1:6" ht="17.25" customHeight="1" x14ac:dyDescent="0.2">
      <c r="A21" s="14" t="s">
        <v>301</v>
      </c>
      <c r="B21" s="97">
        <v>0</v>
      </c>
      <c r="C21" s="97">
        <v>0</v>
      </c>
      <c r="D21" s="97">
        <v>0</v>
      </c>
      <c r="E21" s="97">
        <v>0</v>
      </c>
      <c r="F21" s="97">
        <v>479</v>
      </c>
    </row>
    <row r="22" spans="1:6" ht="17.25" customHeight="1" x14ac:dyDescent="0.2">
      <c r="A22" s="14" t="s">
        <v>83</v>
      </c>
      <c r="B22" s="97">
        <v>0</v>
      </c>
      <c r="C22" s="97">
        <v>79</v>
      </c>
      <c r="D22" s="97">
        <v>0</v>
      </c>
      <c r="E22" s="97">
        <v>0</v>
      </c>
      <c r="F22" s="97">
        <v>0</v>
      </c>
    </row>
    <row r="23" spans="1:6" ht="17.25" customHeight="1" x14ac:dyDescent="0.2">
      <c r="A23" s="4" t="s">
        <v>25</v>
      </c>
      <c r="B23" s="97">
        <v>136</v>
      </c>
      <c r="C23" s="97">
        <v>71</v>
      </c>
      <c r="D23" s="97">
        <v>107</v>
      </c>
      <c r="E23" s="97">
        <v>196</v>
      </c>
      <c r="F23" s="97">
        <v>124.99999999999999</v>
      </c>
    </row>
    <row r="24" spans="1:6" ht="17.25" customHeight="1" x14ac:dyDescent="0.2">
      <c r="A24" s="4" t="s">
        <v>243</v>
      </c>
      <c r="B24" s="97">
        <v>30</v>
      </c>
      <c r="C24" s="97">
        <v>26</v>
      </c>
      <c r="D24" s="97">
        <v>18</v>
      </c>
      <c r="E24" s="97">
        <v>51</v>
      </c>
      <c r="F24" s="97">
        <v>34</v>
      </c>
    </row>
    <row r="25" spans="1:6" ht="17.25" customHeight="1" x14ac:dyDescent="0.2">
      <c r="A25" s="10"/>
      <c r="B25" s="99"/>
      <c r="C25" s="99"/>
      <c r="D25" s="99"/>
      <c r="E25" s="10"/>
      <c r="F25" s="99"/>
    </row>
    <row r="26" spans="1:6" ht="17.25" customHeight="1" x14ac:dyDescent="0.2">
      <c r="A26" s="21" t="s">
        <v>313</v>
      </c>
      <c r="F26" s="97"/>
    </row>
    <row r="27" spans="1:6" x14ac:dyDescent="0.2">
      <c r="F27" s="97"/>
    </row>
    <row r="28" spans="1:6" x14ac:dyDescent="0.2">
      <c r="C28" s="100"/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2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403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28</v>
      </c>
      <c r="C8" s="97">
        <v>18</v>
      </c>
      <c r="D8" s="97">
        <v>22</v>
      </c>
      <c r="E8" s="97">
        <v>26</v>
      </c>
      <c r="F8" s="97">
        <v>26</v>
      </c>
    </row>
    <row r="9" spans="1:7" ht="17.25" customHeight="1" x14ac:dyDescent="0.2">
      <c r="A9" s="2" t="s">
        <v>33</v>
      </c>
      <c r="B9" s="97">
        <v>9952</v>
      </c>
      <c r="C9" s="97">
        <v>11428</v>
      </c>
      <c r="D9" s="97">
        <v>13112</v>
      </c>
      <c r="E9" s="97">
        <v>15301</v>
      </c>
      <c r="F9" s="97">
        <v>16647</v>
      </c>
    </row>
    <row r="10" spans="1:7" ht="17.25" customHeight="1" x14ac:dyDescent="0.2">
      <c r="A10" s="2" t="s">
        <v>23</v>
      </c>
      <c r="B10" s="97">
        <v>1995</v>
      </c>
      <c r="C10" s="97">
        <v>2863</v>
      </c>
      <c r="D10" s="97">
        <v>4596</v>
      </c>
      <c r="E10" s="97">
        <v>6797</v>
      </c>
      <c r="F10" s="97">
        <v>6034.0000000000009</v>
      </c>
      <c r="G10" s="100"/>
    </row>
    <row r="11" spans="1:7" ht="17.25" customHeight="1" x14ac:dyDescent="0.2">
      <c r="A11" s="4" t="s">
        <v>355</v>
      </c>
      <c r="B11" s="97">
        <v>1959</v>
      </c>
      <c r="C11" s="97">
        <v>2815</v>
      </c>
      <c r="D11" s="97">
        <v>4515</v>
      </c>
      <c r="E11" s="97">
        <v>6682</v>
      </c>
      <c r="F11" s="97">
        <v>5949</v>
      </c>
      <c r="G11" s="100"/>
    </row>
    <row r="12" spans="1:7" ht="17.25" customHeight="1" x14ac:dyDescent="0.2">
      <c r="A12" s="14" t="s">
        <v>14</v>
      </c>
      <c r="B12" s="97">
        <v>248</v>
      </c>
      <c r="C12" s="97">
        <v>651</v>
      </c>
      <c r="D12" s="97">
        <v>1419</v>
      </c>
      <c r="E12" s="97">
        <v>509</v>
      </c>
      <c r="F12" s="97">
        <v>378.00000000000006</v>
      </c>
    </row>
    <row r="13" spans="1:7" ht="17.25" customHeight="1" x14ac:dyDescent="0.2">
      <c r="A13" s="14" t="s">
        <v>318</v>
      </c>
      <c r="B13" s="97">
        <v>0</v>
      </c>
      <c r="C13" s="97">
        <v>0</v>
      </c>
      <c r="D13" s="97">
        <v>0</v>
      </c>
      <c r="E13" s="97">
        <v>0</v>
      </c>
      <c r="F13" s="97">
        <v>483.00000000000011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289</v>
      </c>
      <c r="F14" s="97">
        <v>0</v>
      </c>
    </row>
    <row r="15" spans="1:7" ht="17.25" customHeight="1" x14ac:dyDescent="0.2">
      <c r="A15" s="14" t="s">
        <v>17</v>
      </c>
      <c r="B15" s="97">
        <v>996</v>
      </c>
      <c r="C15" s="97">
        <v>2164</v>
      </c>
      <c r="D15" s="97">
        <v>1765</v>
      </c>
      <c r="E15" s="97">
        <v>2179</v>
      </c>
      <c r="F15" s="97">
        <v>1293</v>
      </c>
    </row>
    <row r="16" spans="1:7" ht="17.25" customHeight="1" x14ac:dyDescent="0.2">
      <c r="A16" s="14" t="s">
        <v>337</v>
      </c>
      <c r="B16" s="97">
        <v>0</v>
      </c>
      <c r="C16" s="97">
        <v>0</v>
      </c>
      <c r="D16" s="97">
        <v>0</v>
      </c>
      <c r="E16" s="97">
        <v>0</v>
      </c>
      <c r="F16" s="97">
        <v>151</v>
      </c>
    </row>
    <row r="17" spans="1:6" ht="17.25" customHeight="1" x14ac:dyDescent="0.2">
      <c r="A17" s="14" t="s">
        <v>8</v>
      </c>
      <c r="B17" s="97">
        <v>0</v>
      </c>
      <c r="C17" s="97">
        <v>0</v>
      </c>
      <c r="D17" s="97">
        <v>178</v>
      </c>
      <c r="E17" s="97">
        <v>56</v>
      </c>
      <c r="F17" s="97">
        <v>0</v>
      </c>
    </row>
    <row r="18" spans="1:6" ht="17.25" customHeight="1" x14ac:dyDescent="0.2">
      <c r="A18" s="14" t="s">
        <v>232</v>
      </c>
      <c r="B18" s="97">
        <v>0</v>
      </c>
      <c r="C18" s="97">
        <v>0</v>
      </c>
      <c r="D18" s="97">
        <v>0</v>
      </c>
      <c r="E18" s="97">
        <v>49</v>
      </c>
      <c r="F18" s="97">
        <v>21.000000000000007</v>
      </c>
    </row>
    <row r="19" spans="1:6" ht="17.25" customHeight="1" x14ac:dyDescent="0.2">
      <c r="A19" s="14" t="s">
        <v>234</v>
      </c>
      <c r="B19" s="97">
        <v>0</v>
      </c>
      <c r="C19" s="97">
        <v>0</v>
      </c>
      <c r="D19" s="97">
        <v>0</v>
      </c>
      <c r="E19" s="97">
        <v>0</v>
      </c>
      <c r="F19" s="97">
        <v>54.000000000000007</v>
      </c>
    </row>
    <row r="20" spans="1:6" ht="17.25" customHeight="1" x14ac:dyDescent="0.2">
      <c r="A20" s="14" t="s">
        <v>7</v>
      </c>
      <c r="B20" s="97">
        <v>619</v>
      </c>
      <c r="C20" s="97">
        <v>0</v>
      </c>
      <c r="D20" s="97">
        <v>1153</v>
      </c>
      <c r="E20" s="97">
        <v>3600</v>
      </c>
      <c r="F20" s="97">
        <v>3070</v>
      </c>
    </row>
    <row r="21" spans="1:6" ht="17.25" customHeight="1" x14ac:dyDescent="0.2">
      <c r="A21" s="14" t="s">
        <v>301</v>
      </c>
      <c r="B21" s="97">
        <v>0</v>
      </c>
      <c r="C21" s="97">
        <v>0</v>
      </c>
      <c r="D21" s="97">
        <v>0</v>
      </c>
      <c r="E21" s="97">
        <v>0</v>
      </c>
      <c r="F21" s="97">
        <v>499</v>
      </c>
    </row>
    <row r="22" spans="1:6" ht="17.25" customHeight="1" x14ac:dyDescent="0.2">
      <c r="A22" s="14" t="s">
        <v>16</v>
      </c>
      <c r="B22" s="97">
        <v>96</v>
      </c>
      <c r="C22" s="97">
        <v>0</v>
      </c>
      <c r="D22" s="97">
        <v>0</v>
      </c>
      <c r="E22" s="97">
        <v>0</v>
      </c>
      <c r="F22" s="97">
        <v>0</v>
      </c>
    </row>
    <row r="23" spans="1:6" ht="17.25" customHeight="1" x14ac:dyDescent="0.2">
      <c r="A23" s="4" t="s">
        <v>25</v>
      </c>
      <c r="B23" s="97">
        <v>26</v>
      </c>
      <c r="C23" s="97">
        <v>33</v>
      </c>
      <c r="D23" s="97">
        <v>64</v>
      </c>
      <c r="E23" s="97">
        <v>83</v>
      </c>
      <c r="F23" s="97">
        <v>63.000000000000021</v>
      </c>
    </row>
    <row r="24" spans="1:6" ht="17.25" customHeight="1" x14ac:dyDescent="0.2">
      <c r="A24" s="4" t="s">
        <v>243</v>
      </c>
      <c r="B24" s="97">
        <v>10</v>
      </c>
      <c r="C24" s="97">
        <v>15</v>
      </c>
      <c r="D24" s="97">
        <v>17</v>
      </c>
      <c r="E24" s="97">
        <v>32</v>
      </c>
      <c r="F24" s="97">
        <v>22</v>
      </c>
    </row>
    <row r="25" spans="1:6" ht="17.25" customHeight="1" x14ac:dyDescent="0.2">
      <c r="A25" s="10"/>
      <c r="B25" s="99"/>
      <c r="C25" s="99"/>
      <c r="D25" s="99"/>
      <c r="E25" s="10"/>
      <c r="F25" s="99"/>
    </row>
    <row r="26" spans="1:6" ht="17.25" customHeight="1" x14ac:dyDescent="0.2">
      <c r="A26" s="21" t="s">
        <v>313</v>
      </c>
      <c r="F26" s="97"/>
    </row>
    <row r="27" spans="1:6" x14ac:dyDescent="0.2">
      <c r="F27" s="97"/>
    </row>
    <row r="28" spans="1:6" x14ac:dyDescent="0.2">
      <c r="C28" s="100"/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3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404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33</v>
      </c>
      <c r="C8" s="97">
        <v>22</v>
      </c>
      <c r="D8" s="97">
        <v>24</v>
      </c>
      <c r="E8" s="97">
        <v>27</v>
      </c>
      <c r="F8" s="97">
        <v>27</v>
      </c>
    </row>
    <row r="9" spans="1:7" ht="17.25" customHeight="1" x14ac:dyDescent="0.2">
      <c r="A9" s="2" t="s">
        <v>33</v>
      </c>
      <c r="B9" s="97">
        <v>12586</v>
      </c>
      <c r="C9" s="97">
        <v>14339</v>
      </c>
      <c r="D9" s="97">
        <v>15982</v>
      </c>
      <c r="E9" s="97">
        <v>18013</v>
      </c>
      <c r="F9" s="97">
        <v>19305.999999999996</v>
      </c>
    </row>
    <row r="10" spans="1:7" ht="17.25" customHeight="1" x14ac:dyDescent="0.2">
      <c r="A10" s="2" t="s">
        <v>23</v>
      </c>
      <c r="B10" s="97">
        <v>3632</v>
      </c>
      <c r="C10" s="97">
        <v>4626</v>
      </c>
      <c r="D10" s="97">
        <v>5869</v>
      </c>
      <c r="E10" s="97">
        <v>8060</v>
      </c>
      <c r="F10" s="97">
        <v>8217</v>
      </c>
      <c r="G10" s="100"/>
    </row>
    <row r="11" spans="1:7" ht="17.25" customHeight="1" x14ac:dyDescent="0.2">
      <c r="A11" s="4" t="s">
        <v>355</v>
      </c>
      <c r="B11" s="97">
        <v>3584</v>
      </c>
      <c r="C11" s="97">
        <v>4550</v>
      </c>
      <c r="D11" s="97">
        <v>5780</v>
      </c>
      <c r="E11" s="97">
        <v>7961</v>
      </c>
      <c r="F11" s="97">
        <v>8106.0000000000018</v>
      </c>
      <c r="G11" s="100"/>
    </row>
    <row r="12" spans="1:7" ht="17.25" customHeight="1" x14ac:dyDescent="0.2">
      <c r="A12" s="14" t="s">
        <v>14</v>
      </c>
      <c r="B12" s="97">
        <v>408</v>
      </c>
      <c r="C12" s="97">
        <v>412</v>
      </c>
      <c r="D12" s="97">
        <v>0</v>
      </c>
      <c r="E12" s="97">
        <v>0</v>
      </c>
      <c r="F12" s="97">
        <v>319.00000000000006</v>
      </c>
    </row>
    <row r="13" spans="1:7" ht="17.25" customHeight="1" x14ac:dyDescent="0.2">
      <c r="A13" s="14" t="s">
        <v>211</v>
      </c>
      <c r="B13" s="97">
        <v>0</v>
      </c>
      <c r="C13" s="97">
        <v>0</v>
      </c>
      <c r="D13" s="97">
        <v>0</v>
      </c>
      <c r="E13" s="97">
        <v>1242</v>
      </c>
      <c r="F13" s="97">
        <v>0</v>
      </c>
    </row>
    <row r="14" spans="1:7" ht="17.25" customHeight="1" x14ac:dyDescent="0.2">
      <c r="A14" s="14" t="s">
        <v>325</v>
      </c>
      <c r="B14" s="97">
        <v>0</v>
      </c>
      <c r="C14" s="97">
        <v>0</v>
      </c>
      <c r="D14" s="97">
        <v>0</v>
      </c>
      <c r="E14" s="97">
        <v>0</v>
      </c>
      <c r="F14" s="97">
        <v>2123</v>
      </c>
    </row>
    <row r="15" spans="1:7" ht="17.25" customHeight="1" x14ac:dyDescent="0.2">
      <c r="A15" s="14" t="s">
        <v>59</v>
      </c>
      <c r="B15" s="97">
        <v>546</v>
      </c>
      <c r="C15" s="97">
        <v>721</v>
      </c>
      <c r="D15" s="97">
        <v>740</v>
      </c>
      <c r="E15" s="97">
        <v>0</v>
      </c>
      <c r="F15" s="97">
        <v>0</v>
      </c>
    </row>
    <row r="16" spans="1:7" ht="17.25" customHeight="1" x14ac:dyDescent="0.2">
      <c r="A16" s="14" t="s">
        <v>9</v>
      </c>
      <c r="B16" s="97">
        <v>0</v>
      </c>
      <c r="C16" s="97">
        <v>261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17</v>
      </c>
      <c r="B17" s="97">
        <v>1679</v>
      </c>
      <c r="C17" s="97">
        <v>1423</v>
      </c>
      <c r="D17" s="97">
        <v>1814</v>
      </c>
      <c r="E17" s="97">
        <v>1824</v>
      </c>
      <c r="F17" s="97">
        <v>1635.9999999999998</v>
      </c>
    </row>
    <row r="18" spans="1:6" ht="17.25" customHeight="1" x14ac:dyDescent="0.2">
      <c r="A18" s="14" t="s">
        <v>8</v>
      </c>
      <c r="B18" s="97">
        <v>0</v>
      </c>
      <c r="C18" s="97">
        <v>0</v>
      </c>
      <c r="D18" s="97">
        <v>0</v>
      </c>
      <c r="E18" s="97">
        <v>71</v>
      </c>
      <c r="F18" s="97">
        <v>0</v>
      </c>
    </row>
    <row r="19" spans="1:6" ht="17.25" customHeight="1" x14ac:dyDescent="0.2">
      <c r="A19" s="14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167</v>
      </c>
    </row>
    <row r="20" spans="1:6" ht="17.25" customHeight="1" x14ac:dyDescent="0.2">
      <c r="A20" s="14" t="s">
        <v>232</v>
      </c>
      <c r="B20" s="97">
        <v>0</v>
      </c>
      <c r="C20" s="97">
        <v>0</v>
      </c>
      <c r="D20" s="97">
        <v>0</v>
      </c>
      <c r="E20" s="97">
        <v>848</v>
      </c>
      <c r="F20" s="97">
        <v>114.00000000000003</v>
      </c>
    </row>
    <row r="21" spans="1:6" ht="17.25" customHeight="1" x14ac:dyDescent="0.2">
      <c r="A21" s="14" t="s">
        <v>234</v>
      </c>
      <c r="B21" s="97">
        <v>0</v>
      </c>
      <c r="C21" s="97">
        <v>0</v>
      </c>
      <c r="D21" s="97">
        <v>0</v>
      </c>
      <c r="E21" s="97">
        <v>0</v>
      </c>
      <c r="F21" s="97">
        <v>52</v>
      </c>
    </row>
    <row r="22" spans="1:6" ht="17.25" customHeight="1" x14ac:dyDescent="0.2">
      <c r="A22" s="14" t="s">
        <v>7</v>
      </c>
      <c r="B22" s="97">
        <v>951</v>
      </c>
      <c r="C22" s="97">
        <v>1733</v>
      </c>
      <c r="D22" s="97">
        <v>3226</v>
      </c>
      <c r="E22" s="97">
        <v>3976</v>
      </c>
      <c r="F22" s="97">
        <v>3694.9999999999991</v>
      </c>
    </row>
    <row r="23" spans="1:6" ht="17.25" customHeight="1" x14ac:dyDescent="0.2">
      <c r="A23" s="4" t="s">
        <v>25</v>
      </c>
      <c r="B23" s="97">
        <v>33</v>
      </c>
      <c r="C23" s="97">
        <v>54</v>
      </c>
      <c r="D23" s="97">
        <v>72</v>
      </c>
      <c r="E23" s="97">
        <v>73</v>
      </c>
      <c r="F23" s="97">
        <v>88</v>
      </c>
    </row>
    <row r="24" spans="1:6" ht="17.25" customHeight="1" x14ac:dyDescent="0.2">
      <c r="A24" s="4" t="s">
        <v>243</v>
      </c>
      <c r="B24" s="97">
        <v>15</v>
      </c>
      <c r="C24" s="97">
        <v>22</v>
      </c>
      <c r="D24" s="97">
        <v>17</v>
      </c>
      <c r="E24" s="97">
        <v>26</v>
      </c>
      <c r="F24" s="97">
        <v>23</v>
      </c>
    </row>
    <row r="25" spans="1:6" ht="17.25" customHeight="1" x14ac:dyDescent="0.2">
      <c r="A25" s="10"/>
      <c r="B25" s="99"/>
      <c r="C25" s="99"/>
      <c r="D25" s="99"/>
      <c r="E25" s="10"/>
      <c r="F25" s="99"/>
    </row>
    <row r="26" spans="1:6" ht="17.25" customHeight="1" x14ac:dyDescent="0.2">
      <c r="A26" s="21" t="s">
        <v>313</v>
      </c>
      <c r="F26" s="97"/>
    </row>
    <row r="27" spans="1:6" x14ac:dyDescent="0.2">
      <c r="F27" s="97"/>
    </row>
    <row r="28" spans="1:6" x14ac:dyDescent="0.2">
      <c r="C28" s="100"/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4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2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405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27</v>
      </c>
      <c r="C8" s="97">
        <v>18</v>
      </c>
      <c r="D8" s="97">
        <v>22</v>
      </c>
      <c r="E8" s="97">
        <v>24</v>
      </c>
      <c r="F8" s="97">
        <v>24</v>
      </c>
    </row>
    <row r="9" spans="1:7" ht="17.25" customHeight="1" x14ac:dyDescent="0.2">
      <c r="A9" s="2" t="s">
        <v>33</v>
      </c>
      <c r="B9" s="97">
        <v>10267</v>
      </c>
      <c r="C9" s="97">
        <v>11803</v>
      </c>
      <c r="D9" s="97">
        <v>13761</v>
      </c>
      <c r="E9" s="97">
        <v>15949</v>
      </c>
      <c r="F9" s="97">
        <v>17393</v>
      </c>
    </row>
    <row r="10" spans="1:7" ht="17.25" customHeight="1" x14ac:dyDescent="0.2">
      <c r="A10" s="2" t="s">
        <v>23</v>
      </c>
      <c r="B10" s="97">
        <v>2752</v>
      </c>
      <c r="C10" s="97">
        <v>3645</v>
      </c>
      <c r="D10" s="97">
        <v>5012</v>
      </c>
      <c r="E10" s="97">
        <v>7091</v>
      </c>
      <c r="F10" s="97">
        <v>6714.9999999999991</v>
      </c>
      <c r="G10" s="100"/>
    </row>
    <row r="11" spans="1:7" ht="17.25" customHeight="1" x14ac:dyDescent="0.2">
      <c r="A11" s="4" t="s">
        <v>355</v>
      </c>
      <c r="B11" s="97">
        <v>2703</v>
      </c>
      <c r="C11" s="97">
        <v>3585</v>
      </c>
      <c r="D11" s="97">
        <v>4917</v>
      </c>
      <c r="E11" s="97">
        <v>6969</v>
      </c>
      <c r="F11" s="97">
        <v>6620.0000000000009</v>
      </c>
      <c r="G11" s="100"/>
    </row>
    <row r="12" spans="1:7" ht="17.25" customHeight="1" x14ac:dyDescent="0.2">
      <c r="A12" s="14" t="s">
        <v>14</v>
      </c>
      <c r="B12" s="97">
        <v>937</v>
      </c>
      <c r="C12" s="97">
        <v>1297</v>
      </c>
      <c r="D12" s="97">
        <v>0</v>
      </c>
      <c r="E12" s="97">
        <v>1355</v>
      </c>
      <c r="F12" s="97">
        <v>0</v>
      </c>
    </row>
    <row r="13" spans="1:7" ht="17.25" customHeight="1" x14ac:dyDescent="0.2">
      <c r="A13" s="14" t="s">
        <v>324</v>
      </c>
      <c r="B13" s="97">
        <v>0</v>
      </c>
      <c r="C13" s="97">
        <v>0</v>
      </c>
      <c r="D13" s="97">
        <v>0</v>
      </c>
      <c r="E13" s="97">
        <v>0</v>
      </c>
      <c r="F13" s="97">
        <v>2051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441</v>
      </c>
      <c r="F14" s="97">
        <v>0</v>
      </c>
    </row>
    <row r="15" spans="1:7" ht="17.25" customHeight="1" x14ac:dyDescent="0.2">
      <c r="A15" s="14" t="s">
        <v>17</v>
      </c>
      <c r="B15" s="97">
        <v>640</v>
      </c>
      <c r="C15" s="97">
        <v>1089</v>
      </c>
      <c r="D15" s="97">
        <v>1748</v>
      </c>
      <c r="E15" s="97">
        <v>1968</v>
      </c>
      <c r="F15" s="97">
        <v>2476</v>
      </c>
    </row>
    <row r="16" spans="1:7" ht="17.25" customHeight="1" x14ac:dyDescent="0.2">
      <c r="A16" s="14" t="s">
        <v>337</v>
      </c>
      <c r="B16" s="97">
        <v>0</v>
      </c>
      <c r="C16" s="97">
        <v>0</v>
      </c>
      <c r="D16" s="97">
        <v>0</v>
      </c>
      <c r="E16" s="97">
        <v>0</v>
      </c>
      <c r="F16" s="97">
        <v>245.99999999999994</v>
      </c>
    </row>
    <row r="17" spans="1:6" ht="17.25" customHeight="1" x14ac:dyDescent="0.2">
      <c r="A17" s="14" t="s">
        <v>232</v>
      </c>
      <c r="B17" s="97">
        <v>0</v>
      </c>
      <c r="C17" s="97">
        <v>0</v>
      </c>
      <c r="D17" s="97">
        <v>0</v>
      </c>
      <c r="E17" s="97">
        <v>131</v>
      </c>
      <c r="F17" s="97">
        <v>1640</v>
      </c>
    </row>
    <row r="18" spans="1:6" ht="17.25" customHeight="1" x14ac:dyDescent="0.2">
      <c r="A18" s="14" t="s">
        <v>234</v>
      </c>
      <c r="B18" s="97">
        <v>0</v>
      </c>
      <c r="C18" s="97">
        <v>0</v>
      </c>
      <c r="D18" s="97">
        <v>0</v>
      </c>
      <c r="E18" s="97">
        <v>116</v>
      </c>
      <c r="F18" s="97">
        <v>144.00000000000003</v>
      </c>
    </row>
    <row r="19" spans="1:6" ht="17.25" customHeight="1" x14ac:dyDescent="0.2">
      <c r="A19" s="14" t="s">
        <v>102</v>
      </c>
      <c r="B19" s="97">
        <v>0</v>
      </c>
      <c r="C19" s="97">
        <v>0</v>
      </c>
      <c r="D19" s="97">
        <v>1732</v>
      </c>
      <c r="E19" s="97">
        <v>1349</v>
      </c>
      <c r="F19" s="97">
        <v>0</v>
      </c>
    </row>
    <row r="20" spans="1:6" ht="17.25" customHeight="1" x14ac:dyDescent="0.2">
      <c r="A20" s="14" t="s">
        <v>7</v>
      </c>
      <c r="B20" s="97">
        <v>1126</v>
      </c>
      <c r="C20" s="97">
        <v>1199</v>
      </c>
      <c r="D20" s="97">
        <v>1437</v>
      </c>
      <c r="E20" s="97">
        <v>1609</v>
      </c>
      <c r="F20" s="97">
        <v>0</v>
      </c>
    </row>
    <row r="21" spans="1:6" ht="17.25" customHeight="1" x14ac:dyDescent="0.2">
      <c r="A21" s="14" t="s">
        <v>301</v>
      </c>
      <c r="B21" s="97">
        <v>0</v>
      </c>
      <c r="C21" s="97">
        <v>0</v>
      </c>
      <c r="D21" s="97">
        <v>0</v>
      </c>
      <c r="E21" s="97">
        <v>0</v>
      </c>
      <c r="F21" s="97">
        <v>63.000000000000014</v>
      </c>
    </row>
    <row r="22" spans="1:6" ht="17.25" customHeight="1" x14ac:dyDescent="0.2">
      <c r="A22" s="4" t="s">
        <v>25</v>
      </c>
      <c r="B22" s="97">
        <v>38</v>
      </c>
      <c r="C22" s="97">
        <v>44</v>
      </c>
      <c r="D22" s="97">
        <v>82</v>
      </c>
      <c r="E22" s="97">
        <v>103</v>
      </c>
      <c r="F22" s="97">
        <v>75.000000000000028</v>
      </c>
    </row>
    <row r="23" spans="1:6" ht="17.25" customHeight="1" x14ac:dyDescent="0.2">
      <c r="A23" s="4" t="s">
        <v>243</v>
      </c>
      <c r="B23" s="97">
        <v>11</v>
      </c>
      <c r="C23" s="97">
        <v>16</v>
      </c>
      <c r="D23" s="97">
        <v>13</v>
      </c>
      <c r="E23" s="97">
        <v>19</v>
      </c>
      <c r="F23" s="97">
        <v>20</v>
      </c>
    </row>
    <row r="24" spans="1:6" ht="17.25" customHeight="1" x14ac:dyDescent="0.2">
      <c r="A24" s="10"/>
      <c r="B24" s="99"/>
      <c r="C24" s="99"/>
      <c r="D24" s="99"/>
      <c r="E24" s="10"/>
      <c r="F24" s="99"/>
    </row>
    <row r="25" spans="1:6" ht="17.25" customHeight="1" x14ac:dyDescent="0.2">
      <c r="A25" s="21" t="s">
        <v>313</v>
      </c>
      <c r="F25" s="97"/>
    </row>
    <row r="26" spans="1:6" x14ac:dyDescent="0.2">
      <c r="F26" s="97"/>
    </row>
    <row r="27" spans="1:6" x14ac:dyDescent="0.2">
      <c r="C27" s="100"/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5">
    <tabColor theme="9" tint="0.59999389629810485"/>
    <pageSetUpPr fitToPage="1"/>
  </sheetPr>
  <dimension ref="A3:G41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406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36</v>
      </c>
      <c r="C8" s="97">
        <v>25</v>
      </c>
      <c r="D8" s="97">
        <v>28</v>
      </c>
      <c r="E8" s="97">
        <v>32</v>
      </c>
      <c r="F8" s="97">
        <v>32</v>
      </c>
    </row>
    <row r="9" spans="1:7" ht="17.25" customHeight="1" x14ac:dyDescent="0.2">
      <c r="A9" s="2" t="s">
        <v>33</v>
      </c>
      <c r="B9" s="97">
        <v>13445</v>
      </c>
      <c r="C9" s="97">
        <v>15619</v>
      </c>
      <c r="D9" s="97">
        <v>18343</v>
      </c>
      <c r="E9" s="97">
        <v>21083</v>
      </c>
      <c r="F9" s="97">
        <v>22754.999999999996</v>
      </c>
    </row>
    <row r="10" spans="1:7" ht="17.25" customHeight="1" x14ac:dyDescent="0.2">
      <c r="A10" s="2" t="s">
        <v>23</v>
      </c>
      <c r="B10" s="97">
        <v>3032</v>
      </c>
      <c r="C10" s="97">
        <v>4280</v>
      </c>
      <c r="D10" s="97">
        <v>5694</v>
      </c>
      <c r="E10" s="97">
        <v>7786</v>
      </c>
      <c r="F10" s="97">
        <v>8189.9999999999982</v>
      </c>
      <c r="G10" s="100"/>
    </row>
    <row r="11" spans="1:7" ht="17.25" customHeight="1" x14ac:dyDescent="0.2">
      <c r="A11" s="4" t="s">
        <v>355</v>
      </c>
      <c r="B11" s="97">
        <v>2969</v>
      </c>
      <c r="C11" s="97">
        <v>4224</v>
      </c>
      <c r="D11" s="97">
        <v>5620</v>
      </c>
      <c r="E11" s="97">
        <v>7658</v>
      </c>
      <c r="F11" s="97">
        <v>8090.0000000000009</v>
      </c>
      <c r="G11" s="100"/>
    </row>
    <row r="12" spans="1:7" ht="17.25" customHeight="1" x14ac:dyDescent="0.2">
      <c r="A12" s="14" t="s">
        <v>14</v>
      </c>
      <c r="B12" s="97">
        <v>458</v>
      </c>
      <c r="C12" s="97">
        <v>355</v>
      </c>
      <c r="D12" s="97">
        <v>582</v>
      </c>
      <c r="E12" s="97">
        <v>454</v>
      </c>
      <c r="F12" s="97">
        <v>1209</v>
      </c>
    </row>
    <row r="13" spans="1:7" ht="17.25" customHeight="1" x14ac:dyDescent="0.2">
      <c r="A13" s="14" t="s">
        <v>38</v>
      </c>
      <c r="B13" s="97">
        <v>0</v>
      </c>
      <c r="C13" s="97">
        <v>0</v>
      </c>
      <c r="D13" s="97">
        <v>0</v>
      </c>
      <c r="E13" s="97">
        <v>441</v>
      </c>
      <c r="F13" s="97">
        <v>0</v>
      </c>
    </row>
    <row r="14" spans="1:7" ht="17.25" customHeight="1" x14ac:dyDescent="0.2">
      <c r="A14" s="14" t="s">
        <v>11</v>
      </c>
      <c r="B14" s="97">
        <v>77</v>
      </c>
      <c r="C14" s="97">
        <v>0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17</v>
      </c>
      <c r="B15" s="97">
        <v>786</v>
      </c>
      <c r="C15" s="97">
        <v>1456</v>
      </c>
      <c r="D15" s="97">
        <v>1631</v>
      </c>
      <c r="E15" s="97">
        <v>2275</v>
      </c>
      <c r="F15" s="97">
        <v>2112</v>
      </c>
    </row>
    <row r="16" spans="1:7" ht="17.25" customHeight="1" x14ac:dyDescent="0.2">
      <c r="A16" s="14" t="s">
        <v>8</v>
      </c>
      <c r="B16" s="97">
        <v>0</v>
      </c>
      <c r="C16" s="97">
        <v>0</v>
      </c>
      <c r="D16" s="97">
        <v>374</v>
      </c>
      <c r="E16" s="97">
        <v>77</v>
      </c>
      <c r="F16" s="97">
        <v>0</v>
      </c>
    </row>
    <row r="17" spans="1:6" ht="17.25" customHeight="1" x14ac:dyDescent="0.2">
      <c r="A17" s="14" t="s">
        <v>225</v>
      </c>
      <c r="B17" s="97">
        <v>0</v>
      </c>
      <c r="C17" s="97">
        <v>0</v>
      </c>
      <c r="D17" s="97">
        <v>0</v>
      </c>
      <c r="E17" s="97">
        <v>330</v>
      </c>
      <c r="F17" s="97">
        <v>0</v>
      </c>
    </row>
    <row r="18" spans="1:6" ht="17.25" customHeight="1" x14ac:dyDescent="0.2">
      <c r="A18" s="14" t="s">
        <v>337</v>
      </c>
      <c r="B18" s="97">
        <v>0</v>
      </c>
      <c r="C18" s="97">
        <v>0</v>
      </c>
      <c r="D18" s="97">
        <v>0</v>
      </c>
      <c r="E18" s="97">
        <v>0</v>
      </c>
      <c r="F18" s="97">
        <v>878.99999999999989</v>
      </c>
    </row>
    <row r="19" spans="1:6" ht="17.25" customHeight="1" x14ac:dyDescent="0.2">
      <c r="A19" s="14" t="s">
        <v>232</v>
      </c>
      <c r="B19" s="97">
        <v>0</v>
      </c>
      <c r="C19" s="97">
        <v>0</v>
      </c>
      <c r="D19" s="97">
        <v>0</v>
      </c>
      <c r="E19" s="97">
        <v>47</v>
      </c>
      <c r="F19" s="97">
        <v>0</v>
      </c>
    </row>
    <row r="20" spans="1:6" ht="17.25" customHeight="1" x14ac:dyDescent="0.2">
      <c r="A20" s="14" t="s">
        <v>234</v>
      </c>
      <c r="B20" s="97">
        <v>0</v>
      </c>
      <c r="C20" s="97">
        <v>0</v>
      </c>
      <c r="D20" s="97">
        <v>0</v>
      </c>
      <c r="E20" s="97">
        <v>523</v>
      </c>
      <c r="F20" s="97">
        <v>115.00000000000001</v>
      </c>
    </row>
    <row r="21" spans="1:6" ht="17.25" customHeight="1" x14ac:dyDescent="0.2">
      <c r="A21" s="14" t="s">
        <v>7</v>
      </c>
      <c r="B21" s="97">
        <v>1648</v>
      </c>
      <c r="C21" s="97">
        <v>1983</v>
      </c>
      <c r="D21" s="97">
        <v>3033</v>
      </c>
      <c r="E21" s="97">
        <v>3511</v>
      </c>
      <c r="F21" s="97">
        <v>3775</v>
      </c>
    </row>
    <row r="22" spans="1:6" ht="17.25" customHeight="1" x14ac:dyDescent="0.2">
      <c r="A22" s="14" t="s">
        <v>20</v>
      </c>
      <c r="B22" s="97">
        <v>0</v>
      </c>
      <c r="C22" s="97">
        <v>430</v>
      </c>
      <c r="D22" s="97">
        <v>0</v>
      </c>
      <c r="E22" s="97">
        <v>0</v>
      </c>
      <c r="F22" s="97">
        <v>0</v>
      </c>
    </row>
    <row r="23" spans="1:6" ht="17.25" customHeight="1" x14ac:dyDescent="0.2">
      <c r="A23" s="4" t="s">
        <v>25</v>
      </c>
      <c r="B23" s="97">
        <v>40</v>
      </c>
      <c r="C23" s="97">
        <v>38</v>
      </c>
      <c r="D23" s="97">
        <v>67</v>
      </c>
      <c r="E23" s="97">
        <v>106</v>
      </c>
      <c r="F23" s="97">
        <v>78.000000000000014</v>
      </c>
    </row>
    <row r="24" spans="1:6" ht="17.25" customHeight="1" x14ac:dyDescent="0.2">
      <c r="A24" s="4" t="s">
        <v>243</v>
      </c>
      <c r="B24" s="97">
        <v>23</v>
      </c>
      <c r="C24" s="97">
        <v>18</v>
      </c>
      <c r="D24" s="97">
        <v>7</v>
      </c>
      <c r="E24" s="97">
        <v>22</v>
      </c>
      <c r="F24" s="97">
        <v>22</v>
      </c>
    </row>
    <row r="25" spans="1:6" ht="17.25" customHeight="1" x14ac:dyDescent="0.2">
      <c r="A25" s="10"/>
      <c r="B25" s="99"/>
      <c r="C25" s="99"/>
      <c r="D25" s="99"/>
      <c r="E25" s="10"/>
      <c r="F25" s="99"/>
    </row>
    <row r="26" spans="1:6" ht="17.25" customHeight="1" x14ac:dyDescent="0.2">
      <c r="A26" s="21" t="s">
        <v>313</v>
      </c>
      <c r="F26" s="97"/>
    </row>
    <row r="27" spans="1:6" x14ac:dyDescent="0.2">
      <c r="F27" s="97"/>
    </row>
    <row r="28" spans="1:6" x14ac:dyDescent="0.2">
      <c r="C28" s="100"/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6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407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70</v>
      </c>
      <c r="C8" s="97">
        <v>59</v>
      </c>
      <c r="D8" s="97">
        <v>64</v>
      </c>
      <c r="E8" s="97">
        <v>70</v>
      </c>
      <c r="F8" s="97">
        <v>72</v>
      </c>
    </row>
    <row r="9" spans="1:7" ht="17.25" customHeight="1" x14ac:dyDescent="0.2">
      <c r="A9" s="2" t="s">
        <v>33</v>
      </c>
      <c r="B9" s="97">
        <v>19243</v>
      </c>
      <c r="C9" s="97">
        <v>22627</v>
      </c>
      <c r="D9" s="97">
        <v>26617</v>
      </c>
      <c r="E9" s="97">
        <v>31706</v>
      </c>
      <c r="F9" s="97">
        <v>35310</v>
      </c>
    </row>
    <row r="10" spans="1:7" ht="17.25" customHeight="1" x14ac:dyDescent="0.2">
      <c r="A10" s="2" t="s">
        <v>23</v>
      </c>
      <c r="B10" s="97">
        <v>5911</v>
      </c>
      <c r="C10" s="97">
        <v>7291</v>
      </c>
      <c r="D10" s="97">
        <v>6911</v>
      </c>
      <c r="E10" s="97">
        <v>12078</v>
      </c>
      <c r="F10" s="97">
        <v>13087.000000000004</v>
      </c>
      <c r="G10" s="100"/>
    </row>
    <row r="11" spans="1:7" ht="17.25" customHeight="1" x14ac:dyDescent="0.2">
      <c r="A11" s="4" t="s">
        <v>355</v>
      </c>
      <c r="B11" s="97">
        <v>5683</v>
      </c>
      <c r="C11" s="97">
        <v>7098</v>
      </c>
      <c r="D11" s="97">
        <v>6750</v>
      </c>
      <c r="E11" s="97">
        <v>11714</v>
      </c>
      <c r="F11" s="97">
        <v>12737</v>
      </c>
      <c r="G11" s="100"/>
    </row>
    <row r="12" spans="1:7" ht="17.25" customHeight="1" x14ac:dyDescent="0.2">
      <c r="A12" s="14" t="s">
        <v>14</v>
      </c>
      <c r="B12" s="97">
        <v>350</v>
      </c>
      <c r="C12" s="97">
        <v>1899</v>
      </c>
      <c r="D12" s="97">
        <v>0</v>
      </c>
      <c r="E12" s="97">
        <v>1390</v>
      </c>
      <c r="F12" s="97">
        <v>1620</v>
      </c>
    </row>
    <row r="13" spans="1:7" ht="17.25" customHeight="1" x14ac:dyDescent="0.2">
      <c r="A13" s="14" t="s">
        <v>49</v>
      </c>
      <c r="B13" s="97">
        <v>799</v>
      </c>
      <c r="C13" s="97">
        <v>0</v>
      </c>
      <c r="D13" s="97">
        <v>0</v>
      </c>
      <c r="E13" s="97">
        <v>0</v>
      </c>
      <c r="F13" s="97">
        <v>0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825</v>
      </c>
      <c r="F14" s="97">
        <v>0</v>
      </c>
    </row>
    <row r="15" spans="1:7" ht="17.25" customHeight="1" x14ac:dyDescent="0.2">
      <c r="A15" s="14" t="s">
        <v>11</v>
      </c>
      <c r="B15" s="97">
        <v>68</v>
      </c>
      <c r="C15" s="97">
        <v>0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9</v>
      </c>
      <c r="B16" s="97">
        <v>0</v>
      </c>
      <c r="C16" s="97">
        <v>0</v>
      </c>
      <c r="D16" s="97">
        <v>0</v>
      </c>
      <c r="E16" s="97">
        <v>0</v>
      </c>
      <c r="F16" s="97">
        <v>90.000000000000014</v>
      </c>
    </row>
    <row r="17" spans="1:6" ht="17.25" customHeight="1" x14ac:dyDescent="0.2">
      <c r="A17" s="14" t="s">
        <v>17</v>
      </c>
      <c r="B17" s="97">
        <v>1825</v>
      </c>
      <c r="C17" s="97">
        <v>4230</v>
      </c>
      <c r="D17" s="97">
        <v>5543</v>
      </c>
      <c r="E17" s="97">
        <v>5027</v>
      </c>
      <c r="F17" s="97">
        <v>4823.9999999999991</v>
      </c>
    </row>
    <row r="18" spans="1:6" ht="17.25" customHeight="1" x14ac:dyDescent="0.2">
      <c r="A18" s="14" t="s">
        <v>8</v>
      </c>
      <c r="B18" s="97">
        <v>221</v>
      </c>
      <c r="C18" s="97">
        <v>0</v>
      </c>
      <c r="D18" s="97">
        <v>1207</v>
      </c>
      <c r="E18" s="97">
        <v>149</v>
      </c>
      <c r="F18" s="97">
        <v>0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776</v>
      </c>
      <c r="F19" s="97">
        <v>949.99999999999977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2234</v>
      </c>
    </row>
    <row r="21" spans="1:6" ht="17.25" customHeight="1" x14ac:dyDescent="0.2">
      <c r="A21" s="14" t="s">
        <v>184</v>
      </c>
      <c r="B21" s="97">
        <v>819</v>
      </c>
      <c r="C21" s="97">
        <v>0</v>
      </c>
      <c r="D21" s="97">
        <v>0</v>
      </c>
      <c r="E21" s="97">
        <v>162</v>
      </c>
      <c r="F21" s="97">
        <v>922.00000000000023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528</v>
      </c>
      <c r="F22" s="97">
        <v>281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0</v>
      </c>
      <c r="F23" s="97">
        <v>339.00000000000006</v>
      </c>
    </row>
    <row r="24" spans="1:6" ht="17.25" customHeight="1" x14ac:dyDescent="0.2">
      <c r="A24" s="14" t="s">
        <v>7</v>
      </c>
      <c r="B24" s="97">
        <v>1601</v>
      </c>
      <c r="C24" s="97">
        <v>969</v>
      </c>
      <c r="D24" s="97">
        <v>0</v>
      </c>
      <c r="E24" s="97">
        <v>2857</v>
      </c>
      <c r="F24" s="97">
        <v>1000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>
        <v>0</v>
      </c>
      <c r="F25" s="97">
        <v>477.00000000000006</v>
      </c>
    </row>
    <row r="26" spans="1:6" ht="17.25" customHeight="1" x14ac:dyDescent="0.2">
      <c r="A26" s="4" t="s">
        <v>25</v>
      </c>
      <c r="B26" s="97">
        <v>175</v>
      </c>
      <c r="C26" s="97">
        <v>152</v>
      </c>
      <c r="D26" s="97">
        <v>110</v>
      </c>
      <c r="E26" s="97">
        <v>275</v>
      </c>
      <c r="F26" s="97">
        <v>237</v>
      </c>
    </row>
    <row r="27" spans="1:6" ht="17.25" customHeight="1" x14ac:dyDescent="0.2">
      <c r="A27" s="4" t="s">
        <v>243</v>
      </c>
      <c r="B27" s="97">
        <v>53</v>
      </c>
      <c r="C27" s="97">
        <v>41</v>
      </c>
      <c r="D27" s="97">
        <v>51</v>
      </c>
      <c r="E27" s="97">
        <v>89</v>
      </c>
      <c r="F27" s="97">
        <v>113.00000000000001</v>
      </c>
    </row>
    <row r="28" spans="1:6" ht="17.25" customHeight="1" x14ac:dyDescent="0.2">
      <c r="A28" s="10"/>
      <c r="B28" s="99">
        <v>0</v>
      </c>
      <c r="C28" s="99">
        <v>0</v>
      </c>
      <c r="D28" s="99">
        <v>0</v>
      </c>
      <c r="E28" s="10">
        <v>0</v>
      </c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7">
    <tabColor theme="9" tint="0.59999389629810485"/>
    <pageSetUpPr fitToPage="1"/>
  </sheetPr>
  <dimension ref="A3:G4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408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76</v>
      </c>
      <c r="C8" s="97">
        <v>60</v>
      </c>
      <c r="D8" s="97">
        <v>66</v>
      </c>
      <c r="E8" s="97">
        <v>69</v>
      </c>
      <c r="F8" s="97">
        <v>76</v>
      </c>
    </row>
    <row r="9" spans="1:7" ht="17.25" customHeight="1" x14ac:dyDescent="0.2">
      <c r="A9" s="2" t="s">
        <v>33</v>
      </c>
      <c r="B9" s="97">
        <v>27618</v>
      </c>
      <c r="C9" s="97">
        <v>32303</v>
      </c>
      <c r="D9" s="97">
        <v>37797</v>
      </c>
      <c r="E9" s="97">
        <v>43058</v>
      </c>
      <c r="F9" s="97">
        <v>47181</v>
      </c>
    </row>
    <row r="10" spans="1:7" ht="17.25" customHeight="1" x14ac:dyDescent="0.2">
      <c r="A10" s="2" t="s">
        <v>23</v>
      </c>
      <c r="B10" s="97">
        <v>4909</v>
      </c>
      <c r="C10" s="97">
        <v>7863</v>
      </c>
      <c r="D10" s="97">
        <v>10888</v>
      </c>
      <c r="E10" s="97">
        <v>13427</v>
      </c>
      <c r="F10" s="97">
        <v>16587.999999999996</v>
      </c>
      <c r="G10" s="100"/>
    </row>
    <row r="11" spans="1:7" ht="17.25" customHeight="1" x14ac:dyDescent="0.2">
      <c r="A11" s="4" t="s">
        <v>355</v>
      </c>
      <c r="B11" s="97">
        <v>4724</v>
      </c>
      <c r="C11" s="97">
        <v>7665</v>
      </c>
      <c r="D11" s="97">
        <v>10694</v>
      </c>
      <c r="E11" s="97">
        <v>13113</v>
      </c>
      <c r="F11" s="97">
        <v>16271.000000000002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4279</v>
      </c>
      <c r="E12" s="97">
        <v>3046</v>
      </c>
      <c r="F12" s="97">
        <v>0</v>
      </c>
    </row>
    <row r="13" spans="1:7" ht="17.25" customHeight="1" x14ac:dyDescent="0.2">
      <c r="A13" s="14" t="s">
        <v>14</v>
      </c>
      <c r="B13" s="97">
        <v>300</v>
      </c>
      <c r="C13" s="97">
        <v>443</v>
      </c>
      <c r="D13" s="97">
        <v>1522</v>
      </c>
      <c r="E13" s="97">
        <v>2104</v>
      </c>
      <c r="F13" s="97">
        <v>874</v>
      </c>
    </row>
    <row r="14" spans="1:7" ht="17.25" customHeight="1" x14ac:dyDescent="0.2">
      <c r="A14" s="14" t="s">
        <v>94</v>
      </c>
      <c r="B14" s="97">
        <v>0</v>
      </c>
      <c r="C14" s="97">
        <v>0</v>
      </c>
      <c r="D14" s="97">
        <v>1234</v>
      </c>
      <c r="E14" s="97">
        <v>0</v>
      </c>
      <c r="F14" s="97">
        <v>0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380</v>
      </c>
      <c r="F15" s="97">
        <v>373.00000000000006</v>
      </c>
    </row>
    <row r="16" spans="1:7" ht="17.25" customHeight="1" x14ac:dyDescent="0.2">
      <c r="A16" s="14" t="s">
        <v>15</v>
      </c>
      <c r="B16" s="97">
        <v>63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56</v>
      </c>
      <c r="B17" s="97">
        <v>0</v>
      </c>
      <c r="C17" s="97">
        <v>1586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9</v>
      </c>
      <c r="B18" s="97">
        <v>0</v>
      </c>
      <c r="C18" s="97">
        <v>0</v>
      </c>
      <c r="D18" s="97">
        <v>0</v>
      </c>
      <c r="E18" s="97">
        <v>0</v>
      </c>
      <c r="F18" s="97">
        <v>1397.9999999999998</v>
      </c>
    </row>
    <row r="19" spans="1:6" ht="17.25" customHeight="1" x14ac:dyDescent="0.2">
      <c r="A19" s="14" t="s">
        <v>17</v>
      </c>
      <c r="B19" s="97">
        <v>1968</v>
      </c>
      <c r="C19" s="97">
        <v>3351</v>
      </c>
      <c r="D19" s="97">
        <v>3659</v>
      </c>
      <c r="E19" s="97">
        <v>3193</v>
      </c>
      <c r="F19" s="97">
        <v>3081</v>
      </c>
    </row>
    <row r="20" spans="1:6" ht="17.25" customHeight="1" x14ac:dyDescent="0.2">
      <c r="A20" s="14" t="s">
        <v>8</v>
      </c>
      <c r="B20" s="97">
        <v>29</v>
      </c>
      <c r="C20" s="97">
        <v>0</v>
      </c>
      <c r="D20" s="97">
        <v>0</v>
      </c>
      <c r="E20" s="97">
        <v>804</v>
      </c>
      <c r="F20" s="97">
        <v>0</v>
      </c>
    </row>
    <row r="21" spans="1:6" ht="17.25" customHeight="1" x14ac:dyDescent="0.2">
      <c r="A21" s="14" t="s">
        <v>225</v>
      </c>
      <c r="B21" s="97">
        <v>0</v>
      </c>
      <c r="C21" s="97">
        <v>0</v>
      </c>
      <c r="D21" s="97">
        <v>0</v>
      </c>
      <c r="E21" s="97">
        <v>1177</v>
      </c>
      <c r="F21" s="97">
        <v>0</v>
      </c>
    </row>
    <row r="22" spans="1:6" ht="17.25" customHeight="1" x14ac:dyDescent="0.2">
      <c r="A22" s="14" t="s">
        <v>337</v>
      </c>
      <c r="B22" s="97">
        <v>0</v>
      </c>
      <c r="C22" s="97">
        <v>0</v>
      </c>
      <c r="D22" s="97">
        <v>0</v>
      </c>
      <c r="E22" s="97">
        <v>0</v>
      </c>
      <c r="F22" s="97">
        <v>812</v>
      </c>
    </row>
    <row r="23" spans="1:6" ht="17.25" customHeight="1" x14ac:dyDescent="0.2">
      <c r="A23" s="14" t="s">
        <v>184</v>
      </c>
      <c r="B23" s="97">
        <v>546</v>
      </c>
      <c r="C23" s="97">
        <v>0</v>
      </c>
      <c r="D23" s="97">
        <v>0</v>
      </c>
      <c r="E23" s="97">
        <v>0</v>
      </c>
      <c r="F23" s="97">
        <v>253.99999999999994</v>
      </c>
    </row>
    <row r="24" spans="1:6" ht="17.25" customHeight="1" x14ac:dyDescent="0.2">
      <c r="A24" s="14" t="s">
        <v>232</v>
      </c>
      <c r="B24" s="97">
        <v>0</v>
      </c>
      <c r="C24" s="97">
        <v>0</v>
      </c>
      <c r="D24" s="97">
        <v>0</v>
      </c>
      <c r="E24" s="97">
        <v>188</v>
      </c>
      <c r="F24" s="97">
        <v>2398.0000000000009</v>
      </c>
    </row>
    <row r="25" spans="1:6" ht="17.25" customHeight="1" x14ac:dyDescent="0.2">
      <c r="A25" s="14" t="s">
        <v>234</v>
      </c>
      <c r="B25" s="97">
        <v>0</v>
      </c>
      <c r="C25" s="97">
        <v>0</v>
      </c>
      <c r="D25" s="97">
        <v>0</v>
      </c>
      <c r="E25" s="97">
        <v>0</v>
      </c>
      <c r="F25" s="97">
        <v>561.00000000000011</v>
      </c>
    </row>
    <row r="26" spans="1:6" ht="17.25" customHeight="1" x14ac:dyDescent="0.2">
      <c r="A26" s="14" t="s">
        <v>7</v>
      </c>
      <c r="B26" s="97">
        <v>1818</v>
      </c>
      <c r="C26" s="97">
        <v>867</v>
      </c>
      <c r="D26" s="97">
        <v>0</v>
      </c>
      <c r="E26" s="97">
        <v>2221</v>
      </c>
      <c r="F26" s="97">
        <v>3417.0000000000005</v>
      </c>
    </row>
    <row r="27" spans="1:6" ht="17.25" customHeight="1" x14ac:dyDescent="0.2">
      <c r="A27" s="14" t="s">
        <v>301</v>
      </c>
      <c r="B27" s="97">
        <v>0</v>
      </c>
      <c r="C27" s="97">
        <v>0</v>
      </c>
      <c r="D27" s="97">
        <v>0</v>
      </c>
      <c r="E27" s="97">
        <v>0</v>
      </c>
      <c r="F27" s="97">
        <v>1406</v>
      </c>
    </row>
    <row r="28" spans="1:6" ht="17.25" customHeight="1" x14ac:dyDescent="0.2">
      <c r="A28" s="14" t="s">
        <v>350</v>
      </c>
      <c r="B28" s="97">
        <v>0</v>
      </c>
      <c r="C28" s="97">
        <v>0</v>
      </c>
      <c r="D28" s="97">
        <v>0</v>
      </c>
      <c r="E28" s="97">
        <v>0</v>
      </c>
      <c r="F28" s="97">
        <v>1696.9999999999989</v>
      </c>
    </row>
    <row r="29" spans="1:6" ht="17.25" customHeight="1" x14ac:dyDescent="0.2">
      <c r="A29" s="14" t="s">
        <v>20</v>
      </c>
      <c r="B29" s="97">
        <v>0</v>
      </c>
      <c r="C29" s="97">
        <v>18</v>
      </c>
      <c r="D29" s="97">
        <v>0</v>
      </c>
      <c r="E29" s="97">
        <v>0</v>
      </c>
      <c r="F29" s="97">
        <v>0</v>
      </c>
    </row>
    <row r="30" spans="1:6" ht="17.25" customHeight="1" x14ac:dyDescent="0.2">
      <c r="A30" s="14" t="s">
        <v>36</v>
      </c>
      <c r="B30" s="97">
        <v>0</v>
      </c>
      <c r="C30" s="97">
        <v>1400</v>
      </c>
      <c r="D30" s="97">
        <v>0</v>
      </c>
      <c r="E30" s="97">
        <v>0</v>
      </c>
      <c r="F30" s="97">
        <v>0</v>
      </c>
    </row>
    <row r="31" spans="1:6" ht="17.25" customHeight="1" x14ac:dyDescent="0.2">
      <c r="A31" s="4" t="s">
        <v>25</v>
      </c>
      <c r="B31" s="97">
        <v>137</v>
      </c>
      <c r="C31" s="97">
        <v>143</v>
      </c>
      <c r="D31" s="97">
        <v>156</v>
      </c>
      <c r="E31" s="97">
        <v>240</v>
      </c>
      <c r="F31" s="97">
        <v>224.99999999999997</v>
      </c>
    </row>
    <row r="32" spans="1:6" ht="17.25" customHeight="1" x14ac:dyDescent="0.2">
      <c r="A32" s="4" t="s">
        <v>243</v>
      </c>
      <c r="B32" s="97">
        <v>48</v>
      </c>
      <c r="C32" s="97">
        <v>55</v>
      </c>
      <c r="D32" s="97">
        <v>38</v>
      </c>
      <c r="E32" s="97">
        <v>74</v>
      </c>
      <c r="F32" s="97">
        <v>91.999999999999986</v>
      </c>
    </row>
    <row r="33" spans="1:6" ht="17.25" customHeight="1" x14ac:dyDescent="0.2">
      <c r="A33" s="10"/>
      <c r="B33" s="99"/>
      <c r="C33" s="99"/>
      <c r="D33" s="99"/>
      <c r="E33" s="10"/>
      <c r="F33" s="99"/>
    </row>
    <row r="34" spans="1:6" ht="17.25" customHeight="1" x14ac:dyDescent="0.2">
      <c r="A34" s="21" t="s">
        <v>313</v>
      </c>
      <c r="F34" s="97"/>
    </row>
    <row r="35" spans="1:6" x14ac:dyDescent="0.2">
      <c r="F35" s="97"/>
    </row>
    <row r="36" spans="1:6" x14ac:dyDescent="0.2">
      <c r="C36" s="100"/>
      <c r="F36" s="97"/>
    </row>
    <row r="37" spans="1:6" x14ac:dyDescent="0.2"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8">
    <tabColor theme="9" tint="0.59999389629810485"/>
    <pageSetUpPr fitToPage="1"/>
  </sheetPr>
  <dimension ref="A3:G48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7.109375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356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108</v>
      </c>
      <c r="C8" s="97">
        <v>87</v>
      </c>
      <c r="D8" s="97">
        <v>92</v>
      </c>
      <c r="E8" s="97">
        <v>98</v>
      </c>
      <c r="F8" s="97">
        <v>103</v>
      </c>
    </row>
    <row r="9" spans="1:7" ht="17.25" customHeight="1" x14ac:dyDescent="0.2">
      <c r="A9" s="2" t="s">
        <v>33</v>
      </c>
      <c r="B9" s="97">
        <v>28553</v>
      </c>
      <c r="C9" s="97">
        <v>31707</v>
      </c>
      <c r="D9" s="97">
        <v>35669</v>
      </c>
      <c r="E9" s="97">
        <v>39567</v>
      </c>
      <c r="F9" s="97">
        <v>42477.000000000015</v>
      </c>
    </row>
    <row r="10" spans="1:7" ht="17.25" customHeight="1" x14ac:dyDescent="0.2">
      <c r="A10" s="2" t="s">
        <v>23</v>
      </c>
      <c r="B10" s="97">
        <v>11549</v>
      </c>
      <c r="C10" s="97">
        <v>11271</v>
      </c>
      <c r="D10" s="97">
        <v>12936</v>
      </c>
      <c r="E10" s="97">
        <v>17925</v>
      </c>
      <c r="F10" s="97">
        <v>18700</v>
      </c>
      <c r="G10" s="100"/>
    </row>
    <row r="11" spans="1:7" ht="17.25" customHeight="1" x14ac:dyDescent="0.2">
      <c r="A11" s="4" t="s">
        <v>355</v>
      </c>
      <c r="B11" s="97">
        <v>11131</v>
      </c>
      <c r="C11" s="97">
        <v>10889</v>
      </c>
      <c r="D11" s="97">
        <v>12600</v>
      </c>
      <c r="E11" s="97">
        <v>17417</v>
      </c>
      <c r="F11" s="97">
        <v>18203.000000000004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689</v>
      </c>
      <c r="E12" s="97">
        <v>0</v>
      </c>
      <c r="F12" s="97">
        <v>0</v>
      </c>
    </row>
    <row r="13" spans="1:7" ht="17.25" customHeight="1" x14ac:dyDescent="0.2">
      <c r="A13" s="14" t="s">
        <v>14</v>
      </c>
      <c r="B13" s="97">
        <v>864</v>
      </c>
      <c r="C13" s="97">
        <v>788</v>
      </c>
      <c r="D13" s="97">
        <v>1166</v>
      </c>
      <c r="E13" s="97">
        <v>1547</v>
      </c>
      <c r="F13" s="97">
        <v>0</v>
      </c>
    </row>
    <row r="14" spans="1:7" ht="17.25" customHeight="1" x14ac:dyDescent="0.2">
      <c r="A14" s="14" t="s">
        <v>34</v>
      </c>
      <c r="B14" s="97">
        <v>0</v>
      </c>
      <c r="C14" s="97">
        <v>1132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317</v>
      </c>
      <c r="B15" s="97">
        <v>0</v>
      </c>
      <c r="C15" s="97">
        <v>0</v>
      </c>
      <c r="D15" s="97">
        <v>0</v>
      </c>
      <c r="E15" s="97">
        <v>0</v>
      </c>
      <c r="F15" s="97">
        <v>1973.9999999999995</v>
      </c>
    </row>
    <row r="16" spans="1:7" ht="17.25" customHeight="1" x14ac:dyDescent="0.2">
      <c r="A16" s="14" t="s">
        <v>321</v>
      </c>
      <c r="B16" s="97">
        <v>0</v>
      </c>
      <c r="C16" s="97">
        <v>0</v>
      </c>
      <c r="D16" s="97">
        <v>0</v>
      </c>
      <c r="E16" s="97">
        <v>0</v>
      </c>
      <c r="F16" s="97">
        <v>1880.9999999999998</v>
      </c>
    </row>
    <row r="17" spans="1:6" ht="17.25" customHeight="1" x14ac:dyDescent="0.2">
      <c r="A17" s="14" t="s">
        <v>51</v>
      </c>
      <c r="B17" s="97">
        <v>29</v>
      </c>
      <c r="C17" s="97">
        <v>0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38</v>
      </c>
      <c r="B18" s="97">
        <v>0</v>
      </c>
      <c r="C18" s="97">
        <v>0</v>
      </c>
      <c r="D18" s="97">
        <v>0</v>
      </c>
      <c r="E18" s="97">
        <v>2120</v>
      </c>
      <c r="F18" s="97">
        <v>0</v>
      </c>
    </row>
    <row r="19" spans="1:6" ht="17.25" customHeight="1" x14ac:dyDescent="0.2">
      <c r="A19" s="14" t="s">
        <v>15</v>
      </c>
      <c r="B19" s="97">
        <v>1109</v>
      </c>
      <c r="C19" s="97">
        <v>1462</v>
      </c>
      <c r="D19" s="97">
        <v>0</v>
      </c>
      <c r="E19" s="97">
        <v>0</v>
      </c>
      <c r="F19" s="97">
        <v>0</v>
      </c>
    </row>
    <row r="20" spans="1:6" ht="17.25" customHeight="1" x14ac:dyDescent="0.2">
      <c r="A20" s="14" t="s">
        <v>56</v>
      </c>
      <c r="B20" s="97">
        <v>0</v>
      </c>
      <c r="C20" s="97">
        <v>1094</v>
      </c>
      <c r="D20" s="97">
        <v>0</v>
      </c>
      <c r="E20" s="97">
        <v>0</v>
      </c>
      <c r="F20" s="97">
        <v>0</v>
      </c>
    </row>
    <row r="21" spans="1:6" ht="17.25" customHeight="1" x14ac:dyDescent="0.2">
      <c r="A21" s="14" t="s">
        <v>329</v>
      </c>
      <c r="B21" s="97">
        <v>0</v>
      </c>
      <c r="C21" s="97">
        <v>0</v>
      </c>
      <c r="D21" s="97">
        <v>0</v>
      </c>
      <c r="E21" s="97">
        <v>0</v>
      </c>
      <c r="F21" s="97">
        <v>935.99999999999977</v>
      </c>
    </row>
    <row r="22" spans="1:6" ht="17.25" customHeight="1" x14ac:dyDescent="0.2">
      <c r="A22" s="14" t="s">
        <v>9</v>
      </c>
      <c r="B22" s="97">
        <v>0</v>
      </c>
      <c r="C22" s="97">
        <v>0</v>
      </c>
      <c r="D22" s="97">
        <v>0</v>
      </c>
      <c r="E22" s="97">
        <v>0</v>
      </c>
      <c r="F22" s="97">
        <v>758</v>
      </c>
    </row>
    <row r="23" spans="1:6" ht="17.25" customHeight="1" x14ac:dyDescent="0.2">
      <c r="A23" s="14" t="s">
        <v>297</v>
      </c>
      <c r="B23" s="97">
        <v>0</v>
      </c>
      <c r="C23" s="97">
        <v>0</v>
      </c>
      <c r="D23" s="97">
        <v>0</v>
      </c>
      <c r="E23" s="97">
        <v>0</v>
      </c>
      <c r="F23" s="97">
        <v>4967.9999999999982</v>
      </c>
    </row>
    <row r="24" spans="1:6" ht="17.25" customHeight="1" x14ac:dyDescent="0.2">
      <c r="A24" s="14" t="s">
        <v>17</v>
      </c>
      <c r="B24" s="97">
        <v>4400</v>
      </c>
      <c r="C24" s="97">
        <v>3586</v>
      </c>
      <c r="D24" s="97">
        <v>5609</v>
      </c>
      <c r="E24" s="97">
        <v>7686</v>
      </c>
      <c r="F24" s="97">
        <v>3608</v>
      </c>
    </row>
    <row r="25" spans="1:6" ht="17.25" customHeight="1" x14ac:dyDescent="0.2">
      <c r="A25" s="14" t="s">
        <v>8</v>
      </c>
      <c r="B25" s="97">
        <v>23</v>
      </c>
      <c r="C25" s="97">
        <v>743</v>
      </c>
      <c r="D25" s="97">
        <v>2442</v>
      </c>
      <c r="E25" s="97">
        <v>0</v>
      </c>
      <c r="F25" s="97">
        <v>0</v>
      </c>
    </row>
    <row r="26" spans="1:6" ht="17.25" customHeight="1" x14ac:dyDescent="0.2">
      <c r="A26" s="14" t="s">
        <v>337</v>
      </c>
      <c r="B26" s="97">
        <v>0</v>
      </c>
      <c r="C26" s="97">
        <v>0</v>
      </c>
      <c r="D26" s="97">
        <v>0</v>
      </c>
      <c r="E26" s="97">
        <v>0</v>
      </c>
      <c r="F26" s="97">
        <v>620.00000000000057</v>
      </c>
    </row>
    <row r="27" spans="1:6" ht="17.25" customHeight="1" x14ac:dyDescent="0.2">
      <c r="A27" s="14" t="s">
        <v>184</v>
      </c>
      <c r="B27" s="97">
        <v>393</v>
      </c>
      <c r="C27" s="97">
        <v>0</v>
      </c>
      <c r="D27" s="97">
        <v>0</v>
      </c>
      <c r="E27" s="97">
        <v>0</v>
      </c>
      <c r="F27" s="97">
        <v>0</v>
      </c>
    </row>
    <row r="28" spans="1:6" ht="17.25" customHeight="1" x14ac:dyDescent="0.2">
      <c r="A28" s="14" t="s">
        <v>232</v>
      </c>
      <c r="B28" s="97">
        <v>0</v>
      </c>
      <c r="C28" s="97">
        <v>0</v>
      </c>
      <c r="D28" s="97">
        <v>0</v>
      </c>
      <c r="E28" s="97">
        <v>552</v>
      </c>
      <c r="F28" s="97">
        <v>265.99999999999994</v>
      </c>
    </row>
    <row r="29" spans="1:6" ht="17.25" customHeight="1" x14ac:dyDescent="0.2">
      <c r="A29" s="14" t="s">
        <v>234</v>
      </c>
      <c r="B29" s="97">
        <v>0</v>
      </c>
      <c r="C29" s="97">
        <v>0</v>
      </c>
      <c r="D29" s="97">
        <v>0</v>
      </c>
      <c r="E29" s="97">
        <v>0</v>
      </c>
      <c r="F29" s="97">
        <v>325.99999999999983</v>
      </c>
    </row>
    <row r="30" spans="1:6" ht="17.25" customHeight="1" x14ac:dyDescent="0.2">
      <c r="A30" s="14" t="s">
        <v>7</v>
      </c>
      <c r="B30" s="97">
        <v>4313</v>
      </c>
      <c r="C30" s="97">
        <v>1989</v>
      </c>
      <c r="D30" s="97">
        <v>2694</v>
      </c>
      <c r="E30" s="97">
        <v>5512</v>
      </c>
      <c r="F30" s="97">
        <v>2595.9999999999995</v>
      </c>
    </row>
    <row r="31" spans="1:6" ht="17.25" customHeight="1" x14ac:dyDescent="0.2">
      <c r="A31" s="14" t="s">
        <v>350</v>
      </c>
      <c r="B31" s="97">
        <v>0</v>
      </c>
      <c r="C31" s="97">
        <v>0</v>
      </c>
      <c r="D31" s="97">
        <v>0</v>
      </c>
      <c r="E31" s="97">
        <v>0</v>
      </c>
      <c r="F31" s="97">
        <v>270.00000000000006</v>
      </c>
    </row>
    <row r="32" spans="1:6" ht="17.25" customHeight="1" x14ac:dyDescent="0.2">
      <c r="A32" s="14" t="s">
        <v>20</v>
      </c>
      <c r="B32" s="97">
        <v>0</v>
      </c>
      <c r="C32" s="97">
        <v>95</v>
      </c>
      <c r="D32" s="97">
        <v>0</v>
      </c>
      <c r="E32" s="97">
        <v>0</v>
      </c>
      <c r="F32" s="97">
        <v>0</v>
      </c>
    </row>
    <row r="33" spans="1:6" ht="17.25" customHeight="1" x14ac:dyDescent="0.2">
      <c r="A33" s="4" t="s">
        <v>25</v>
      </c>
      <c r="B33" s="97">
        <v>292</v>
      </c>
      <c r="C33" s="97">
        <v>262</v>
      </c>
      <c r="D33" s="97">
        <v>288</v>
      </c>
      <c r="E33" s="97">
        <v>365</v>
      </c>
      <c r="F33" s="97">
        <v>360</v>
      </c>
    </row>
    <row r="34" spans="1:6" ht="17.25" customHeight="1" x14ac:dyDescent="0.2">
      <c r="A34" s="4" t="s">
        <v>243</v>
      </c>
      <c r="B34" s="97">
        <v>126</v>
      </c>
      <c r="C34" s="97">
        <v>120</v>
      </c>
      <c r="D34" s="97">
        <v>48</v>
      </c>
      <c r="E34" s="97">
        <v>143</v>
      </c>
      <c r="F34" s="97">
        <v>136.99999999999997</v>
      </c>
    </row>
    <row r="35" spans="1:6" ht="17.25" customHeight="1" x14ac:dyDescent="0.2">
      <c r="A35" s="10"/>
      <c r="B35" s="99"/>
      <c r="C35" s="99"/>
      <c r="D35" s="99"/>
      <c r="E35" s="10"/>
      <c r="F35" s="99"/>
    </row>
    <row r="36" spans="1:6" ht="17.25" customHeight="1" x14ac:dyDescent="0.2">
      <c r="A36" s="21" t="s">
        <v>313</v>
      </c>
      <c r="F36" s="97"/>
    </row>
    <row r="37" spans="1:6" x14ac:dyDescent="0.2">
      <c r="F37" s="97"/>
    </row>
    <row r="38" spans="1:6" x14ac:dyDescent="0.2">
      <c r="C38" s="100"/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  <row r="46" spans="1:6" x14ac:dyDescent="0.2">
      <c r="F46" s="97"/>
    </row>
    <row r="47" spans="1:6" x14ac:dyDescent="0.2">
      <c r="F47" s="97"/>
    </row>
    <row r="48" spans="1:6" x14ac:dyDescent="0.2">
      <c r="F48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9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409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88</v>
      </c>
      <c r="C8" s="97">
        <v>69</v>
      </c>
      <c r="D8" s="97">
        <v>72</v>
      </c>
      <c r="E8" s="97">
        <v>80</v>
      </c>
      <c r="F8" s="97">
        <v>86</v>
      </c>
    </row>
    <row r="9" spans="1:7" ht="17.25" customHeight="1" x14ac:dyDescent="0.2">
      <c r="A9" s="2" t="s">
        <v>33</v>
      </c>
      <c r="B9" s="97">
        <v>26197</v>
      </c>
      <c r="C9" s="97">
        <v>29852</v>
      </c>
      <c r="D9" s="97">
        <v>34567</v>
      </c>
      <c r="E9" s="97">
        <v>39432</v>
      </c>
      <c r="F9" s="97">
        <v>42694</v>
      </c>
    </row>
    <row r="10" spans="1:7" ht="17.25" customHeight="1" x14ac:dyDescent="0.2">
      <c r="A10" s="2" t="s">
        <v>23</v>
      </c>
      <c r="B10" s="97">
        <v>11404</v>
      </c>
      <c r="C10" s="97">
        <v>11760</v>
      </c>
      <c r="D10" s="97">
        <v>13200</v>
      </c>
      <c r="E10" s="97">
        <v>18098</v>
      </c>
      <c r="F10" s="97">
        <v>19312</v>
      </c>
      <c r="G10" s="100"/>
    </row>
    <row r="11" spans="1:7" ht="17.25" customHeight="1" x14ac:dyDescent="0.2">
      <c r="A11" s="4" t="s">
        <v>355</v>
      </c>
      <c r="B11" s="97">
        <v>10830</v>
      </c>
      <c r="C11" s="97">
        <v>11384</v>
      </c>
      <c r="D11" s="97">
        <v>12773</v>
      </c>
      <c r="E11" s="97">
        <v>17496</v>
      </c>
      <c r="F11" s="97">
        <v>18768.000000000004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386</v>
      </c>
      <c r="E12" s="97">
        <v>0</v>
      </c>
      <c r="F12" s="97">
        <v>0</v>
      </c>
      <c r="G12" s="100"/>
    </row>
    <row r="13" spans="1:7" ht="17.25" customHeight="1" x14ac:dyDescent="0.2">
      <c r="A13" s="14" t="s">
        <v>14</v>
      </c>
      <c r="B13" s="97">
        <v>277</v>
      </c>
      <c r="C13" s="97">
        <v>707</v>
      </c>
      <c r="D13" s="97">
        <v>1985</v>
      </c>
      <c r="E13" s="97">
        <v>2465</v>
      </c>
      <c r="F13" s="97">
        <v>2215</v>
      </c>
    </row>
    <row r="14" spans="1:7" ht="17.25" customHeight="1" x14ac:dyDescent="0.2">
      <c r="A14" s="14" t="s">
        <v>295</v>
      </c>
      <c r="B14" s="97">
        <v>0</v>
      </c>
      <c r="C14" s="97">
        <v>0</v>
      </c>
      <c r="D14" s="97">
        <v>0</v>
      </c>
      <c r="E14" s="97">
        <v>0</v>
      </c>
      <c r="F14" s="97">
        <v>5636.0000000000009</v>
      </c>
    </row>
    <row r="15" spans="1:7" ht="17.25" customHeight="1" x14ac:dyDescent="0.2">
      <c r="A15" s="14" t="s">
        <v>51</v>
      </c>
      <c r="B15" s="97">
        <v>89</v>
      </c>
      <c r="C15" s="97">
        <v>0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38</v>
      </c>
      <c r="B16" s="97">
        <v>0</v>
      </c>
      <c r="C16" s="97">
        <v>0</v>
      </c>
      <c r="D16" s="97">
        <v>0</v>
      </c>
      <c r="E16" s="97">
        <v>931</v>
      </c>
      <c r="F16" s="97">
        <v>0</v>
      </c>
    </row>
    <row r="17" spans="1:6" ht="17.25" customHeight="1" x14ac:dyDescent="0.2">
      <c r="A17" s="14" t="s">
        <v>56</v>
      </c>
      <c r="B17" s="97">
        <v>0</v>
      </c>
      <c r="C17" s="97">
        <v>1963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9</v>
      </c>
      <c r="B18" s="97">
        <v>0</v>
      </c>
      <c r="C18" s="97">
        <v>0</v>
      </c>
      <c r="D18" s="97">
        <v>1921</v>
      </c>
      <c r="E18" s="97">
        <v>4073</v>
      </c>
      <c r="F18" s="97">
        <v>2361.0000000000005</v>
      </c>
    </row>
    <row r="19" spans="1:6" ht="17.25" customHeight="1" x14ac:dyDescent="0.2">
      <c r="A19" s="14" t="s">
        <v>17</v>
      </c>
      <c r="B19" s="97">
        <v>1456</v>
      </c>
      <c r="C19" s="97">
        <v>4264</v>
      </c>
      <c r="D19" s="97">
        <v>4114</v>
      </c>
      <c r="E19" s="97">
        <v>4229</v>
      </c>
      <c r="F19" s="97">
        <v>3938.9999999999991</v>
      </c>
    </row>
    <row r="20" spans="1:6" ht="17.25" customHeight="1" x14ac:dyDescent="0.2">
      <c r="A20" s="14" t="s">
        <v>8</v>
      </c>
      <c r="B20" s="97">
        <v>310</v>
      </c>
      <c r="C20" s="97">
        <v>819</v>
      </c>
      <c r="D20" s="97">
        <v>1261</v>
      </c>
      <c r="E20" s="97">
        <v>334</v>
      </c>
      <c r="F20" s="97">
        <v>0</v>
      </c>
    </row>
    <row r="21" spans="1:6" ht="17.25" customHeight="1" x14ac:dyDescent="0.2">
      <c r="A21" s="14" t="s">
        <v>225</v>
      </c>
      <c r="B21" s="97">
        <v>0</v>
      </c>
      <c r="C21" s="97">
        <v>0</v>
      </c>
      <c r="D21" s="97">
        <v>0</v>
      </c>
      <c r="E21" s="97">
        <v>613</v>
      </c>
      <c r="F21" s="97">
        <v>0</v>
      </c>
    </row>
    <row r="22" spans="1:6" ht="17.25" customHeight="1" x14ac:dyDescent="0.2">
      <c r="A22" s="14" t="s">
        <v>337</v>
      </c>
      <c r="B22" s="97">
        <v>0</v>
      </c>
      <c r="C22" s="97">
        <v>0</v>
      </c>
      <c r="D22" s="97">
        <v>0</v>
      </c>
      <c r="E22" s="97">
        <v>0</v>
      </c>
      <c r="F22" s="97">
        <v>383.00000000000023</v>
      </c>
    </row>
    <row r="23" spans="1:6" ht="17.25" customHeight="1" x14ac:dyDescent="0.2">
      <c r="A23" s="14" t="s">
        <v>63</v>
      </c>
      <c r="B23" s="97">
        <v>666</v>
      </c>
      <c r="C23" s="97">
        <v>0</v>
      </c>
      <c r="D23" s="97">
        <v>0</v>
      </c>
      <c r="E23" s="97">
        <v>0</v>
      </c>
      <c r="F23" s="97">
        <v>0</v>
      </c>
    </row>
    <row r="24" spans="1:6" ht="17.25" customHeight="1" x14ac:dyDescent="0.2">
      <c r="A24" s="14" t="s">
        <v>184</v>
      </c>
      <c r="B24" s="97">
        <v>2578</v>
      </c>
      <c r="C24" s="97">
        <v>0</v>
      </c>
      <c r="D24" s="97">
        <v>0</v>
      </c>
      <c r="E24" s="97">
        <v>0</v>
      </c>
      <c r="F24" s="97">
        <v>0</v>
      </c>
    </row>
    <row r="25" spans="1:6" ht="17.25" customHeight="1" x14ac:dyDescent="0.2">
      <c r="A25" s="14" t="s">
        <v>232</v>
      </c>
      <c r="B25" s="97">
        <v>0</v>
      </c>
      <c r="C25" s="97">
        <v>0</v>
      </c>
      <c r="D25" s="97">
        <v>0</v>
      </c>
      <c r="E25" s="97">
        <v>947</v>
      </c>
      <c r="F25" s="97">
        <v>109.99999999999999</v>
      </c>
    </row>
    <row r="26" spans="1:6" ht="17.25" customHeight="1" x14ac:dyDescent="0.2">
      <c r="A26" s="14" t="s">
        <v>10</v>
      </c>
      <c r="B26" s="97">
        <v>0</v>
      </c>
      <c r="C26" s="97">
        <v>458</v>
      </c>
      <c r="D26" s="97">
        <v>0</v>
      </c>
      <c r="E26" s="97">
        <v>0</v>
      </c>
      <c r="F26" s="97">
        <v>0</v>
      </c>
    </row>
    <row r="27" spans="1:6" ht="17.25" customHeight="1" x14ac:dyDescent="0.2">
      <c r="A27" s="14" t="s">
        <v>234</v>
      </c>
      <c r="B27" s="97">
        <v>0</v>
      </c>
      <c r="C27" s="97">
        <v>0</v>
      </c>
      <c r="D27" s="97">
        <v>0</v>
      </c>
      <c r="E27" s="97">
        <v>0</v>
      </c>
      <c r="F27" s="97">
        <v>422.99999999999977</v>
      </c>
    </row>
    <row r="28" spans="1:6" ht="17.25" customHeight="1" x14ac:dyDescent="0.2">
      <c r="A28" s="14" t="s">
        <v>7</v>
      </c>
      <c r="B28" s="97">
        <v>5454</v>
      </c>
      <c r="C28" s="97">
        <v>0</v>
      </c>
      <c r="D28" s="97">
        <v>3106</v>
      </c>
      <c r="E28" s="97">
        <v>3904</v>
      </c>
      <c r="F28" s="97">
        <v>3631.9999999999986</v>
      </c>
    </row>
    <row r="29" spans="1:6" ht="17.25" customHeight="1" x14ac:dyDescent="0.2">
      <c r="A29" s="14" t="s">
        <v>350</v>
      </c>
      <c r="B29" s="97">
        <v>0</v>
      </c>
      <c r="C29" s="97">
        <v>0</v>
      </c>
      <c r="D29" s="97">
        <v>0</v>
      </c>
      <c r="E29" s="97">
        <v>0</v>
      </c>
      <c r="F29" s="97">
        <v>68.999999999999986</v>
      </c>
    </row>
    <row r="30" spans="1:6" ht="17.25" customHeight="1" x14ac:dyDescent="0.2">
      <c r="A30" s="14" t="s">
        <v>20</v>
      </c>
      <c r="B30" s="97">
        <v>0</v>
      </c>
      <c r="C30" s="97">
        <v>2129</v>
      </c>
      <c r="D30" s="97">
        <v>0</v>
      </c>
      <c r="E30" s="97">
        <v>0</v>
      </c>
      <c r="F30" s="97">
        <v>0</v>
      </c>
    </row>
    <row r="31" spans="1:6" ht="17.25" customHeight="1" x14ac:dyDescent="0.2">
      <c r="A31" s="14" t="s">
        <v>36</v>
      </c>
      <c r="B31" s="97">
        <v>0</v>
      </c>
      <c r="C31" s="97">
        <v>1044</v>
      </c>
      <c r="D31" s="97">
        <v>0</v>
      </c>
      <c r="E31" s="97">
        <v>0</v>
      </c>
      <c r="F31" s="97">
        <v>0</v>
      </c>
    </row>
    <row r="32" spans="1:6" ht="17.25" customHeight="1" x14ac:dyDescent="0.2">
      <c r="A32" s="4" t="s">
        <v>25</v>
      </c>
      <c r="B32" s="97">
        <v>444</v>
      </c>
      <c r="C32" s="97">
        <v>251</v>
      </c>
      <c r="D32" s="97">
        <v>320</v>
      </c>
      <c r="E32" s="97">
        <v>443</v>
      </c>
      <c r="F32" s="97">
        <v>404.00000000000028</v>
      </c>
    </row>
    <row r="33" spans="1:6" ht="17.25" customHeight="1" x14ac:dyDescent="0.2">
      <c r="A33" s="4" t="s">
        <v>243</v>
      </c>
      <c r="B33" s="97">
        <v>130</v>
      </c>
      <c r="C33" s="97">
        <v>125</v>
      </c>
      <c r="D33" s="97">
        <v>107</v>
      </c>
      <c r="E33" s="97">
        <v>159</v>
      </c>
      <c r="F33" s="97">
        <v>139.99999999999997</v>
      </c>
    </row>
    <row r="34" spans="1:6" ht="17.25" customHeight="1" x14ac:dyDescent="0.2">
      <c r="A34" s="10"/>
      <c r="B34" s="99"/>
      <c r="C34" s="99"/>
      <c r="D34" s="99"/>
      <c r="E34" s="10"/>
      <c r="F34" s="99"/>
    </row>
    <row r="35" spans="1:6" ht="17.25" customHeight="1" x14ac:dyDescent="0.2">
      <c r="A35" s="21" t="s">
        <v>313</v>
      </c>
      <c r="F35" s="97"/>
    </row>
    <row r="36" spans="1:6" x14ac:dyDescent="0.2">
      <c r="F36" s="97"/>
    </row>
    <row r="37" spans="1:6" x14ac:dyDescent="0.2">
      <c r="C37" s="100"/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>
    <tabColor theme="9" tint="0.59999389629810485"/>
    <pageSetUpPr fitToPage="1"/>
  </sheetPr>
  <dimension ref="A1:G4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1" spans="1:7" x14ac:dyDescent="0.2">
      <c r="A1" s="2" t="s">
        <v>354</v>
      </c>
    </row>
    <row r="3" spans="1:7" x14ac:dyDescent="0.2">
      <c r="A3" s="225" t="s">
        <v>410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33</v>
      </c>
      <c r="C8" s="97">
        <v>25</v>
      </c>
      <c r="D8" s="97">
        <v>27</v>
      </c>
      <c r="E8" s="97">
        <v>29</v>
      </c>
      <c r="F8" s="97">
        <v>29</v>
      </c>
    </row>
    <row r="9" spans="1:7" ht="17.25" customHeight="1" x14ac:dyDescent="0.2">
      <c r="A9" s="2" t="s">
        <v>33</v>
      </c>
      <c r="B9" s="97">
        <v>8839</v>
      </c>
      <c r="C9" s="97">
        <v>9869</v>
      </c>
      <c r="D9" s="97">
        <v>11245</v>
      </c>
      <c r="E9" s="97">
        <v>13067</v>
      </c>
      <c r="F9" s="97">
        <v>14260.000000000002</v>
      </c>
    </row>
    <row r="10" spans="1:7" ht="17.25" customHeight="1" x14ac:dyDescent="0.2">
      <c r="A10" s="2" t="s">
        <v>23</v>
      </c>
      <c r="B10" s="97">
        <v>2209</v>
      </c>
      <c r="C10" s="97">
        <v>3286</v>
      </c>
      <c r="D10" s="97">
        <v>4011</v>
      </c>
      <c r="E10" s="97">
        <v>4961</v>
      </c>
      <c r="F10" s="97">
        <v>5942.0000000000009</v>
      </c>
      <c r="G10" s="100"/>
    </row>
    <row r="11" spans="1:7" ht="17.25" customHeight="1" x14ac:dyDescent="0.2">
      <c r="A11" s="4" t="s">
        <v>355</v>
      </c>
      <c r="B11" s="97">
        <v>2106</v>
      </c>
      <c r="C11" s="97">
        <v>3179</v>
      </c>
      <c r="D11" s="97">
        <v>3920</v>
      </c>
      <c r="E11" s="97">
        <v>4795</v>
      </c>
      <c r="F11" s="97">
        <v>5770.9999999999982</v>
      </c>
      <c r="G11" s="100"/>
    </row>
    <row r="12" spans="1:7" ht="17.25" customHeight="1" x14ac:dyDescent="0.2">
      <c r="A12" s="14" t="s">
        <v>14</v>
      </c>
      <c r="B12" s="97">
        <v>980</v>
      </c>
      <c r="C12" s="97">
        <v>368</v>
      </c>
      <c r="D12" s="97">
        <v>1081</v>
      </c>
      <c r="E12" s="97">
        <v>1364</v>
      </c>
      <c r="F12" s="97">
        <v>1266</v>
      </c>
    </row>
    <row r="13" spans="1:7" ht="17.25" customHeight="1" x14ac:dyDescent="0.2">
      <c r="A13" s="14" t="s">
        <v>9</v>
      </c>
      <c r="B13" s="97">
        <v>0</v>
      </c>
      <c r="C13" s="97">
        <v>0</v>
      </c>
      <c r="D13" s="97">
        <v>0</v>
      </c>
      <c r="E13" s="97">
        <v>0</v>
      </c>
      <c r="F13" s="97">
        <v>801</v>
      </c>
    </row>
    <row r="14" spans="1:7" ht="17.25" customHeight="1" x14ac:dyDescent="0.2">
      <c r="A14" s="14" t="s">
        <v>17</v>
      </c>
      <c r="B14" s="97">
        <v>0</v>
      </c>
      <c r="C14" s="97">
        <v>2080</v>
      </c>
      <c r="D14" s="97">
        <v>2630</v>
      </c>
      <c r="E14" s="97">
        <v>1466</v>
      </c>
      <c r="F14" s="97">
        <v>935.99999999999977</v>
      </c>
    </row>
    <row r="15" spans="1:7" ht="17.25" customHeight="1" x14ac:dyDescent="0.2">
      <c r="A15" s="14" t="s">
        <v>8</v>
      </c>
      <c r="B15" s="97">
        <v>0</v>
      </c>
      <c r="C15" s="97">
        <v>0</v>
      </c>
      <c r="D15" s="97">
        <v>209</v>
      </c>
      <c r="E15" s="97">
        <v>250</v>
      </c>
      <c r="F15" s="97">
        <v>0</v>
      </c>
    </row>
    <row r="16" spans="1:7" ht="17.25" customHeight="1" x14ac:dyDescent="0.2">
      <c r="A16" s="14" t="s">
        <v>225</v>
      </c>
      <c r="B16" s="97">
        <v>0</v>
      </c>
      <c r="C16" s="97">
        <v>0</v>
      </c>
      <c r="D16" s="97">
        <v>0</v>
      </c>
      <c r="E16" s="97">
        <v>780</v>
      </c>
      <c r="F16" s="97">
        <v>0</v>
      </c>
    </row>
    <row r="17" spans="1:6" ht="17.25" customHeight="1" x14ac:dyDescent="0.2">
      <c r="A17" s="14" t="s">
        <v>337</v>
      </c>
      <c r="B17" s="97">
        <v>0</v>
      </c>
      <c r="C17" s="97">
        <v>0</v>
      </c>
      <c r="D17" s="97">
        <v>0</v>
      </c>
      <c r="E17" s="97">
        <v>0</v>
      </c>
      <c r="F17" s="97">
        <v>373.99999999999994</v>
      </c>
    </row>
    <row r="18" spans="1:6" ht="17.25" customHeight="1" x14ac:dyDescent="0.2">
      <c r="A18" s="14" t="s">
        <v>184</v>
      </c>
      <c r="B18" s="97">
        <v>0</v>
      </c>
      <c r="C18" s="97">
        <v>190</v>
      </c>
      <c r="D18" s="97">
        <v>0</v>
      </c>
      <c r="E18" s="97">
        <v>0</v>
      </c>
      <c r="F18" s="97">
        <v>0</v>
      </c>
    </row>
    <row r="19" spans="1:6" ht="17.25" customHeight="1" x14ac:dyDescent="0.2">
      <c r="A19" s="14" t="s">
        <v>232</v>
      </c>
      <c r="B19" s="97">
        <v>0</v>
      </c>
      <c r="C19" s="97">
        <v>0</v>
      </c>
      <c r="D19" s="97">
        <v>0</v>
      </c>
      <c r="E19" s="97">
        <v>446</v>
      </c>
      <c r="F19" s="97">
        <v>0</v>
      </c>
    </row>
    <row r="20" spans="1:6" ht="17.25" customHeight="1" x14ac:dyDescent="0.2">
      <c r="A20" s="14" t="s">
        <v>234</v>
      </c>
      <c r="B20" s="97">
        <v>0</v>
      </c>
      <c r="C20" s="97">
        <v>0</v>
      </c>
      <c r="D20" s="97">
        <v>0</v>
      </c>
      <c r="E20" s="97">
        <v>0</v>
      </c>
      <c r="F20" s="97">
        <v>424.99999999999977</v>
      </c>
    </row>
    <row r="21" spans="1:6" ht="17.25" customHeight="1" x14ac:dyDescent="0.2">
      <c r="A21" s="14" t="s">
        <v>7</v>
      </c>
      <c r="B21" s="97">
        <v>1126</v>
      </c>
      <c r="C21" s="97">
        <v>541</v>
      </c>
      <c r="D21" s="97">
        <v>0</v>
      </c>
      <c r="E21" s="97">
        <v>489</v>
      </c>
      <c r="F21" s="97">
        <v>1459.0000000000002</v>
      </c>
    </row>
    <row r="22" spans="1:6" ht="17.25" customHeight="1" x14ac:dyDescent="0.2">
      <c r="A22" s="14" t="s">
        <v>301</v>
      </c>
      <c r="B22" s="97">
        <v>0</v>
      </c>
      <c r="C22" s="97">
        <v>0</v>
      </c>
      <c r="D22" s="97">
        <v>0</v>
      </c>
      <c r="E22" s="97">
        <v>0</v>
      </c>
      <c r="F22" s="97">
        <v>447.00000000000006</v>
      </c>
    </row>
    <row r="23" spans="1:6" ht="17.25" customHeight="1" x14ac:dyDescent="0.2">
      <c r="A23" s="14" t="s">
        <v>350</v>
      </c>
      <c r="B23" s="97">
        <v>0</v>
      </c>
      <c r="C23" s="97">
        <v>0</v>
      </c>
      <c r="D23" s="97">
        <v>0</v>
      </c>
      <c r="E23" s="97">
        <v>0</v>
      </c>
      <c r="F23" s="97">
        <v>62.999999999999993</v>
      </c>
    </row>
    <row r="24" spans="1:6" ht="17.25" customHeight="1" x14ac:dyDescent="0.2">
      <c r="A24" s="4" t="s">
        <v>25</v>
      </c>
      <c r="B24" s="97">
        <v>53</v>
      </c>
      <c r="C24" s="97">
        <v>81</v>
      </c>
      <c r="D24" s="97">
        <v>76</v>
      </c>
      <c r="E24" s="97">
        <v>146</v>
      </c>
      <c r="F24" s="97">
        <v>129.00000000000003</v>
      </c>
    </row>
    <row r="25" spans="1:6" ht="17.25" customHeight="1" x14ac:dyDescent="0.2">
      <c r="A25" s="4" t="s">
        <v>243</v>
      </c>
      <c r="B25" s="97">
        <v>50</v>
      </c>
      <c r="C25" s="97">
        <v>26</v>
      </c>
      <c r="D25" s="97">
        <v>15</v>
      </c>
      <c r="E25" s="97">
        <v>20</v>
      </c>
      <c r="F25" s="97">
        <v>42</v>
      </c>
    </row>
    <row r="26" spans="1:6" ht="17.25" customHeight="1" x14ac:dyDescent="0.2">
      <c r="A26" s="10"/>
      <c r="B26" s="99"/>
      <c r="C26" s="99"/>
      <c r="D26" s="99"/>
      <c r="E26" s="10"/>
      <c r="F26" s="99"/>
    </row>
    <row r="27" spans="1:6" ht="17.25" customHeight="1" x14ac:dyDescent="0.2">
      <c r="A27" s="21" t="s">
        <v>313</v>
      </c>
      <c r="F27" s="97"/>
    </row>
    <row r="28" spans="1:6" x14ac:dyDescent="0.2">
      <c r="F28" s="97"/>
    </row>
    <row r="29" spans="1:6" x14ac:dyDescent="0.2">
      <c r="C29" s="100"/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  <row r="45" spans="6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411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47</v>
      </c>
      <c r="C8" s="97">
        <v>37</v>
      </c>
      <c r="D8" s="97">
        <v>42</v>
      </c>
      <c r="E8" s="97">
        <v>43</v>
      </c>
      <c r="F8" s="97">
        <v>47</v>
      </c>
    </row>
    <row r="9" spans="1:7" ht="17.25" customHeight="1" x14ac:dyDescent="0.2">
      <c r="A9" s="2" t="s">
        <v>33</v>
      </c>
      <c r="B9" s="97">
        <v>15155</v>
      </c>
      <c r="C9" s="97">
        <v>17448</v>
      </c>
      <c r="D9" s="97">
        <v>20050</v>
      </c>
      <c r="E9" s="97">
        <v>23197</v>
      </c>
      <c r="F9" s="97">
        <v>25516.999999999996</v>
      </c>
    </row>
    <row r="10" spans="1:7" ht="17.25" customHeight="1" x14ac:dyDescent="0.2">
      <c r="A10" s="2" t="s">
        <v>23</v>
      </c>
      <c r="B10" s="97">
        <v>6209</v>
      </c>
      <c r="C10" s="97">
        <v>6111</v>
      </c>
      <c r="D10" s="97">
        <v>8832</v>
      </c>
      <c r="E10" s="97">
        <v>10672</v>
      </c>
      <c r="F10" s="97">
        <v>11268.999999999998</v>
      </c>
      <c r="G10" s="100"/>
    </row>
    <row r="11" spans="1:7" ht="17.25" customHeight="1" x14ac:dyDescent="0.2">
      <c r="A11" s="4" t="s">
        <v>355</v>
      </c>
      <c r="B11" s="97">
        <v>6012</v>
      </c>
      <c r="C11" s="97">
        <v>5960</v>
      </c>
      <c r="D11" s="97">
        <v>8631</v>
      </c>
      <c r="E11" s="97">
        <v>10435</v>
      </c>
      <c r="F11" s="97">
        <v>11024.000000000002</v>
      </c>
      <c r="G11" s="100"/>
    </row>
    <row r="12" spans="1:7" ht="17.25" customHeight="1" x14ac:dyDescent="0.2">
      <c r="A12" s="14" t="s">
        <v>14</v>
      </c>
      <c r="B12" s="97">
        <v>1181</v>
      </c>
      <c r="C12" s="97">
        <v>427</v>
      </c>
      <c r="D12" s="97">
        <v>106</v>
      </c>
      <c r="E12" s="97">
        <v>1356</v>
      </c>
      <c r="F12" s="97">
        <v>0</v>
      </c>
    </row>
    <row r="13" spans="1:7" ht="17.25" customHeight="1" x14ac:dyDescent="0.2">
      <c r="A13" s="14" t="s">
        <v>320</v>
      </c>
      <c r="B13" s="97">
        <v>0</v>
      </c>
      <c r="C13" s="97">
        <v>0</v>
      </c>
      <c r="D13" s="97">
        <v>0</v>
      </c>
      <c r="E13" s="97">
        <v>0</v>
      </c>
      <c r="F13" s="97">
        <v>2081.9999999999991</v>
      </c>
    </row>
    <row r="14" spans="1:7" ht="17.25" customHeight="1" x14ac:dyDescent="0.2">
      <c r="A14" s="14" t="s">
        <v>56</v>
      </c>
      <c r="B14" s="97">
        <v>0</v>
      </c>
      <c r="C14" s="97">
        <v>850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17</v>
      </c>
      <c r="B15" s="97">
        <v>1424</v>
      </c>
      <c r="C15" s="97">
        <v>2940</v>
      </c>
      <c r="D15" s="97">
        <v>3496</v>
      </c>
      <c r="E15" s="97">
        <v>4335</v>
      </c>
      <c r="F15" s="97">
        <v>5612.9999999999991</v>
      </c>
    </row>
    <row r="16" spans="1:7" ht="17.25" customHeight="1" x14ac:dyDescent="0.2">
      <c r="A16" s="14" t="s">
        <v>8</v>
      </c>
      <c r="B16" s="97">
        <v>0</v>
      </c>
      <c r="C16" s="97">
        <v>0</v>
      </c>
      <c r="D16" s="97">
        <v>1713</v>
      </c>
      <c r="E16" s="97">
        <v>283</v>
      </c>
      <c r="F16" s="97">
        <v>0</v>
      </c>
    </row>
    <row r="17" spans="1:6" ht="17.25" customHeight="1" x14ac:dyDescent="0.2">
      <c r="A17" s="14" t="s">
        <v>337</v>
      </c>
      <c r="B17" s="97">
        <v>0</v>
      </c>
      <c r="C17" s="97">
        <v>0</v>
      </c>
      <c r="D17" s="97">
        <v>0</v>
      </c>
      <c r="E17" s="97">
        <v>0</v>
      </c>
      <c r="F17" s="97">
        <v>897.99999999999989</v>
      </c>
    </row>
    <row r="18" spans="1:6" ht="17.25" customHeight="1" x14ac:dyDescent="0.2">
      <c r="A18" s="14" t="s">
        <v>232</v>
      </c>
      <c r="B18" s="97">
        <v>0</v>
      </c>
      <c r="C18" s="97">
        <v>0</v>
      </c>
      <c r="D18" s="97">
        <v>0</v>
      </c>
      <c r="E18" s="97">
        <v>2654</v>
      </c>
      <c r="F18" s="97">
        <v>0</v>
      </c>
    </row>
    <row r="19" spans="1:6" ht="17.25" customHeight="1" x14ac:dyDescent="0.2">
      <c r="A19" s="14" t="s">
        <v>234</v>
      </c>
      <c r="B19" s="97">
        <v>0</v>
      </c>
      <c r="C19" s="97">
        <v>0</v>
      </c>
      <c r="D19" s="97">
        <v>0</v>
      </c>
      <c r="E19" s="97">
        <v>0</v>
      </c>
      <c r="F19" s="97">
        <v>943</v>
      </c>
    </row>
    <row r="20" spans="1:6" ht="17.25" customHeight="1" x14ac:dyDescent="0.2">
      <c r="A20" s="14" t="s">
        <v>7</v>
      </c>
      <c r="B20" s="97">
        <v>3407</v>
      </c>
      <c r="C20" s="97">
        <v>1019</v>
      </c>
      <c r="D20" s="97">
        <v>3316</v>
      </c>
      <c r="E20" s="97">
        <v>1807</v>
      </c>
      <c r="F20" s="97">
        <v>350</v>
      </c>
    </row>
    <row r="21" spans="1:6" ht="17.25" customHeight="1" x14ac:dyDescent="0.2">
      <c r="A21" s="14" t="s">
        <v>350</v>
      </c>
      <c r="B21" s="97">
        <v>0</v>
      </c>
      <c r="C21" s="97">
        <v>0</v>
      </c>
      <c r="D21" s="97">
        <v>0</v>
      </c>
      <c r="E21" s="97">
        <v>0</v>
      </c>
      <c r="F21" s="97">
        <v>1137.9999999999998</v>
      </c>
    </row>
    <row r="22" spans="1:6" ht="17.25" customHeight="1" x14ac:dyDescent="0.2">
      <c r="A22" s="14" t="s">
        <v>20</v>
      </c>
      <c r="B22" s="97">
        <v>0</v>
      </c>
      <c r="C22" s="97">
        <v>724</v>
      </c>
      <c r="D22" s="97">
        <v>0</v>
      </c>
      <c r="E22" s="97">
        <v>0</v>
      </c>
      <c r="F22" s="97">
        <v>0</v>
      </c>
    </row>
    <row r="23" spans="1:6" ht="17.25" customHeight="1" x14ac:dyDescent="0.2">
      <c r="A23" s="4" t="s">
        <v>25</v>
      </c>
      <c r="B23" s="97">
        <v>140</v>
      </c>
      <c r="C23" s="97">
        <v>112</v>
      </c>
      <c r="D23" s="97">
        <v>160</v>
      </c>
      <c r="E23" s="97">
        <v>186</v>
      </c>
      <c r="F23" s="97">
        <v>169</v>
      </c>
    </row>
    <row r="24" spans="1:6" ht="17.25" customHeight="1" x14ac:dyDescent="0.2">
      <c r="A24" s="4" t="s">
        <v>243</v>
      </c>
      <c r="B24" s="97">
        <v>57</v>
      </c>
      <c r="C24" s="97">
        <v>39</v>
      </c>
      <c r="D24" s="97">
        <v>41</v>
      </c>
      <c r="E24" s="97">
        <v>51</v>
      </c>
      <c r="F24" s="97">
        <v>75.999999999999972</v>
      </c>
    </row>
    <row r="25" spans="1:6" ht="17.25" customHeight="1" x14ac:dyDescent="0.2">
      <c r="A25" s="10"/>
      <c r="B25" s="99"/>
      <c r="C25" s="99"/>
      <c r="D25" s="99"/>
      <c r="E25" s="10"/>
      <c r="F25" s="99"/>
    </row>
    <row r="26" spans="1:6" ht="17.25" customHeight="1" x14ac:dyDescent="0.2">
      <c r="A26" s="21" t="s">
        <v>313</v>
      </c>
      <c r="F26" s="97"/>
    </row>
    <row r="27" spans="1:6" x14ac:dyDescent="0.2">
      <c r="F27" s="97"/>
    </row>
    <row r="28" spans="1:6" x14ac:dyDescent="0.2">
      <c r="C28" s="100"/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2">
    <tabColor theme="9" tint="0.59999389629810485"/>
    <pageSetUpPr fitToPage="1"/>
  </sheetPr>
  <dimension ref="A3:G44"/>
  <sheetViews>
    <sheetView zoomScale="110" zoomScaleNormal="11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412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43</v>
      </c>
      <c r="C8" s="97">
        <v>32</v>
      </c>
      <c r="D8" s="97">
        <v>34</v>
      </c>
      <c r="E8" s="97">
        <v>37</v>
      </c>
      <c r="F8" s="97">
        <v>37</v>
      </c>
    </row>
    <row r="9" spans="1:7" ht="17.25" customHeight="1" x14ac:dyDescent="0.2">
      <c r="A9" s="2" t="s">
        <v>33</v>
      </c>
      <c r="B9" s="97">
        <v>14421</v>
      </c>
      <c r="C9" s="97">
        <v>15854</v>
      </c>
      <c r="D9" s="97">
        <v>17344</v>
      </c>
      <c r="E9" s="97">
        <v>19065</v>
      </c>
      <c r="F9" s="97">
        <v>20018.999999999993</v>
      </c>
    </row>
    <row r="10" spans="1:7" ht="17.25" customHeight="1" x14ac:dyDescent="0.2">
      <c r="A10" s="2" t="s">
        <v>23</v>
      </c>
      <c r="B10" s="97">
        <v>5066</v>
      </c>
      <c r="C10" s="97">
        <v>3885</v>
      </c>
      <c r="D10" s="97">
        <v>6226</v>
      </c>
      <c r="E10" s="97">
        <v>7072</v>
      </c>
      <c r="F10" s="97">
        <v>8141</v>
      </c>
      <c r="G10" s="100"/>
    </row>
    <row r="11" spans="1:7" ht="17.25" customHeight="1" x14ac:dyDescent="0.2">
      <c r="A11" s="4" t="s">
        <v>355</v>
      </c>
      <c r="B11" s="97">
        <v>4903</v>
      </c>
      <c r="C11" s="97">
        <v>3802</v>
      </c>
      <c r="D11" s="97">
        <v>6132</v>
      </c>
      <c r="E11" s="97">
        <v>6960</v>
      </c>
      <c r="F11" s="97">
        <v>7984.0000000000009</v>
      </c>
      <c r="G11" s="100"/>
    </row>
    <row r="12" spans="1:7" ht="17.25" customHeight="1" x14ac:dyDescent="0.2">
      <c r="A12" s="14" t="s">
        <v>14</v>
      </c>
      <c r="B12" s="97">
        <v>858</v>
      </c>
      <c r="C12" s="97">
        <v>918</v>
      </c>
      <c r="D12" s="97">
        <v>3631</v>
      </c>
      <c r="E12" s="97">
        <v>405</v>
      </c>
      <c r="F12" s="97">
        <v>594</v>
      </c>
    </row>
    <row r="13" spans="1:7" ht="17.25" customHeight="1" x14ac:dyDescent="0.2">
      <c r="A13" s="14" t="s">
        <v>51</v>
      </c>
      <c r="B13" s="97">
        <v>86</v>
      </c>
      <c r="C13" s="97">
        <v>0</v>
      </c>
      <c r="D13" s="97">
        <v>0</v>
      </c>
      <c r="E13" s="97">
        <v>0</v>
      </c>
      <c r="F13" s="97">
        <v>0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70</v>
      </c>
      <c r="F14" s="97">
        <v>89</v>
      </c>
    </row>
    <row r="15" spans="1:7" ht="17.25" customHeight="1" x14ac:dyDescent="0.2">
      <c r="A15" s="14" t="s">
        <v>17</v>
      </c>
      <c r="B15" s="97">
        <v>2252</v>
      </c>
      <c r="C15" s="97">
        <v>2313</v>
      </c>
      <c r="D15" s="97">
        <v>2501</v>
      </c>
      <c r="E15" s="97">
        <v>4848</v>
      </c>
      <c r="F15" s="97">
        <v>4345</v>
      </c>
    </row>
    <row r="16" spans="1:7" ht="17.25" customHeight="1" x14ac:dyDescent="0.2">
      <c r="A16" s="14" t="s">
        <v>8</v>
      </c>
      <c r="B16" s="97">
        <v>320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337</v>
      </c>
      <c r="B17" s="97">
        <v>0</v>
      </c>
      <c r="C17" s="97">
        <v>0</v>
      </c>
      <c r="D17" s="97">
        <v>0</v>
      </c>
      <c r="E17" s="97">
        <v>0</v>
      </c>
      <c r="F17" s="97">
        <v>201.99999999999994</v>
      </c>
    </row>
    <row r="18" spans="1:6" ht="17.25" customHeight="1" x14ac:dyDescent="0.2">
      <c r="A18" s="14" t="s">
        <v>10</v>
      </c>
      <c r="B18" s="97">
        <v>92</v>
      </c>
      <c r="C18" s="97">
        <v>0</v>
      </c>
      <c r="D18" s="97">
        <v>0</v>
      </c>
      <c r="E18" s="97">
        <v>0</v>
      </c>
      <c r="F18" s="97">
        <v>0</v>
      </c>
    </row>
    <row r="19" spans="1:6" ht="17.25" customHeight="1" x14ac:dyDescent="0.2">
      <c r="A19" s="14" t="s">
        <v>234</v>
      </c>
      <c r="B19" s="97">
        <v>0</v>
      </c>
      <c r="C19" s="97">
        <v>0</v>
      </c>
      <c r="D19" s="97">
        <v>0</v>
      </c>
      <c r="E19" s="97">
        <v>0</v>
      </c>
      <c r="F19" s="97">
        <v>830.00000000000011</v>
      </c>
    </row>
    <row r="20" spans="1:6" ht="17.25" customHeight="1" x14ac:dyDescent="0.2">
      <c r="A20" s="14" t="s">
        <v>7</v>
      </c>
      <c r="B20" s="97">
        <v>1295</v>
      </c>
      <c r="C20" s="97">
        <v>571</v>
      </c>
      <c r="D20" s="97">
        <v>0</v>
      </c>
      <c r="E20" s="97">
        <v>1637</v>
      </c>
      <c r="F20" s="97">
        <v>731.00000000000023</v>
      </c>
    </row>
    <row r="21" spans="1:6" ht="17.25" customHeight="1" x14ac:dyDescent="0.2">
      <c r="A21" s="14" t="s">
        <v>301</v>
      </c>
      <c r="B21" s="97">
        <v>0</v>
      </c>
      <c r="C21" s="97">
        <v>0</v>
      </c>
      <c r="D21" s="97">
        <v>0</v>
      </c>
      <c r="E21" s="97">
        <v>0</v>
      </c>
      <c r="F21" s="97">
        <v>1111.0000000000002</v>
      </c>
    </row>
    <row r="22" spans="1:6" ht="17.25" customHeight="1" x14ac:dyDescent="0.2">
      <c r="A22" s="14" t="s">
        <v>350</v>
      </c>
      <c r="B22" s="97">
        <v>0</v>
      </c>
      <c r="C22" s="97">
        <v>0</v>
      </c>
      <c r="D22" s="97">
        <v>0</v>
      </c>
      <c r="E22" s="97">
        <v>0</v>
      </c>
      <c r="F22" s="97">
        <v>82</v>
      </c>
    </row>
    <row r="23" spans="1:6" ht="17.25" customHeight="1" x14ac:dyDescent="0.2">
      <c r="A23" s="4" t="s">
        <v>25</v>
      </c>
      <c r="B23" s="97">
        <v>119</v>
      </c>
      <c r="C23" s="97">
        <v>59</v>
      </c>
      <c r="D23" s="97">
        <v>69</v>
      </c>
      <c r="E23" s="97">
        <v>84</v>
      </c>
      <c r="F23" s="97">
        <v>117</v>
      </c>
    </row>
    <row r="24" spans="1:6" ht="17.25" customHeight="1" x14ac:dyDescent="0.2">
      <c r="A24" s="4" t="s">
        <v>243</v>
      </c>
      <c r="B24" s="97">
        <v>44</v>
      </c>
      <c r="C24" s="97">
        <v>24</v>
      </c>
      <c r="D24" s="97">
        <v>25</v>
      </c>
      <c r="E24" s="97">
        <v>28</v>
      </c>
      <c r="F24" s="97">
        <v>40</v>
      </c>
    </row>
    <row r="25" spans="1:6" ht="17.25" customHeight="1" x14ac:dyDescent="0.2">
      <c r="A25" s="10"/>
      <c r="B25" s="99"/>
      <c r="C25" s="99"/>
      <c r="D25" s="99"/>
      <c r="E25" s="10"/>
      <c r="F25" s="99"/>
    </row>
    <row r="26" spans="1:6" ht="17.25" customHeight="1" x14ac:dyDescent="0.2">
      <c r="A26" s="21" t="s">
        <v>313</v>
      </c>
      <c r="F26" s="97"/>
    </row>
    <row r="27" spans="1:6" x14ac:dyDescent="0.2">
      <c r="F27" s="97"/>
    </row>
    <row r="28" spans="1:6" x14ac:dyDescent="0.2">
      <c r="C28" s="100"/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3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413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36</v>
      </c>
      <c r="C8" s="97">
        <v>31</v>
      </c>
      <c r="D8" s="97">
        <v>34</v>
      </c>
      <c r="E8" s="97">
        <v>35</v>
      </c>
      <c r="F8" s="97">
        <v>36</v>
      </c>
    </row>
    <row r="9" spans="1:7" ht="17.25" customHeight="1" x14ac:dyDescent="0.2">
      <c r="A9" s="2" t="s">
        <v>33</v>
      </c>
      <c r="B9" s="97">
        <v>9559</v>
      </c>
      <c r="C9" s="97">
        <v>10612</v>
      </c>
      <c r="D9" s="97">
        <v>11763</v>
      </c>
      <c r="E9" s="97">
        <v>13237</v>
      </c>
      <c r="F9" s="97">
        <v>14024.000000000002</v>
      </c>
    </row>
    <row r="10" spans="1:7" ht="17.25" customHeight="1" x14ac:dyDescent="0.2">
      <c r="A10" s="2" t="s">
        <v>23</v>
      </c>
      <c r="B10" s="97">
        <v>3424</v>
      </c>
      <c r="C10" s="97">
        <v>4827</v>
      </c>
      <c r="D10" s="97">
        <v>6482</v>
      </c>
      <c r="E10" s="97">
        <v>7341</v>
      </c>
      <c r="F10" s="97">
        <v>7315.9999999999991</v>
      </c>
      <c r="G10" s="100"/>
    </row>
    <row r="11" spans="1:7" ht="17.25" customHeight="1" x14ac:dyDescent="0.2">
      <c r="A11" s="4" t="s">
        <v>355</v>
      </c>
      <c r="B11" s="97">
        <v>3315</v>
      </c>
      <c r="C11" s="97">
        <v>4655</v>
      </c>
      <c r="D11" s="97">
        <v>6308</v>
      </c>
      <c r="E11" s="97">
        <v>7117</v>
      </c>
      <c r="F11" s="97">
        <v>7118.0000000000009</v>
      </c>
      <c r="G11" s="100"/>
    </row>
    <row r="12" spans="1:7" ht="17.25" customHeight="1" x14ac:dyDescent="0.2">
      <c r="A12" s="14" t="s">
        <v>14</v>
      </c>
      <c r="B12" s="97">
        <v>1025</v>
      </c>
      <c r="C12" s="97">
        <v>603</v>
      </c>
      <c r="D12" s="97">
        <v>2136</v>
      </c>
      <c r="E12" s="97">
        <v>604</v>
      </c>
      <c r="F12" s="97">
        <v>192.00000000000006</v>
      </c>
    </row>
    <row r="13" spans="1:7" ht="17.25" customHeight="1" x14ac:dyDescent="0.2">
      <c r="A13" s="14" t="s">
        <v>38</v>
      </c>
      <c r="B13" s="97">
        <v>0</v>
      </c>
      <c r="C13" s="97">
        <v>0</v>
      </c>
      <c r="D13" s="97">
        <v>0</v>
      </c>
      <c r="E13" s="97">
        <v>612</v>
      </c>
      <c r="F13" s="97">
        <v>326.00000000000006</v>
      </c>
    </row>
    <row r="14" spans="1:7" ht="17.25" customHeight="1" x14ac:dyDescent="0.2">
      <c r="A14" s="14" t="s">
        <v>56</v>
      </c>
      <c r="B14" s="97">
        <v>0</v>
      </c>
      <c r="C14" s="97">
        <v>1392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9</v>
      </c>
      <c r="B15" s="97">
        <v>0</v>
      </c>
      <c r="C15" s="97">
        <v>0</v>
      </c>
      <c r="D15" s="97">
        <v>0</v>
      </c>
      <c r="E15" s="97">
        <v>1720</v>
      </c>
      <c r="F15" s="97">
        <v>526</v>
      </c>
    </row>
    <row r="16" spans="1:7" ht="17.25" customHeight="1" x14ac:dyDescent="0.2">
      <c r="A16" s="14" t="s">
        <v>17</v>
      </c>
      <c r="B16" s="97">
        <v>964</v>
      </c>
      <c r="C16" s="97">
        <v>1652</v>
      </c>
      <c r="D16" s="97">
        <v>3082</v>
      </c>
      <c r="E16" s="97">
        <v>2371</v>
      </c>
      <c r="F16" s="97">
        <v>2104</v>
      </c>
    </row>
    <row r="17" spans="1:6" ht="17.25" customHeight="1" x14ac:dyDescent="0.2">
      <c r="A17" s="14" t="s">
        <v>8</v>
      </c>
      <c r="B17" s="97">
        <v>0</v>
      </c>
      <c r="C17" s="97">
        <v>70</v>
      </c>
      <c r="D17" s="97">
        <v>0</v>
      </c>
      <c r="E17" s="97">
        <v>200</v>
      </c>
      <c r="F17" s="97">
        <v>0</v>
      </c>
    </row>
    <row r="18" spans="1:6" ht="17.25" customHeight="1" x14ac:dyDescent="0.2">
      <c r="A18" s="14" t="s">
        <v>225</v>
      </c>
      <c r="B18" s="97">
        <v>0</v>
      </c>
      <c r="C18" s="97">
        <v>0</v>
      </c>
      <c r="D18" s="97">
        <v>0</v>
      </c>
      <c r="E18" s="97">
        <v>0</v>
      </c>
      <c r="F18" s="97">
        <v>613.99999999999989</v>
      </c>
    </row>
    <row r="19" spans="1:6" ht="17.25" customHeight="1" x14ac:dyDescent="0.2">
      <c r="A19" s="14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337</v>
      </c>
    </row>
    <row r="20" spans="1:6" ht="17.25" customHeight="1" x14ac:dyDescent="0.2">
      <c r="A20" s="14" t="s">
        <v>184</v>
      </c>
      <c r="B20" s="97">
        <v>0</v>
      </c>
      <c r="C20" s="97">
        <v>242</v>
      </c>
      <c r="D20" s="97">
        <v>0</v>
      </c>
      <c r="E20" s="97">
        <v>0</v>
      </c>
      <c r="F20" s="97">
        <v>0</v>
      </c>
    </row>
    <row r="21" spans="1:6" ht="17.25" customHeight="1" x14ac:dyDescent="0.2">
      <c r="A21" s="14" t="s">
        <v>232</v>
      </c>
      <c r="B21" s="97">
        <v>0</v>
      </c>
      <c r="C21" s="97">
        <v>0</v>
      </c>
      <c r="D21" s="97">
        <v>0</v>
      </c>
      <c r="E21" s="97">
        <v>354</v>
      </c>
      <c r="F21" s="97">
        <v>0</v>
      </c>
    </row>
    <row r="22" spans="1:6" ht="17.25" customHeight="1" x14ac:dyDescent="0.2">
      <c r="A22" s="14" t="s">
        <v>234</v>
      </c>
      <c r="B22" s="97">
        <v>0</v>
      </c>
      <c r="C22" s="97">
        <v>0</v>
      </c>
      <c r="D22" s="97">
        <v>0</v>
      </c>
      <c r="E22" s="97">
        <v>0</v>
      </c>
      <c r="F22" s="97">
        <v>257</v>
      </c>
    </row>
    <row r="23" spans="1:6" ht="17.25" customHeight="1" x14ac:dyDescent="0.2">
      <c r="A23" s="14" t="s">
        <v>104</v>
      </c>
      <c r="B23" s="97">
        <v>0</v>
      </c>
      <c r="C23" s="97">
        <v>0</v>
      </c>
      <c r="D23" s="97">
        <v>1090</v>
      </c>
      <c r="E23" s="97">
        <v>0</v>
      </c>
      <c r="F23" s="97">
        <v>461.99999999999994</v>
      </c>
    </row>
    <row r="24" spans="1:6" ht="17.25" customHeight="1" x14ac:dyDescent="0.2">
      <c r="A24" s="14" t="s">
        <v>7</v>
      </c>
      <c r="B24" s="97">
        <v>1326</v>
      </c>
      <c r="C24" s="97">
        <v>696</v>
      </c>
      <c r="D24" s="97">
        <v>0</v>
      </c>
      <c r="E24" s="97">
        <v>1256</v>
      </c>
      <c r="F24" s="97">
        <v>1098.0000000000002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>
        <v>0</v>
      </c>
      <c r="F25" s="97">
        <v>1201.9999999999995</v>
      </c>
    </row>
    <row r="26" spans="1:6" ht="17.25" customHeight="1" x14ac:dyDescent="0.2">
      <c r="A26" s="4" t="s">
        <v>25</v>
      </c>
      <c r="B26" s="97">
        <v>80</v>
      </c>
      <c r="C26" s="97">
        <v>134</v>
      </c>
      <c r="D26" s="97">
        <v>137</v>
      </c>
      <c r="E26" s="97">
        <v>170</v>
      </c>
      <c r="F26" s="97">
        <v>126.00000000000001</v>
      </c>
    </row>
    <row r="27" spans="1:6" ht="17.25" customHeight="1" x14ac:dyDescent="0.2">
      <c r="A27" s="4" t="s">
        <v>243</v>
      </c>
      <c r="B27" s="97">
        <v>29</v>
      </c>
      <c r="C27" s="97">
        <v>38</v>
      </c>
      <c r="D27" s="97">
        <v>37</v>
      </c>
      <c r="E27" s="97">
        <v>54</v>
      </c>
      <c r="F27" s="97">
        <v>72.000000000000014</v>
      </c>
    </row>
    <row r="28" spans="1:6" ht="17.25" customHeight="1" x14ac:dyDescent="0.2">
      <c r="A28" s="10"/>
      <c r="B28" s="99"/>
      <c r="C28" s="99"/>
      <c r="D28" s="99"/>
      <c r="E28" s="10"/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4">
    <tabColor theme="9" tint="0.59999389629810485"/>
    <pageSetUpPr fitToPage="1"/>
  </sheetPr>
  <dimension ref="A3:G41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414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44</v>
      </c>
      <c r="C8" s="97">
        <v>33</v>
      </c>
      <c r="D8" s="97">
        <v>35</v>
      </c>
      <c r="E8" s="97">
        <v>36</v>
      </c>
      <c r="F8" s="97">
        <v>37</v>
      </c>
    </row>
    <row r="9" spans="1:7" ht="17.25" customHeight="1" x14ac:dyDescent="0.2">
      <c r="A9" s="2" t="s">
        <v>33</v>
      </c>
      <c r="B9" s="97">
        <v>11181</v>
      </c>
      <c r="C9" s="97">
        <v>12161</v>
      </c>
      <c r="D9" s="97">
        <v>13309</v>
      </c>
      <c r="E9" s="97">
        <v>14622</v>
      </c>
      <c r="F9" s="97">
        <v>15470.000000000004</v>
      </c>
    </row>
    <row r="10" spans="1:7" ht="17.25" customHeight="1" x14ac:dyDescent="0.2">
      <c r="A10" s="2" t="s">
        <v>23</v>
      </c>
      <c r="B10" s="97">
        <v>4734</v>
      </c>
      <c r="C10" s="97">
        <v>4749</v>
      </c>
      <c r="D10" s="97">
        <v>5994</v>
      </c>
      <c r="E10" s="97">
        <v>8298</v>
      </c>
      <c r="F10" s="97">
        <v>7204.0000000000009</v>
      </c>
      <c r="G10" s="100"/>
    </row>
    <row r="11" spans="1:7" ht="17.25" customHeight="1" x14ac:dyDescent="0.2">
      <c r="A11" s="4" t="s">
        <v>355</v>
      </c>
      <c r="B11" s="97">
        <v>4600</v>
      </c>
      <c r="C11" s="97">
        <v>4637</v>
      </c>
      <c r="D11" s="97">
        <v>5861</v>
      </c>
      <c r="E11" s="97">
        <v>8115</v>
      </c>
      <c r="F11" s="97">
        <v>7057.9999999999991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359</v>
      </c>
      <c r="E12" s="97">
        <v>0</v>
      </c>
      <c r="F12" s="97">
        <v>0</v>
      </c>
    </row>
    <row r="13" spans="1:7" ht="17.25" customHeight="1" x14ac:dyDescent="0.2">
      <c r="A13" s="14" t="s">
        <v>14</v>
      </c>
      <c r="B13" s="97">
        <v>261</v>
      </c>
      <c r="C13" s="97">
        <v>1171</v>
      </c>
      <c r="D13" s="97">
        <v>799</v>
      </c>
      <c r="E13" s="97">
        <v>1074</v>
      </c>
      <c r="F13" s="97">
        <v>0</v>
      </c>
    </row>
    <row r="14" spans="1:7" ht="17.25" customHeight="1" x14ac:dyDescent="0.2">
      <c r="A14" s="14" t="s">
        <v>17</v>
      </c>
      <c r="B14" s="97">
        <v>747</v>
      </c>
      <c r="C14" s="97">
        <v>1152</v>
      </c>
      <c r="D14" s="97">
        <v>2237</v>
      </c>
      <c r="E14" s="97">
        <v>2452</v>
      </c>
      <c r="F14" s="97">
        <v>5827.0000000000009</v>
      </c>
    </row>
    <row r="15" spans="1:7" ht="17.25" customHeight="1" x14ac:dyDescent="0.2">
      <c r="A15" s="14" t="s">
        <v>8</v>
      </c>
      <c r="B15" s="97">
        <v>1014</v>
      </c>
      <c r="C15" s="97">
        <v>176</v>
      </c>
      <c r="D15" s="97">
        <v>0</v>
      </c>
      <c r="E15" s="97">
        <v>2045</v>
      </c>
      <c r="F15" s="97">
        <v>0</v>
      </c>
    </row>
    <row r="16" spans="1:7" ht="17.25" customHeight="1" x14ac:dyDescent="0.2">
      <c r="A16" s="14" t="s">
        <v>232</v>
      </c>
      <c r="B16" s="97">
        <v>0</v>
      </c>
      <c r="C16" s="97">
        <v>0</v>
      </c>
      <c r="D16" s="97">
        <v>0</v>
      </c>
      <c r="E16" s="97">
        <v>491</v>
      </c>
      <c r="F16" s="97">
        <v>0</v>
      </c>
    </row>
    <row r="17" spans="1:6" ht="17.25" customHeight="1" x14ac:dyDescent="0.2">
      <c r="A17" s="14" t="s">
        <v>234</v>
      </c>
      <c r="B17" s="97">
        <v>0</v>
      </c>
      <c r="C17" s="97">
        <v>0</v>
      </c>
      <c r="D17" s="97">
        <v>0</v>
      </c>
      <c r="E17" s="97">
        <v>0</v>
      </c>
      <c r="F17" s="97">
        <v>383.99999999999994</v>
      </c>
    </row>
    <row r="18" spans="1:6" ht="17.25" customHeight="1" x14ac:dyDescent="0.2">
      <c r="A18" s="14" t="s">
        <v>7</v>
      </c>
      <c r="B18" s="97">
        <v>2578</v>
      </c>
      <c r="C18" s="97">
        <v>2138</v>
      </c>
      <c r="D18" s="97">
        <v>2466</v>
      </c>
      <c r="E18" s="97">
        <v>2053</v>
      </c>
      <c r="F18" s="97">
        <v>847.00000000000011</v>
      </c>
    </row>
    <row r="19" spans="1:6" ht="17.25" customHeight="1" x14ac:dyDescent="0.2">
      <c r="A19" s="4" t="s">
        <v>25</v>
      </c>
      <c r="B19" s="97">
        <v>104</v>
      </c>
      <c r="C19" s="97">
        <v>83</v>
      </c>
      <c r="D19" s="97">
        <v>114</v>
      </c>
      <c r="E19" s="97">
        <v>153</v>
      </c>
      <c r="F19" s="97">
        <v>95.000000000000014</v>
      </c>
    </row>
    <row r="20" spans="1:6" ht="17.25" customHeight="1" x14ac:dyDescent="0.2">
      <c r="A20" s="4" t="s">
        <v>243</v>
      </c>
      <c r="B20" s="97">
        <v>30</v>
      </c>
      <c r="C20" s="97">
        <v>29</v>
      </c>
      <c r="D20" s="97">
        <v>19</v>
      </c>
      <c r="E20" s="97">
        <v>30</v>
      </c>
      <c r="F20" s="97">
        <v>51.000000000000007</v>
      </c>
    </row>
    <row r="21" spans="1:6" ht="17.25" customHeight="1" x14ac:dyDescent="0.2">
      <c r="A21" s="10"/>
      <c r="B21" s="99"/>
      <c r="C21" s="99"/>
      <c r="D21" s="99"/>
      <c r="E21" s="10"/>
      <c r="F21" s="99"/>
    </row>
    <row r="22" spans="1:6" ht="17.25" customHeight="1" x14ac:dyDescent="0.2">
      <c r="A22" s="21" t="s">
        <v>313</v>
      </c>
      <c r="F22" s="97"/>
    </row>
    <row r="23" spans="1:6" x14ac:dyDescent="0.2">
      <c r="F23" s="97"/>
    </row>
    <row r="24" spans="1:6" x14ac:dyDescent="0.2">
      <c r="C24" s="100"/>
      <c r="F24" s="97"/>
    </row>
    <row r="25" spans="1:6" x14ac:dyDescent="0.2">
      <c r="F25" s="97"/>
    </row>
    <row r="26" spans="1:6" x14ac:dyDescent="0.2">
      <c r="F26" s="97"/>
    </row>
    <row r="27" spans="1:6" x14ac:dyDescent="0.2"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5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415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29</v>
      </c>
      <c r="C8" s="97">
        <v>26</v>
      </c>
      <c r="D8" s="97">
        <v>28</v>
      </c>
      <c r="E8" s="97">
        <v>29</v>
      </c>
      <c r="F8" s="97">
        <v>29</v>
      </c>
    </row>
    <row r="9" spans="1:7" ht="17.25" customHeight="1" x14ac:dyDescent="0.2">
      <c r="A9" s="2" t="s">
        <v>33</v>
      </c>
      <c r="B9" s="97">
        <v>5997</v>
      </c>
      <c r="C9" s="97">
        <v>6656</v>
      </c>
      <c r="D9" s="97">
        <v>7489</v>
      </c>
      <c r="E9" s="97">
        <v>8278</v>
      </c>
      <c r="F9" s="97">
        <v>8650</v>
      </c>
    </row>
    <row r="10" spans="1:7" ht="17.25" customHeight="1" x14ac:dyDescent="0.2">
      <c r="A10" s="2" t="s">
        <v>23</v>
      </c>
      <c r="B10" s="97">
        <v>3249</v>
      </c>
      <c r="C10" s="97">
        <v>4061</v>
      </c>
      <c r="D10" s="97">
        <v>4882</v>
      </c>
      <c r="E10" s="97">
        <v>4782</v>
      </c>
      <c r="F10" s="97">
        <v>5541</v>
      </c>
      <c r="G10" s="100"/>
    </row>
    <row r="11" spans="1:7" ht="17.25" customHeight="1" x14ac:dyDescent="0.2">
      <c r="A11" s="4" t="s">
        <v>355</v>
      </c>
      <c r="B11" s="97">
        <v>3154</v>
      </c>
      <c r="C11" s="97">
        <v>3952</v>
      </c>
      <c r="D11" s="97">
        <v>4770</v>
      </c>
      <c r="E11" s="97">
        <v>4610</v>
      </c>
      <c r="F11" s="97">
        <v>5374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124</v>
      </c>
      <c r="D12" s="97">
        <v>0</v>
      </c>
      <c r="E12" s="97">
        <v>608</v>
      </c>
      <c r="F12" s="97">
        <v>0</v>
      </c>
    </row>
    <row r="13" spans="1:7" ht="17.25" customHeight="1" x14ac:dyDescent="0.2">
      <c r="A13" s="14" t="s">
        <v>38</v>
      </c>
      <c r="B13" s="97">
        <v>0</v>
      </c>
      <c r="C13" s="97">
        <v>0</v>
      </c>
      <c r="D13" s="97">
        <v>0</v>
      </c>
      <c r="E13" s="97">
        <v>1080</v>
      </c>
      <c r="F13" s="97">
        <v>25</v>
      </c>
    </row>
    <row r="14" spans="1:7" ht="17.25" customHeight="1" x14ac:dyDescent="0.2">
      <c r="A14" s="14" t="s">
        <v>56</v>
      </c>
      <c r="B14" s="97">
        <v>1259</v>
      </c>
      <c r="C14" s="97">
        <v>40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9</v>
      </c>
      <c r="B15" s="97">
        <v>0</v>
      </c>
      <c r="C15" s="97">
        <v>0</v>
      </c>
      <c r="D15" s="97">
        <v>1471</v>
      </c>
      <c r="E15" s="97">
        <v>0</v>
      </c>
      <c r="F15" s="97">
        <v>0</v>
      </c>
    </row>
    <row r="16" spans="1:7" ht="17.25" customHeight="1" x14ac:dyDescent="0.2">
      <c r="A16" s="14" t="s">
        <v>17</v>
      </c>
      <c r="B16" s="97">
        <v>934</v>
      </c>
      <c r="C16" s="97">
        <v>1655</v>
      </c>
      <c r="D16" s="97">
        <v>1033</v>
      </c>
      <c r="E16" s="97">
        <v>1316</v>
      </c>
      <c r="F16" s="97">
        <v>1388.0000000000002</v>
      </c>
    </row>
    <row r="17" spans="1:6" ht="17.25" customHeight="1" x14ac:dyDescent="0.2">
      <c r="A17" s="14" t="s">
        <v>8</v>
      </c>
      <c r="B17" s="97">
        <v>0</v>
      </c>
      <c r="C17" s="97">
        <v>0</v>
      </c>
      <c r="D17" s="97">
        <v>2266</v>
      </c>
      <c r="E17" s="97">
        <v>0</v>
      </c>
      <c r="F17" s="97">
        <v>0</v>
      </c>
    </row>
    <row r="18" spans="1:6" ht="17.25" customHeight="1" x14ac:dyDescent="0.2">
      <c r="A18" s="14" t="s">
        <v>298</v>
      </c>
      <c r="B18" s="97"/>
      <c r="C18" s="97"/>
      <c r="D18" s="97"/>
      <c r="E18" s="97"/>
      <c r="F18" s="97">
        <v>1801.9999999999998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1316</v>
      </c>
      <c r="F19" s="97">
        <v>0</v>
      </c>
    </row>
    <row r="20" spans="1:6" ht="17.25" customHeight="1" x14ac:dyDescent="0.2">
      <c r="A20" s="14" t="s">
        <v>337</v>
      </c>
      <c r="B20" s="97"/>
      <c r="C20" s="97"/>
      <c r="D20" s="97"/>
      <c r="E20" s="97"/>
      <c r="F20" s="97">
        <v>302.00000000000006</v>
      </c>
    </row>
    <row r="21" spans="1:6" ht="17.25" customHeight="1" x14ac:dyDescent="0.2">
      <c r="A21" s="14" t="s">
        <v>232</v>
      </c>
      <c r="B21" s="97">
        <v>0</v>
      </c>
      <c r="C21" s="97">
        <v>0</v>
      </c>
      <c r="D21" s="97">
        <v>0</v>
      </c>
      <c r="E21" s="97">
        <v>155</v>
      </c>
      <c r="F21" s="97">
        <v>0</v>
      </c>
    </row>
    <row r="22" spans="1:6" ht="17.25" customHeight="1" x14ac:dyDescent="0.2">
      <c r="A22" s="14" t="s">
        <v>234</v>
      </c>
      <c r="B22" s="97"/>
      <c r="C22" s="97"/>
      <c r="D22" s="97"/>
      <c r="E22" s="97"/>
      <c r="F22" s="97">
        <v>418.99999999999994</v>
      </c>
    </row>
    <row r="23" spans="1:6" ht="17.25" customHeight="1" x14ac:dyDescent="0.2">
      <c r="A23" s="14" t="s">
        <v>7</v>
      </c>
      <c r="B23" s="97">
        <v>961</v>
      </c>
      <c r="C23" s="97">
        <v>0</v>
      </c>
      <c r="D23" s="97">
        <v>0</v>
      </c>
      <c r="E23" s="97">
        <v>135</v>
      </c>
      <c r="F23" s="97">
        <v>1148.0000000000002</v>
      </c>
    </row>
    <row r="24" spans="1:6" ht="17.25" customHeight="1" x14ac:dyDescent="0.2">
      <c r="A24" s="14" t="s">
        <v>301</v>
      </c>
      <c r="B24" s="97"/>
      <c r="C24" s="97"/>
      <c r="D24" s="97"/>
      <c r="E24" s="97"/>
      <c r="F24" s="97">
        <v>289.99999999999994</v>
      </c>
    </row>
    <row r="25" spans="1:6" ht="17.25" customHeight="1" x14ac:dyDescent="0.2">
      <c r="A25" s="14" t="s">
        <v>20</v>
      </c>
      <c r="B25" s="97">
        <v>0</v>
      </c>
      <c r="C25" s="97">
        <v>2133</v>
      </c>
      <c r="D25" s="97">
        <v>0</v>
      </c>
      <c r="E25" s="97">
        <v>0</v>
      </c>
      <c r="F25" s="97">
        <v>0</v>
      </c>
    </row>
    <row r="26" spans="1:6" ht="17.25" customHeight="1" x14ac:dyDescent="0.2">
      <c r="A26" s="4" t="s">
        <v>25</v>
      </c>
      <c r="B26" s="97">
        <v>63</v>
      </c>
      <c r="C26" s="97">
        <v>86</v>
      </c>
      <c r="D26" s="97">
        <v>91</v>
      </c>
      <c r="E26" s="97">
        <v>137</v>
      </c>
      <c r="F26" s="97">
        <v>136</v>
      </c>
    </row>
    <row r="27" spans="1:6" ht="17.25" customHeight="1" x14ac:dyDescent="0.2">
      <c r="A27" s="4" t="s">
        <v>243</v>
      </c>
      <c r="B27" s="97">
        <v>32</v>
      </c>
      <c r="C27" s="97">
        <v>23</v>
      </c>
      <c r="D27" s="97">
        <v>21</v>
      </c>
      <c r="E27" s="97">
        <v>35</v>
      </c>
      <c r="F27" s="97">
        <v>31.000000000000004</v>
      </c>
    </row>
    <row r="28" spans="1:6" ht="17.25" customHeight="1" x14ac:dyDescent="0.2">
      <c r="A28" s="10"/>
      <c r="B28" s="99"/>
      <c r="C28" s="99"/>
      <c r="D28" s="99"/>
      <c r="E28" s="10"/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6">
    <tabColor theme="9" tint="0.59999389629810485"/>
    <pageSetUpPr fitToPage="1"/>
  </sheetPr>
  <dimension ref="A3:G4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416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27</v>
      </c>
      <c r="C8" s="97">
        <v>22</v>
      </c>
      <c r="D8" s="97">
        <v>24</v>
      </c>
      <c r="E8" s="97">
        <v>28</v>
      </c>
      <c r="F8" s="97">
        <v>31</v>
      </c>
    </row>
    <row r="9" spans="1:7" ht="17.25" customHeight="1" x14ac:dyDescent="0.2">
      <c r="A9" s="2" t="s">
        <v>33</v>
      </c>
      <c r="B9" s="97">
        <v>6778</v>
      </c>
      <c r="C9" s="97">
        <v>7812</v>
      </c>
      <c r="D9" s="97">
        <v>9262</v>
      </c>
      <c r="E9" s="97">
        <v>11808</v>
      </c>
      <c r="F9" s="97">
        <v>14091.000000000002</v>
      </c>
    </row>
    <row r="10" spans="1:7" ht="17.25" customHeight="1" x14ac:dyDescent="0.2">
      <c r="A10" s="2" t="s">
        <v>23</v>
      </c>
      <c r="B10" s="97">
        <v>3020</v>
      </c>
      <c r="C10" s="97">
        <v>3486</v>
      </c>
      <c r="D10" s="97">
        <v>4442</v>
      </c>
      <c r="E10" s="97">
        <v>5592</v>
      </c>
      <c r="F10" s="97">
        <v>7097</v>
      </c>
      <c r="G10" s="100"/>
    </row>
    <row r="11" spans="1:7" ht="17.25" customHeight="1" x14ac:dyDescent="0.2">
      <c r="A11" s="4" t="s">
        <v>355</v>
      </c>
      <c r="B11" s="97">
        <v>2943</v>
      </c>
      <c r="C11" s="97">
        <v>3417</v>
      </c>
      <c r="D11" s="97">
        <v>4382</v>
      </c>
      <c r="E11" s="97">
        <v>5477</v>
      </c>
      <c r="F11" s="97">
        <v>6937.9999999999982</v>
      </c>
      <c r="G11" s="100"/>
    </row>
    <row r="12" spans="1:7" ht="17.25" customHeight="1" x14ac:dyDescent="0.2">
      <c r="A12" s="14" t="s">
        <v>14</v>
      </c>
      <c r="B12" s="97">
        <v>95</v>
      </c>
      <c r="C12" s="97">
        <v>233</v>
      </c>
      <c r="D12" s="97">
        <v>0</v>
      </c>
      <c r="E12" s="97">
        <v>363</v>
      </c>
      <c r="F12" s="97">
        <v>106</v>
      </c>
    </row>
    <row r="13" spans="1:7" ht="17.25" customHeight="1" x14ac:dyDescent="0.2">
      <c r="A13" s="14" t="s">
        <v>17</v>
      </c>
      <c r="B13" s="97">
        <v>958</v>
      </c>
      <c r="C13" s="97">
        <v>2098</v>
      </c>
      <c r="D13" s="97">
        <v>2393</v>
      </c>
      <c r="E13" s="97">
        <v>2485</v>
      </c>
      <c r="F13" s="97">
        <v>1085.0000000000002</v>
      </c>
    </row>
    <row r="14" spans="1:7" ht="17.25" customHeight="1" x14ac:dyDescent="0.2">
      <c r="A14" s="14" t="s">
        <v>225</v>
      </c>
      <c r="B14" s="97">
        <v>0</v>
      </c>
      <c r="C14" s="97">
        <v>0</v>
      </c>
      <c r="D14" s="97">
        <v>0</v>
      </c>
      <c r="E14" s="97">
        <v>0</v>
      </c>
      <c r="F14" s="97">
        <v>2687.0000000000005</v>
      </c>
    </row>
    <row r="15" spans="1:7" ht="17.25" customHeight="1" x14ac:dyDescent="0.2">
      <c r="A15" s="14" t="s">
        <v>337</v>
      </c>
      <c r="B15" s="97">
        <v>0</v>
      </c>
      <c r="C15" s="97">
        <v>0</v>
      </c>
      <c r="D15" s="97">
        <v>0</v>
      </c>
      <c r="E15" s="97">
        <v>0</v>
      </c>
      <c r="F15" s="97">
        <v>105.00000000000001</v>
      </c>
    </row>
    <row r="16" spans="1:7" ht="17.25" customHeight="1" x14ac:dyDescent="0.2">
      <c r="A16" s="14" t="s">
        <v>234</v>
      </c>
      <c r="B16" s="97">
        <v>0</v>
      </c>
      <c r="C16" s="97">
        <v>0</v>
      </c>
      <c r="D16" s="97">
        <v>0</v>
      </c>
      <c r="E16" s="97">
        <v>0</v>
      </c>
      <c r="F16" s="97">
        <v>215.00000000000006</v>
      </c>
    </row>
    <row r="17" spans="1:6" ht="17.25" customHeight="1" x14ac:dyDescent="0.2">
      <c r="A17" s="14" t="s">
        <v>184</v>
      </c>
      <c r="B17" s="97">
        <v>476</v>
      </c>
      <c r="C17" s="97">
        <v>0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7</v>
      </c>
      <c r="B18" s="97">
        <v>1414</v>
      </c>
      <c r="C18" s="97">
        <v>1086</v>
      </c>
      <c r="D18" s="97">
        <v>1989</v>
      </c>
      <c r="E18" s="97">
        <v>2629</v>
      </c>
      <c r="F18" s="97">
        <v>2665.9999999999991</v>
      </c>
    </row>
    <row r="19" spans="1:6" ht="17.25" customHeight="1" x14ac:dyDescent="0.2">
      <c r="A19" s="14" t="s">
        <v>301</v>
      </c>
      <c r="B19" s="97">
        <v>0</v>
      </c>
      <c r="C19" s="97">
        <v>0</v>
      </c>
      <c r="D19" s="97">
        <v>0</v>
      </c>
      <c r="E19" s="97">
        <v>0</v>
      </c>
      <c r="F19" s="97">
        <v>35</v>
      </c>
    </row>
    <row r="20" spans="1:6" ht="17.25" customHeight="1" x14ac:dyDescent="0.2">
      <c r="A20" s="14" t="s">
        <v>350</v>
      </c>
      <c r="B20" s="97">
        <v>0</v>
      </c>
      <c r="C20" s="97">
        <v>0</v>
      </c>
      <c r="D20" s="97">
        <v>0</v>
      </c>
      <c r="E20" s="97">
        <v>0</v>
      </c>
      <c r="F20" s="97">
        <v>39</v>
      </c>
    </row>
    <row r="21" spans="1:6" ht="17.25" customHeight="1" x14ac:dyDescent="0.2">
      <c r="A21" s="4" t="s">
        <v>25</v>
      </c>
      <c r="B21" s="97">
        <v>53</v>
      </c>
      <c r="C21" s="97">
        <v>48</v>
      </c>
      <c r="D21" s="97">
        <v>44</v>
      </c>
      <c r="E21" s="97">
        <v>77</v>
      </c>
      <c r="F21" s="97">
        <v>111.00000000000001</v>
      </c>
    </row>
    <row r="22" spans="1:6" ht="17.25" customHeight="1" x14ac:dyDescent="0.2">
      <c r="A22" s="4" t="s">
        <v>243</v>
      </c>
      <c r="B22" s="97">
        <v>24</v>
      </c>
      <c r="C22" s="97">
        <v>21</v>
      </c>
      <c r="D22" s="97">
        <v>16</v>
      </c>
      <c r="E22" s="97">
        <v>38</v>
      </c>
      <c r="F22" s="97">
        <v>47.999999999999993</v>
      </c>
    </row>
    <row r="23" spans="1:6" ht="17.25" customHeight="1" x14ac:dyDescent="0.2">
      <c r="A23" s="10"/>
      <c r="B23" s="99"/>
      <c r="C23" s="99"/>
      <c r="D23" s="99"/>
      <c r="E23" s="10"/>
      <c r="F23" s="99"/>
    </row>
    <row r="24" spans="1:6" ht="17.25" customHeight="1" x14ac:dyDescent="0.2">
      <c r="A24" s="21" t="s">
        <v>313</v>
      </c>
      <c r="F24" s="97"/>
    </row>
    <row r="25" spans="1:6" x14ac:dyDescent="0.2">
      <c r="F25" s="97"/>
    </row>
    <row r="26" spans="1:6" x14ac:dyDescent="0.2">
      <c r="C26" s="100"/>
      <c r="F26" s="97"/>
    </row>
    <row r="27" spans="1:6" x14ac:dyDescent="0.2"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  <row r="45" spans="6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7">
    <tabColor theme="9" tint="0.59999389629810485"/>
    <pageSetUpPr fitToPage="1"/>
  </sheetPr>
  <dimension ref="A3:G42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417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20</v>
      </c>
      <c r="C8" s="97">
        <v>17</v>
      </c>
      <c r="D8" s="97">
        <v>17</v>
      </c>
      <c r="E8" s="97">
        <v>18</v>
      </c>
      <c r="F8" s="97">
        <v>18</v>
      </c>
    </row>
    <row r="9" spans="1:7" ht="17.25" customHeight="1" x14ac:dyDescent="0.2">
      <c r="A9" s="2" t="s">
        <v>33</v>
      </c>
      <c r="B9" s="97">
        <v>4297</v>
      </c>
      <c r="C9" s="97">
        <v>4514</v>
      </c>
      <c r="D9" s="97">
        <v>5119</v>
      </c>
      <c r="E9" s="97">
        <v>5771</v>
      </c>
      <c r="F9" s="97">
        <v>6180</v>
      </c>
    </row>
    <row r="10" spans="1:7" ht="17.25" customHeight="1" x14ac:dyDescent="0.2">
      <c r="A10" s="2" t="s">
        <v>23</v>
      </c>
      <c r="B10" s="97">
        <v>2892</v>
      </c>
      <c r="C10" s="97">
        <v>1131</v>
      </c>
      <c r="D10" s="97">
        <v>3620</v>
      </c>
      <c r="E10" s="97">
        <v>3669</v>
      </c>
      <c r="F10" s="97">
        <v>3622.0000000000005</v>
      </c>
      <c r="G10" s="100"/>
    </row>
    <row r="11" spans="1:7" ht="17.25" customHeight="1" x14ac:dyDescent="0.2">
      <c r="A11" s="4" t="s">
        <v>355</v>
      </c>
      <c r="B11" s="97">
        <v>2819</v>
      </c>
      <c r="C11" s="97">
        <v>1099</v>
      </c>
      <c r="D11" s="97">
        <v>3555</v>
      </c>
      <c r="E11" s="97">
        <v>3568</v>
      </c>
      <c r="F11" s="97">
        <v>3560</v>
      </c>
      <c r="G11" s="100"/>
    </row>
    <row r="12" spans="1:7" ht="17.25" customHeight="1" x14ac:dyDescent="0.2">
      <c r="A12" s="14" t="s">
        <v>14</v>
      </c>
      <c r="B12" s="97">
        <v>927</v>
      </c>
      <c r="C12" s="97">
        <v>0</v>
      </c>
      <c r="D12" s="97">
        <v>2014</v>
      </c>
      <c r="E12" s="97">
        <v>2210</v>
      </c>
      <c r="F12" s="97">
        <v>1925</v>
      </c>
    </row>
    <row r="13" spans="1:7" ht="17.25" customHeight="1" x14ac:dyDescent="0.2">
      <c r="A13" s="14" t="s">
        <v>17</v>
      </c>
      <c r="B13" s="97">
        <v>1366</v>
      </c>
      <c r="C13" s="97">
        <v>1099</v>
      </c>
      <c r="D13" s="97">
        <v>1408</v>
      </c>
      <c r="E13" s="97">
        <v>929</v>
      </c>
      <c r="F13" s="97">
        <v>1142.9999999999998</v>
      </c>
    </row>
    <row r="14" spans="1:7" ht="17.25" customHeight="1" x14ac:dyDescent="0.2">
      <c r="A14" s="14" t="s">
        <v>8</v>
      </c>
      <c r="B14" s="97">
        <v>0</v>
      </c>
      <c r="C14" s="97">
        <v>0</v>
      </c>
      <c r="D14" s="97">
        <v>133</v>
      </c>
      <c r="E14" s="97">
        <v>0</v>
      </c>
      <c r="F14" s="97">
        <v>0</v>
      </c>
    </row>
    <row r="15" spans="1:7" ht="17.25" customHeight="1" x14ac:dyDescent="0.2">
      <c r="A15" s="14" t="s">
        <v>337</v>
      </c>
      <c r="B15" s="97">
        <v>0</v>
      </c>
      <c r="C15" s="97">
        <v>0</v>
      </c>
      <c r="D15" s="97">
        <v>0</v>
      </c>
      <c r="E15" s="97">
        <v>0</v>
      </c>
      <c r="F15" s="97">
        <v>62</v>
      </c>
    </row>
    <row r="16" spans="1:7" ht="17.25" customHeight="1" x14ac:dyDescent="0.2">
      <c r="A16" s="14" t="s">
        <v>232</v>
      </c>
      <c r="B16" s="97">
        <v>0</v>
      </c>
      <c r="C16" s="97">
        <v>0</v>
      </c>
      <c r="D16" s="97">
        <v>0</v>
      </c>
      <c r="E16" s="97">
        <v>80</v>
      </c>
      <c r="F16" s="97">
        <v>0</v>
      </c>
    </row>
    <row r="17" spans="1:6" ht="17.25" customHeight="1" x14ac:dyDescent="0.2">
      <c r="A17" s="14" t="s">
        <v>234</v>
      </c>
      <c r="B17" s="97">
        <v>0</v>
      </c>
      <c r="C17" s="97">
        <v>0</v>
      </c>
      <c r="D17" s="97">
        <v>0</v>
      </c>
      <c r="E17" s="97">
        <v>0</v>
      </c>
      <c r="F17" s="97">
        <v>23.000000000000004</v>
      </c>
    </row>
    <row r="18" spans="1:6" ht="17.25" customHeight="1" x14ac:dyDescent="0.2">
      <c r="A18" s="14" t="s">
        <v>7</v>
      </c>
      <c r="B18" s="97">
        <v>526</v>
      </c>
      <c r="C18" s="97">
        <v>0</v>
      </c>
      <c r="D18" s="97">
        <v>0</v>
      </c>
      <c r="E18" s="97">
        <v>349</v>
      </c>
      <c r="F18" s="97">
        <v>407</v>
      </c>
    </row>
    <row r="19" spans="1:6" ht="17.25" customHeight="1" x14ac:dyDescent="0.2">
      <c r="A19" s="4" t="s">
        <v>25</v>
      </c>
      <c r="B19" s="97">
        <v>47</v>
      </c>
      <c r="C19" s="97">
        <v>8</v>
      </c>
      <c r="D19" s="97">
        <v>52</v>
      </c>
      <c r="E19" s="97">
        <v>74</v>
      </c>
      <c r="F19" s="97">
        <v>38</v>
      </c>
    </row>
    <row r="20" spans="1:6" ht="17.25" customHeight="1" x14ac:dyDescent="0.2">
      <c r="A20" s="4" t="s">
        <v>243</v>
      </c>
      <c r="B20" s="97">
        <v>26</v>
      </c>
      <c r="C20" s="97">
        <v>24</v>
      </c>
      <c r="D20" s="97">
        <v>13</v>
      </c>
      <c r="E20" s="97">
        <v>27</v>
      </c>
      <c r="F20" s="97">
        <v>24.000000000000004</v>
      </c>
    </row>
    <row r="21" spans="1:6" ht="17.25" customHeight="1" x14ac:dyDescent="0.2">
      <c r="A21" s="10"/>
      <c r="B21" s="99"/>
      <c r="C21" s="99"/>
      <c r="D21" s="99"/>
      <c r="E21" s="10"/>
      <c r="F21" s="99"/>
    </row>
    <row r="22" spans="1:6" ht="17.25" customHeight="1" x14ac:dyDescent="0.2">
      <c r="A22" s="21" t="s">
        <v>313</v>
      </c>
      <c r="F22" s="97"/>
    </row>
    <row r="23" spans="1:6" x14ac:dyDescent="0.2">
      <c r="F23" s="97"/>
    </row>
    <row r="24" spans="1:6" x14ac:dyDescent="0.2">
      <c r="C24" s="100"/>
      <c r="F24" s="97"/>
    </row>
    <row r="25" spans="1:6" x14ac:dyDescent="0.2">
      <c r="F25" s="97"/>
    </row>
    <row r="26" spans="1:6" x14ac:dyDescent="0.2">
      <c r="F26" s="97"/>
    </row>
    <row r="27" spans="1:6" x14ac:dyDescent="0.2"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8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41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418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205</v>
      </c>
      <c r="C8" s="97">
        <v>156</v>
      </c>
      <c r="D8" s="97">
        <v>163</v>
      </c>
      <c r="E8" s="97">
        <v>174</v>
      </c>
      <c r="F8" s="97">
        <v>174</v>
      </c>
    </row>
    <row r="9" spans="1:7" ht="17.25" customHeight="1" x14ac:dyDescent="0.2">
      <c r="A9" s="2" t="s">
        <v>33</v>
      </c>
      <c r="B9" s="97">
        <v>63872</v>
      </c>
      <c r="C9" s="97">
        <v>70884</v>
      </c>
      <c r="D9" s="97">
        <v>77238</v>
      </c>
      <c r="E9" s="97">
        <v>84342</v>
      </c>
      <c r="F9" s="97">
        <v>88794.000000000029</v>
      </c>
    </row>
    <row r="10" spans="1:7" ht="17.25" customHeight="1" x14ac:dyDescent="0.2">
      <c r="A10" s="2" t="s">
        <v>23</v>
      </c>
      <c r="B10" s="97">
        <v>13366</v>
      </c>
      <c r="C10" s="97">
        <v>18546</v>
      </c>
      <c r="D10" s="97">
        <v>22289</v>
      </c>
      <c r="E10" s="97">
        <v>29822</v>
      </c>
      <c r="F10" s="97">
        <v>35359.000000000015</v>
      </c>
      <c r="G10" s="100"/>
    </row>
    <row r="11" spans="1:7" ht="17.25" customHeight="1" x14ac:dyDescent="0.2">
      <c r="A11" s="4" t="s">
        <v>355</v>
      </c>
      <c r="B11" s="97">
        <v>12759</v>
      </c>
      <c r="C11" s="97">
        <v>17875</v>
      </c>
      <c r="D11" s="97">
        <v>21564</v>
      </c>
      <c r="E11" s="97">
        <v>28681</v>
      </c>
      <c r="F11" s="97">
        <v>34416.999999999993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1202</v>
      </c>
      <c r="E12" s="97">
        <v>428</v>
      </c>
      <c r="F12" s="97">
        <v>0</v>
      </c>
    </row>
    <row r="13" spans="1:7" ht="17.25" customHeight="1" x14ac:dyDescent="0.2">
      <c r="A13" s="14" t="s">
        <v>14</v>
      </c>
      <c r="B13" s="97">
        <v>1014</v>
      </c>
      <c r="C13" s="97">
        <v>1339</v>
      </c>
      <c r="D13" s="97">
        <v>0</v>
      </c>
      <c r="E13" s="97">
        <v>3600</v>
      </c>
      <c r="F13" s="97">
        <v>399.00000000000006</v>
      </c>
    </row>
    <row r="14" spans="1:7" ht="17.25" customHeight="1" x14ac:dyDescent="0.2">
      <c r="A14" s="14" t="s">
        <v>215</v>
      </c>
      <c r="B14" s="97">
        <v>0</v>
      </c>
      <c r="C14" s="97">
        <v>0</v>
      </c>
      <c r="D14" s="97">
        <v>0</v>
      </c>
      <c r="E14" s="97">
        <v>153</v>
      </c>
      <c r="F14" s="97">
        <v>0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1476</v>
      </c>
      <c r="F15" s="97">
        <v>0</v>
      </c>
    </row>
    <row r="16" spans="1:7" ht="17.25" customHeight="1" x14ac:dyDescent="0.2">
      <c r="A16" s="14" t="s">
        <v>9</v>
      </c>
      <c r="B16" s="97">
        <v>0</v>
      </c>
      <c r="C16" s="97">
        <v>0</v>
      </c>
      <c r="D16" s="97">
        <v>0</v>
      </c>
      <c r="E16" s="97">
        <v>1300</v>
      </c>
      <c r="F16" s="97">
        <v>4546</v>
      </c>
    </row>
    <row r="17" spans="1:6" ht="17.25" customHeight="1" x14ac:dyDescent="0.2">
      <c r="A17" s="14" t="s">
        <v>17</v>
      </c>
      <c r="B17" s="97">
        <v>3892</v>
      </c>
      <c r="C17" s="97">
        <v>6854</v>
      </c>
      <c r="D17" s="97">
        <v>9752</v>
      </c>
      <c r="E17" s="97">
        <v>7533</v>
      </c>
      <c r="F17" s="97">
        <v>8038.0000000000009</v>
      </c>
    </row>
    <row r="18" spans="1:6" ht="17.25" customHeight="1" x14ac:dyDescent="0.2">
      <c r="A18" s="14" t="s">
        <v>8</v>
      </c>
      <c r="B18" s="97">
        <v>1041</v>
      </c>
      <c r="C18" s="97">
        <v>820</v>
      </c>
      <c r="D18" s="97">
        <v>3743</v>
      </c>
      <c r="E18" s="97">
        <v>757</v>
      </c>
      <c r="F18" s="97">
        <v>0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741</v>
      </c>
      <c r="F19" s="97">
        <v>1504.0000000000009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3017.0000000000023</v>
      </c>
    </row>
    <row r="21" spans="1:6" ht="17.25" customHeight="1" x14ac:dyDescent="0.2">
      <c r="A21" s="14" t="s">
        <v>184</v>
      </c>
      <c r="B21" s="97">
        <v>0</v>
      </c>
      <c r="C21" s="97">
        <v>3102</v>
      </c>
      <c r="D21" s="97">
        <v>749</v>
      </c>
      <c r="E21" s="97">
        <v>0</v>
      </c>
      <c r="F21" s="97">
        <v>0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2828</v>
      </c>
      <c r="F22" s="97">
        <v>3519.9999999999995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0</v>
      </c>
      <c r="F23" s="97">
        <v>1456.0000000000005</v>
      </c>
    </row>
    <row r="24" spans="1:6" ht="17.25" customHeight="1" x14ac:dyDescent="0.2">
      <c r="A24" s="14" t="s">
        <v>7</v>
      </c>
      <c r="B24" s="97">
        <v>6812</v>
      </c>
      <c r="C24" s="97">
        <v>4912</v>
      </c>
      <c r="D24" s="97">
        <v>6118</v>
      </c>
      <c r="E24" s="97">
        <v>8039</v>
      </c>
      <c r="F24" s="97">
        <v>7185.9999999999991</v>
      </c>
    </row>
    <row r="25" spans="1:6" ht="17.25" customHeight="1" x14ac:dyDescent="0.2">
      <c r="A25" s="14" t="s">
        <v>347</v>
      </c>
      <c r="B25" s="97">
        <v>0</v>
      </c>
      <c r="C25" s="97">
        <v>0</v>
      </c>
      <c r="D25" s="97">
        <v>0</v>
      </c>
      <c r="E25" s="97">
        <v>0</v>
      </c>
      <c r="F25" s="97">
        <v>4751</v>
      </c>
    </row>
    <row r="26" spans="1:6" ht="17.25" customHeight="1" x14ac:dyDescent="0.2">
      <c r="A26" s="14" t="s">
        <v>20</v>
      </c>
      <c r="B26" s="97">
        <v>0</v>
      </c>
      <c r="C26" s="97">
        <v>848</v>
      </c>
      <c r="D26" s="97">
        <v>0</v>
      </c>
      <c r="E26" s="97">
        <v>0</v>
      </c>
      <c r="F26" s="97">
        <v>0</v>
      </c>
    </row>
    <row r="27" spans="1:6" ht="17.25" customHeight="1" x14ac:dyDescent="0.2">
      <c r="A27" s="14" t="s">
        <v>239</v>
      </c>
      <c r="B27" s="97">
        <v>0</v>
      </c>
      <c r="C27" s="97">
        <v>0</v>
      </c>
      <c r="D27" s="97">
        <v>0</v>
      </c>
      <c r="E27" s="97">
        <v>1826</v>
      </c>
      <c r="F27" s="97">
        <v>0</v>
      </c>
    </row>
    <row r="28" spans="1:6" ht="17.25" customHeight="1" x14ac:dyDescent="0.2">
      <c r="A28" s="4" t="s">
        <v>25</v>
      </c>
      <c r="B28" s="97">
        <v>325</v>
      </c>
      <c r="C28" s="97">
        <v>447</v>
      </c>
      <c r="D28" s="97">
        <v>489</v>
      </c>
      <c r="E28" s="97">
        <v>730</v>
      </c>
      <c r="F28" s="97">
        <v>662.99999999999989</v>
      </c>
    </row>
    <row r="29" spans="1:6" ht="17.25" customHeight="1" x14ac:dyDescent="0.2">
      <c r="A29" s="4" t="s">
        <v>243</v>
      </c>
      <c r="B29" s="97">
        <v>282</v>
      </c>
      <c r="C29" s="97">
        <v>224</v>
      </c>
      <c r="D29" s="97">
        <v>236</v>
      </c>
      <c r="E29" s="97">
        <v>411</v>
      </c>
      <c r="F29" s="97">
        <v>279.00000000000006</v>
      </c>
    </row>
    <row r="30" spans="1:6" ht="17.25" customHeight="1" x14ac:dyDescent="0.2">
      <c r="A30" s="10"/>
      <c r="B30" s="99"/>
      <c r="C30" s="99"/>
      <c r="D30" s="99"/>
      <c r="E30" s="10"/>
      <c r="F30" s="99"/>
    </row>
    <row r="31" spans="1:6" ht="17.25" customHeight="1" x14ac:dyDescent="0.2">
      <c r="A31" s="21" t="s">
        <v>313</v>
      </c>
      <c r="F31" s="97"/>
    </row>
    <row r="32" spans="1:6" x14ac:dyDescent="0.2">
      <c r="F32" s="97"/>
    </row>
    <row r="33" spans="3:6" x14ac:dyDescent="0.2">
      <c r="C33" s="100"/>
      <c r="F33" s="97"/>
    </row>
    <row r="34" spans="3:6" x14ac:dyDescent="0.2">
      <c r="F34" s="97"/>
    </row>
    <row r="35" spans="3:6" x14ac:dyDescent="0.2">
      <c r="F35" s="97"/>
    </row>
    <row r="36" spans="3:6" x14ac:dyDescent="0.2">
      <c r="F36" s="97"/>
    </row>
    <row r="37" spans="3:6" x14ac:dyDescent="0.2">
      <c r="F37" s="97"/>
    </row>
    <row r="38" spans="3:6" x14ac:dyDescent="0.2">
      <c r="F38" s="97"/>
    </row>
    <row r="39" spans="3:6" x14ac:dyDescent="0.2">
      <c r="F39" s="97"/>
    </row>
    <row r="40" spans="3:6" x14ac:dyDescent="0.2">
      <c r="F40" s="97"/>
    </row>
    <row r="41" spans="3:6" x14ac:dyDescent="0.2">
      <c r="F41" s="97"/>
    </row>
    <row r="42" spans="3:6" x14ac:dyDescent="0.2">
      <c r="F42" s="97"/>
    </row>
    <row r="43" spans="3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9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419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48</v>
      </c>
      <c r="C8" s="97">
        <v>34</v>
      </c>
      <c r="D8" s="97">
        <v>38</v>
      </c>
      <c r="E8" s="97">
        <v>43</v>
      </c>
      <c r="F8" s="97">
        <v>45</v>
      </c>
    </row>
    <row r="9" spans="1:7" ht="17.25" customHeight="1" x14ac:dyDescent="0.2">
      <c r="A9" s="2" t="s">
        <v>33</v>
      </c>
      <c r="B9" s="97">
        <v>14331</v>
      </c>
      <c r="C9" s="97">
        <v>16418</v>
      </c>
      <c r="D9" s="97">
        <v>18825</v>
      </c>
      <c r="E9" s="97">
        <v>21685</v>
      </c>
      <c r="F9" s="97">
        <v>23524.999999999996</v>
      </c>
    </row>
    <row r="10" spans="1:7" ht="17.25" customHeight="1" x14ac:dyDescent="0.2">
      <c r="A10" s="2" t="s">
        <v>23</v>
      </c>
      <c r="B10" s="97">
        <v>5711</v>
      </c>
      <c r="C10" s="97">
        <v>6430</v>
      </c>
      <c r="D10" s="97">
        <v>8135</v>
      </c>
      <c r="E10" s="97">
        <v>10499</v>
      </c>
      <c r="F10" s="97">
        <v>11201</v>
      </c>
      <c r="G10" s="100"/>
    </row>
    <row r="11" spans="1:7" ht="17.25" customHeight="1" x14ac:dyDescent="0.2">
      <c r="A11" s="4" t="s">
        <v>355</v>
      </c>
      <c r="B11" s="97">
        <v>5585</v>
      </c>
      <c r="C11" s="97">
        <v>6300</v>
      </c>
      <c r="D11" s="97">
        <v>8049</v>
      </c>
      <c r="E11" s="97">
        <v>10285</v>
      </c>
      <c r="F11" s="97">
        <v>11075.000000000005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28</v>
      </c>
      <c r="F12" s="97">
        <v>45.000000000000007</v>
      </c>
    </row>
    <row r="13" spans="1:7" ht="17.25" customHeight="1" x14ac:dyDescent="0.2">
      <c r="A13" s="14" t="s">
        <v>14</v>
      </c>
      <c r="B13" s="97">
        <v>608</v>
      </c>
      <c r="C13" s="97">
        <v>570</v>
      </c>
      <c r="D13" s="97">
        <v>544</v>
      </c>
      <c r="E13" s="97">
        <v>643</v>
      </c>
      <c r="F13" s="97">
        <v>0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292</v>
      </c>
      <c r="F14" s="97">
        <v>0</v>
      </c>
    </row>
    <row r="15" spans="1:7" ht="17.25" customHeight="1" x14ac:dyDescent="0.2">
      <c r="A15" s="14" t="s">
        <v>15</v>
      </c>
      <c r="B15" s="97">
        <v>796</v>
      </c>
      <c r="C15" s="97">
        <v>0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9</v>
      </c>
      <c r="B16" s="97">
        <v>0</v>
      </c>
      <c r="C16" s="97">
        <v>419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17</v>
      </c>
      <c r="B17" s="97">
        <v>1522</v>
      </c>
      <c r="C17" s="97">
        <v>2329</v>
      </c>
      <c r="D17" s="97">
        <v>3566</v>
      </c>
      <c r="E17" s="97">
        <v>3725</v>
      </c>
      <c r="F17" s="97">
        <v>6389.0000000000018</v>
      </c>
    </row>
    <row r="18" spans="1:6" ht="17.25" customHeight="1" x14ac:dyDescent="0.2">
      <c r="A18" s="14" t="s">
        <v>8</v>
      </c>
      <c r="B18" s="97">
        <v>151</v>
      </c>
      <c r="C18" s="97">
        <v>158</v>
      </c>
      <c r="D18" s="97">
        <v>306</v>
      </c>
      <c r="E18" s="97">
        <v>262</v>
      </c>
      <c r="F18" s="97">
        <v>0</v>
      </c>
    </row>
    <row r="19" spans="1:6" ht="17.25" customHeight="1" x14ac:dyDescent="0.2">
      <c r="A19" s="14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523.00000000000011</v>
      </c>
    </row>
    <row r="20" spans="1:6" ht="17.25" customHeight="1" x14ac:dyDescent="0.2">
      <c r="A20" s="14" t="s">
        <v>35</v>
      </c>
      <c r="B20" s="97">
        <v>0</v>
      </c>
      <c r="C20" s="97">
        <v>297</v>
      </c>
      <c r="D20" s="97">
        <v>0</v>
      </c>
      <c r="E20" s="97">
        <v>0</v>
      </c>
      <c r="F20" s="97">
        <v>0</v>
      </c>
    </row>
    <row r="21" spans="1:6" ht="17.25" customHeight="1" x14ac:dyDescent="0.2">
      <c r="A21" s="14" t="s">
        <v>184</v>
      </c>
      <c r="B21" s="97">
        <v>0</v>
      </c>
      <c r="C21" s="97">
        <v>0</v>
      </c>
      <c r="D21" s="97">
        <v>609</v>
      </c>
      <c r="E21" s="97">
        <v>0</v>
      </c>
      <c r="F21" s="97">
        <v>0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2834</v>
      </c>
      <c r="F22" s="97">
        <v>1798.9999999999998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0</v>
      </c>
      <c r="F23" s="97">
        <v>138.00000000000003</v>
      </c>
    </row>
    <row r="24" spans="1:6" ht="17.25" customHeight="1" x14ac:dyDescent="0.2">
      <c r="A24" s="14" t="s">
        <v>7</v>
      </c>
      <c r="B24" s="97">
        <v>2508</v>
      </c>
      <c r="C24" s="97">
        <v>2527</v>
      </c>
      <c r="D24" s="97">
        <v>3024</v>
      </c>
      <c r="E24" s="97">
        <v>2501</v>
      </c>
      <c r="F24" s="97">
        <v>1493.9999999999995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>
        <v>0</v>
      </c>
      <c r="F25" s="97">
        <v>687</v>
      </c>
    </row>
    <row r="26" spans="1:6" ht="17.25" customHeight="1" x14ac:dyDescent="0.2">
      <c r="A26" s="4" t="s">
        <v>25</v>
      </c>
      <c r="B26" s="97">
        <v>87</v>
      </c>
      <c r="C26" s="97">
        <v>88</v>
      </c>
      <c r="D26" s="97">
        <v>70</v>
      </c>
      <c r="E26" s="97">
        <v>176</v>
      </c>
      <c r="F26" s="97">
        <v>94.999999999999986</v>
      </c>
    </row>
    <row r="27" spans="1:6" ht="17.25" customHeight="1" x14ac:dyDescent="0.2">
      <c r="A27" s="4" t="s">
        <v>243</v>
      </c>
      <c r="B27" s="97">
        <v>39</v>
      </c>
      <c r="C27" s="97">
        <v>42</v>
      </c>
      <c r="D27" s="97">
        <v>16</v>
      </c>
      <c r="E27" s="97">
        <v>38</v>
      </c>
      <c r="F27" s="97">
        <v>30.999999999999996</v>
      </c>
    </row>
    <row r="28" spans="1:6" ht="17.25" customHeight="1" x14ac:dyDescent="0.2">
      <c r="A28" s="10"/>
      <c r="B28" s="99"/>
      <c r="C28" s="99"/>
      <c r="D28" s="99"/>
      <c r="E28" s="10"/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0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420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76</v>
      </c>
      <c r="C8" s="97">
        <v>65</v>
      </c>
      <c r="D8" s="97">
        <v>70</v>
      </c>
      <c r="E8" s="97">
        <v>75</v>
      </c>
      <c r="F8" s="97">
        <v>74</v>
      </c>
    </row>
    <row r="9" spans="1:7" ht="17.25" customHeight="1" x14ac:dyDescent="0.2">
      <c r="A9" s="2" t="s">
        <v>33</v>
      </c>
      <c r="B9" s="97">
        <v>20133</v>
      </c>
      <c r="C9" s="97">
        <v>23632</v>
      </c>
      <c r="D9" s="97">
        <v>27392</v>
      </c>
      <c r="E9" s="97">
        <v>30931</v>
      </c>
      <c r="F9" s="97">
        <v>32950</v>
      </c>
    </row>
    <row r="10" spans="1:7" ht="17.25" customHeight="1" x14ac:dyDescent="0.2">
      <c r="A10" s="2" t="s">
        <v>23</v>
      </c>
      <c r="B10" s="97">
        <v>6193</v>
      </c>
      <c r="C10" s="97">
        <v>6232</v>
      </c>
      <c r="D10" s="97">
        <v>8632</v>
      </c>
      <c r="E10" s="97">
        <v>10584</v>
      </c>
      <c r="F10" s="97">
        <v>12416.000000000002</v>
      </c>
      <c r="G10" s="100"/>
    </row>
    <row r="11" spans="1:7" ht="17.25" customHeight="1" x14ac:dyDescent="0.2">
      <c r="A11" s="4" t="s">
        <v>355</v>
      </c>
      <c r="B11" s="97">
        <v>6013</v>
      </c>
      <c r="C11" s="97">
        <v>6018</v>
      </c>
      <c r="D11" s="97">
        <v>8395</v>
      </c>
      <c r="E11" s="97">
        <v>10172</v>
      </c>
      <c r="F11" s="97">
        <v>12066</v>
      </c>
      <c r="G11" s="100"/>
    </row>
    <row r="12" spans="1:7" ht="17.25" customHeight="1" x14ac:dyDescent="0.2">
      <c r="A12" s="14" t="s">
        <v>14</v>
      </c>
      <c r="B12" s="97">
        <v>935</v>
      </c>
      <c r="C12" s="97">
        <v>1033</v>
      </c>
      <c r="D12" s="97">
        <v>0</v>
      </c>
      <c r="E12" s="97">
        <v>2370</v>
      </c>
      <c r="F12" s="97">
        <v>0</v>
      </c>
    </row>
    <row r="13" spans="1:7" ht="17.25" customHeight="1" x14ac:dyDescent="0.2">
      <c r="A13" s="14" t="s">
        <v>38</v>
      </c>
      <c r="B13" s="97">
        <v>0</v>
      </c>
      <c r="C13" s="97">
        <v>0</v>
      </c>
      <c r="D13" s="97">
        <v>0</v>
      </c>
      <c r="E13" s="97">
        <v>206</v>
      </c>
      <c r="F13" s="97">
        <v>0</v>
      </c>
    </row>
    <row r="14" spans="1:7" ht="17.25" customHeight="1" x14ac:dyDescent="0.2">
      <c r="A14" s="14" t="s">
        <v>17</v>
      </c>
      <c r="B14" s="97">
        <v>2197</v>
      </c>
      <c r="C14" s="97">
        <v>2879</v>
      </c>
      <c r="D14" s="97">
        <v>4384</v>
      </c>
      <c r="E14" s="97">
        <v>3072</v>
      </c>
      <c r="F14" s="97">
        <v>6650.9999999999973</v>
      </c>
    </row>
    <row r="15" spans="1:7" ht="17.25" customHeight="1" x14ac:dyDescent="0.2">
      <c r="A15" s="14" t="s">
        <v>8</v>
      </c>
      <c r="B15" s="97">
        <v>0</v>
      </c>
      <c r="C15" s="97">
        <v>557</v>
      </c>
      <c r="D15" s="97">
        <v>2126</v>
      </c>
      <c r="E15" s="97">
        <v>144</v>
      </c>
      <c r="F15" s="97">
        <v>0</v>
      </c>
    </row>
    <row r="16" spans="1:7" ht="17.25" customHeight="1" x14ac:dyDescent="0.2">
      <c r="A16" s="14" t="s">
        <v>225</v>
      </c>
      <c r="B16" s="97">
        <v>0</v>
      </c>
      <c r="C16" s="97">
        <v>0</v>
      </c>
      <c r="D16" s="97">
        <v>0</v>
      </c>
      <c r="E16" s="97">
        <v>472</v>
      </c>
      <c r="F16" s="97">
        <v>0</v>
      </c>
    </row>
    <row r="17" spans="1:6" ht="17.25" customHeight="1" x14ac:dyDescent="0.2">
      <c r="A17" s="14" t="s">
        <v>337</v>
      </c>
      <c r="B17" s="97">
        <v>0</v>
      </c>
      <c r="C17" s="97">
        <v>0</v>
      </c>
      <c r="D17" s="97">
        <v>0</v>
      </c>
      <c r="E17" s="97">
        <v>0</v>
      </c>
      <c r="F17" s="97">
        <v>581.99999999999943</v>
      </c>
    </row>
    <row r="18" spans="1:6" ht="17.25" customHeight="1" x14ac:dyDescent="0.2">
      <c r="A18" s="14" t="s">
        <v>232</v>
      </c>
      <c r="B18" s="97">
        <v>0</v>
      </c>
      <c r="C18" s="97">
        <v>0</v>
      </c>
      <c r="D18" s="97">
        <v>0</v>
      </c>
      <c r="E18" s="97">
        <v>573</v>
      </c>
      <c r="F18" s="97">
        <v>1084.0000000000005</v>
      </c>
    </row>
    <row r="19" spans="1:6" ht="17.25" customHeight="1" x14ac:dyDescent="0.2">
      <c r="A19" s="14" t="s">
        <v>234</v>
      </c>
      <c r="B19" s="97">
        <v>0</v>
      </c>
      <c r="C19" s="97">
        <v>0</v>
      </c>
      <c r="D19" s="97">
        <v>0</v>
      </c>
      <c r="E19" s="97">
        <v>0</v>
      </c>
      <c r="F19" s="97">
        <v>1051.0000000000002</v>
      </c>
    </row>
    <row r="20" spans="1:6" ht="17.25" customHeight="1" x14ac:dyDescent="0.2">
      <c r="A20" s="14" t="s">
        <v>7</v>
      </c>
      <c r="B20" s="97">
        <v>2881</v>
      </c>
      <c r="C20" s="97">
        <v>1549</v>
      </c>
      <c r="D20" s="97">
        <v>1885</v>
      </c>
      <c r="E20" s="97">
        <v>2900</v>
      </c>
      <c r="F20" s="97">
        <v>2119</v>
      </c>
    </row>
    <row r="21" spans="1:6" ht="17.25" customHeight="1" x14ac:dyDescent="0.2">
      <c r="A21" s="14" t="s">
        <v>301</v>
      </c>
      <c r="B21" s="97">
        <v>0</v>
      </c>
      <c r="C21" s="97">
        <v>0</v>
      </c>
      <c r="D21" s="97">
        <v>0</v>
      </c>
      <c r="E21" s="97">
        <v>0</v>
      </c>
      <c r="F21" s="97">
        <v>579</v>
      </c>
    </row>
    <row r="22" spans="1:6" ht="17.25" customHeight="1" x14ac:dyDescent="0.2">
      <c r="A22" s="14" t="s">
        <v>239</v>
      </c>
      <c r="B22" s="97">
        <v>0</v>
      </c>
      <c r="C22" s="97">
        <v>0</v>
      </c>
      <c r="D22" s="97">
        <v>0</v>
      </c>
      <c r="E22" s="97">
        <v>435</v>
      </c>
      <c r="F22" s="97">
        <v>0</v>
      </c>
    </row>
    <row r="23" spans="1:6" ht="17.25" customHeight="1" x14ac:dyDescent="0.2">
      <c r="A23" s="4" t="s">
        <v>25</v>
      </c>
      <c r="B23" s="97">
        <v>109</v>
      </c>
      <c r="C23" s="97">
        <v>159</v>
      </c>
      <c r="D23" s="97">
        <v>190</v>
      </c>
      <c r="E23" s="97">
        <v>282</v>
      </c>
      <c r="F23" s="97">
        <v>226.99999999999997</v>
      </c>
    </row>
    <row r="24" spans="1:6" ht="17.25" customHeight="1" x14ac:dyDescent="0.2">
      <c r="A24" s="4" t="s">
        <v>243</v>
      </c>
      <c r="B24" s="97">
        <v>71</v>
      </c>
      <c r="C24" s="97">
        <v>55</v>
      </c>
      <c r="D24" s="97">
        <v>47</v>
      </c>
      <c r="E24" s="97">
        <v>130</v>
      </c>
      <c r="F24" s="97">
        <v>123.00000000000003</v>
      </c>
    </row>
    <row r="25" spans="1:6" ht="17.25" customHeight="1" x14ac:dyDescent="0.2">
      <c r="A25" s="10"/>
      <c r="B25" s="99"/>
      <c r="C25" s="99"/>
      <c r="D25" s="99"/>
      <c r="E25" s="10"/>
      <c r="F25" s="99"/>
    </row>
    <row r="26" spans="1:6" ht="17.25" customHeight="1" x14ac:dyDescent="0.2">
      <c r="A26" s="21" t="s">
        <v>313</v>
      </c>
      <c r="F26" s="97"/>
    </row>
    <row r="27" spans="1:6" x14ac:dyDescent="0.2">
      <c r="F27" s="97"/>
    </row>
    <row r="28" spans="1:6" x14ac:dyDescent="0.2">
      <c r="C28" s="100"/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421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25</v>
      </c>
      <c r="C8" s="97">
        <v>20</v>
      </c>
      <c r="D8" s="97">
        <v>22</v>
      </c>
      <c r="E8" s="97">
        <v>22</v>
      </c>
      <c r="F8" s="97">
        <v>23</v>
      </c>
    </row>
    <row r="9" spans="1:7" ht="17.25" customHeight="1" x14ac:dyDescent="0.2">
      <c r="A9" s="2" t="s">
        <v>33</v>
      </c>
      <c r="B9" s="97">
        <v>6875</v>
      </c>
      <c r="C9" s="97">
        <v>7849</v>
      </c>
      <c r="D9" s="97">
        <v>8750</v>
      </c>
      <c r="E9" s="97">
        <v>9941</v>
      </c>
      <c r="F9" s="97">
        <v>10587</v>
      </c>
    </row>
    <row r="10" spans="1:7" ht="17.25" customHeight="1" x14ac:dyDescent="0.2">
      <c r="A10" s="2" t="s">
        <v>23</v>
      </c>
      <c r="B10" s="97">
        <v>3432</v>
      </c>
      <c r="C10" s="97">
        <v>4480</v>
      </c>
      <c r="D10" s="97">
        <v>4243</v>
      </c>
      <c r="E10" s="97">
        <v>6495</v>
      </c>
      <c r="F10" s="97">
        <v>5751.9999999999991</v>
      </c>
      <c r="G10" s="100"/>
    </row>
    <row r="11" spans="1:7" ht="17.25" customHeight="1" x14ac:dyDescent="0.2">
      <c r="A11" s="4" t="s">
        <v>355</v>
      </c>
      <c r="B11" s="97">
        <v>3369</v>
      </c>
      <c r="C11" s="97">
        <v>4384</v>
      </c>
      <c r="D11" s="97">
        <v>4150</v>
      </c>
      <c r="E11" s="97">
        <v>6326</v>
      </c>
      <c r="F11" s="97">
        <v>5613</v>
      </c>
      <c r="G11" s="100"/>
    </row>
    <row r="12" spans="1:7" ht="17.25" customHeight="1" x14ac:dyDescent="0.2">
      <c r="A12" s="14" t="s">
        <v>14</v>
      </c>
      <c r="B12" s="97">
        <v>822</v>
      </c>
      <c r="C12" s="97">
        <v>1472</v>
      </c>
      <c r="D12" s="97">
        <v>940</v>
      </c>
      <c r="E12" s="97">
        <v>3116</v>
      </c>
      <c r="F12" s="97">
        <v>3264.0000000000009</v>
      </c>
    </row>
    <row r="13" spans="1:7" ht="17.25" customHeight="1" x14ac:dyDescent="0.2">
      <c r="A13" s="14" t="s">
        <v>70</v>
      </c>
      <c r="B13" s="97">
        <v>0</v>
      </c>
      <c r="C13" s="97">
        <v>369</v>
      </c>
      <c r="D13" s="97">
        <v>835</v>
      </c>
      <c r="E13" s="97">
        <v>185</v>
      </c>
      <c r="F13" s="97">
        <v>0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124</v>
      </c>
      <c r="F14" s="97">
        <v>0</v>
      </c>
    </row>
    <row r="15" spans="1:7" ht="17.25" customHeight="1" x14ac:dyDescent="0.2">
      <c r="A15" s="14" t="s">
        <v>9</v>
      </c>
      <c r="B15" s="97">
        <v>0</v>
      </c>
      <c r="C15" s="97">
        <v>0</v>
      </c>
      <c r="D15" s="97">
        <v>0</v>
      </c>
      <c r="E15" s="97">
        <v>0</v>
      </c>
      <c r="F15" s="97">
        <v>39.999999999999993</v>
      </c>
    </row>
    <row r="16" spans="1:7" ht="17.25" customHeight="1" x14ac:dyDescent="0.2">
      <c r="A16" s="14" t="s">
        <v>17</v>
      </c>
      <c r="B16" s="97">
        <v>1377</v>
      </c>
      <c r="C16" s="97">
        <v>2152</v>
      </c>
      <c r="D16" s="97">
        <v>2375</v>
      </c>
      <c r="E16" s="97">
        <v>2330</v>
      </c>
      <c r="F16" s="97">
        <v>1071.9999999999998</v>
      </c>
    </row>
    <row r="17" spans="1:6" ht="17.25" customHeight="1" x14ac:dyDescent="0.2">
      <c r="A17" s="14" t="s">
        <v>8</v>
      </c>
      <c r="B17" s="97">
        <v>174</v>
      </c>
      <c r="C17" s="97">
        <v>47</v>
      </c>
      <c r="D17" s="97">
        <v>0</v>
      </c>
      <c r="E17" s="97">
        <v>44</v>
      </c>
      <c r="F17" s="97">
        <v>0</v>
      </c>
    </row>
    <row r="18" spans="1:6" ht="17.25" customHeight="1" x14ac:dyDescent="0.2">
      <c r="A18" s="14" t="s">
        <v>337</v>
      </c>
      <c r="B18" s="97">
        <v>0</v>
      </c>
      <c r="C18" s="97">
        <v>0</v>
      </c>
      <c r="D18" s="97">
        <v>0</v>
      </c>
      <c r="E18" s="97">
        <v>0</v>
      </c>
      <c r="F18" s="97">
        <v>307.99999999999989</v>
      </c>
    </row>
    <row r="19" spans="1:6" ht="17.25" customHeight="1" x14ac:dyDescent="0.2">
      <c r="A19" s="14" t="s">
        <v>234</v>
      </c>
      <c r="B19" s="97">
        <v>0</v>
      </c>
      <c r="C19" s="97">
        <v>0</v>
      </c>
      <c r="D19" s="97">
        <v>0</v>
      </c>
      <c r="E19" s="97">
        <v>0</v>
      </c>
      <c r="F19" s="97">
        <v>43.999999999999993</v>
      </c>
    </row>
    <row r="20" spans="1:6" ht="17.25" customHeight="1" x14ac:dyDescent="0.2">
      <c r="A20" s="14" t="s">
        <v>7</v>
      </c>
      <c r="B20" s="97">
        <v>996</v>
      </c>
      <c r="C20" s="97">
        <v>344</v>
      </c>
      <c r="D20" s="97">
        <v>0</v>
      </c>
      <c r="E20" s="97">
        <v>527</v>
      </c>
      <c r="F20" s="97">
        <v>885</v>
      </c>
    </row>
    <row r="21" spans="1:6" ht="17.25" customHeight="1" x14ac:dyDescent="0.2">
      <c r="A21" s="4" t="s">
        <v>25</v>
      </c>
      <c r="B21" s="97">
        <v>44</v>
      </c>
      <c r="C21" s="97">
        <v>65</v>
      </c>
      <c r="D21" s="97">
        <v>72</v>
      </c>
      <c r="E21" s="97">
        <v>140</v>
      </c>
      <c r="F21" s="97">
        <v>104.00000000000001</v>
      </c>
    </row>
    <row r="22" spans="1:6" ht="17.25" customHeight="1" x14ac:dyDescent="0.2">
      <c r="A22" s="4" t="s">
        <v>243</v>
      </c>
      <c r="B22" s="97">
        <v>19</v>
      </c>
      <c r="C22" s="97">
        <v>31</v>
      </c>
      <c r="D22" s="97">
        <v>21</v>
      </c>
      <c r="E22" s="97">
        <v>29</v>
      </c>
      <c r="F22" s="97">
        <v>35.000000000000007</v>
      </c>
    </row>
    <row r="23" spans="1:6" ht="17.25" customHeight="1" x14ac:dyDescent="0.2">
      <c r="A23" s="10"/>
      <c r="B23" s="99"/>
      <c r="C23" s="99"/>
      <c r="D23" s="99"/>
      <c r="E23" s="10"/>
      <c r="F23" s="99"/>
    </row>
    <row r="24" spans="1:6" ht="17.25" customHeight="1" x14ac:dyDescent="0.2">
      <c r="A24" s="21" t="s">
        <v>313</v>
      </c>
      <c r="F24" s="97"/>
    </row>
    <row r="25" spans="1:6" x14ac:dyDescent="0.2">
      <c r="F25" s="97"/>
    </row>
    <row r="26" spans="1:6" x14ac:dyDescent="0.2">
      <c r="C26" s="100"/>
      <c r="F26" s="97"/>
    </row>
    <row r="27" spans="1:6" x14ac:dyDescent="0.2"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>
    <tabColor theme="9" tint="0.59999389629810485"/>
    <pageSetUpPr fitToPage="1"/>
  </sheetPr>
  <dimension ref="A3:G4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0.332031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422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54</v>
      </c>
      <c r="C8" s="97">
        <v>44</v>
      </c>
      <c r="D8" s="97">
        <v>47</v>
      </c>
      <c r="E8" s="97">
        <v>52</v>
      </c>
      <c r="F8" s="97">
        <v>53</v>
      </c>
    </row>
    <row r="9" spans="1:7" ht="17.25" customHeight="1" x14ac:dyDescent="0.2">
      <c r="A9" s="2" t="s">
        <v>33</v>
      </c>
      <c r="B9" s="97">
        <v>15320</v>
      </c>
      <c r="C9" s="97">
        <v>16577</v>
      </c>
      <c r="D9" s="97">
        <v>18664</v>
      </c>
      <c r="E9" s="97">
        <v>21229</v>
      </c>
      <c r="F9" s="97">
        <v>23342.000000000007</v>
      </c>
    </row>
    <row r="10" spans="1:7" ht="17.25" customHeight="1" x14ac:dyDescent="0.2">
      <c r="A10" s="2" t="s">
        <v>23</v>
      </c>
      <c r="B10" s="97">
        <v>4351</v>
      </c>
      <c r="C10" s="97">
        <v>4363</v>
      </c>
      <c r="D10" s="97">
        <v>7127</v>
      </c>
      <c r="E10" s="97">
        <v>9429</v>
      </c>
      <c r="F10" s="97">
        <v>10456.000000000005</v>
      </c>
      <c r="G10" s="100"/>
    </row>
    <row r="11" spans="1:7" ht="17.25" customHeight="1" x14ac:dyDescent="0.2">
      <c r="A11" s="4" t="s">
        <v>355</v>
      </c>
      <c r="B11" s="97">
        <v>4063</v>
      </c>
      <c r="C11" s="97">
        <v>4175</v>
      </c>
      <c r="D11" s="97">
        <v>6887</v>
      </c>
      <c r="E11" s="97">
        <v>9131</v>
      </c>
      <c r="F11" s="97">
        <v>10198.999999999998</v>
      </c>
      <c r="G11" s="100"/>
    </row>
    <row r="12" spans="1:7" ht="17.25" customHeight="1" x14ac:dyDescent="0.2">
      <c r="A12" s="14" t="s">
        <v>14</v>
      </c>
      <c r="B12" s="97">
        <v>170</v>
      </c>
      <c r="C12" s="97">
        <v>320</v>
      </c>
      <c r="D12" s="97">
        <v>0</v>
      </c>
      <c r="E12" s="97">
        <v>1376</v>
      </c>
      <c r="F12" s="97">
        <v>0</v>
      </c>
    </row>
    <row r="13" spans="1:7" ht="17.25" customHeight="1" x14ac:dyDescent="0.2">
      <c r="A13" s="14" t="s">
        <v>203</v>
      </c>
      <c r="B13" s="97">
        <v>0</v>
      </c>
      <c r="C13" s="97">
        <v>0</v>
      </c>
      <c r="D13" s="97">
        <v>0</v>
      </c>
      <c r="E13" s="97">
        <v>0</v>
      </c>
      <c r="F13" s="97">
        <v>2132.0000000000005</v>
      </c>
    </row>
    <row r="14" spans="1:7" ht="17.25" customHeight="1" x14ac:dyDescent="0.2">
      <c r="A14" s="14" t="s">
        <v>37</v>
      </c>
      <c r="B14" s="97">
        <v>0</v>
      </c>
      <c r="C14" s="97">
        <v>0</v>
      </c>
      <c r="D14" s="97">
        <v>1172</v>
      </c>
      <c r="E14" s="97">
        <v>0</v>
      </c>
      <c r="F14" s="97">
        <v>0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0</v>
      </c>
      <c r="E15" s="97">
        <v>231</v>
      </c>
      <c r="F15" s="97">
        <v>0</v>
      </c>
    </row>
    <row r="16" spans="1:7" ht="17.25" customHeight="1" x14ac:dyDescent="0.2">
      <c r="A16" s="14" t="s">
        <v>9</v>
      </c>
      <c r="B16" s="97">
        <v>0</v>
      </c>
      <c r="C16" s="97">
        <v>0</v>
      </c>
      <c r="D16" s="97">
        <v>0</v>
      </c>
      <c r="E16" s="97">
        <v>906</v>
      </c>
      <c r="F16" s="97">
        <v>145</v>
      </c>
    </row>
    <row r="17" spans="1:6" ht="17.25" customHeight="1" x14ac:dyDescent="0.2">
      <c r="A17" s="14" t="s">
        <v>17</v>
      </c>
      <c r="B17" s="97">
        <v>594</v>
      </c>
      <c r="C17" s="97">
        <v>2641</v>
      </c>
      <c r="D17" s="97">
        <v>4032</v>
      </c>
      <c r="E17" s="97">
        <v>2694</v>
      </c>
      <c r="F17" s="97">
        <v>4141.0000000000009</v>
      </c>
    </row>
    <row r="18" spans="1:6" ht="17.25" customHeight="1" x14ac:dyDescent="0.2">
      <c r="A18" s="14" t="s">
        <v>8</v>
      </c>
      <c r="B18" s="97">
        <v>1240</v>
      </c>
      <c r="C18" s="97">
        <v>1029</v>
      </c>
      <c r="D18" s="97">
        <v>723</v>
      </c>
      <c r="E18" s="97">
        <v>45</v>
      </c>
      <c r="F18" s="97">
        <v>0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0</v>
      </c>
      <c r="F19" s="97">
        <v>605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505.00000000000006</v>
      </c>
    </row>
    <row r="21" spans="1:6" ht="17.25" customHeight="1" x14ac:dyDescent="0.2">
      <c r="A21" s="14" t="s">
        <v>97</v>
      </c>
      <c r="B21" s="97">
        <v>0</v>
      </c>
      <c r="C21" s="97">
        <v>0</v>
      </c>
      <c r="D21" s="97">
        <v>960</v>
      </c>
      <c r="E21" s="97">
        <v>0</v>
      </c>
      <c r="F21" s="97">
        <v>0</v>
      </c>
    </row>
    <row r="22" spans="1:6" ht="17.25" customHeight="1" x14ac:dyDescent="0.2">
      <c r="A22" s="14" t="s">
        <v>184</v>
      </c>
      <c r="B22" s="97">
        <v>398</v>
      </c>
      <c r="C22" s="97">
        <v>0</v>
      </c>
      <c r="D22" s="97">
        <v>0</v>
      </c>
      <c r="E22" s="97">
        <v>939</v>
      </c>
      <c r="F22" s="97">
        <v>0</v>
      </c>
    </row>
    <row r="23" spans="1:6" ht="17.25" customHeight="1" x14ac:dyDescent="0.2">
      <c r="A23" s="14" t="s">
        <v>232</v>
      </c>
      <c r="B23" s="97">
        <v>0</v>
      </c>
      <c r="C23" s="97">
        <v>0</v>
      </c>
      <c r="D23" s="97">
        <v>0</v>
      </c>
      <c r="E23" s="97">
        <v>0</v>
      </c>
      <c r="F23" s="97">
        <v>2464</v>
      </c>
    </row>
    <row r="24" spans="1:6" ht="17.25" customHeight="1" x14ac:dyDescent="0.2">
      <c r="A24" s="14" t="s">
        <v>234</v>
      </c>
      <c r="B24" s="97">
        <v>0</v>
      </c>
      <c r="C24" s="97">
        <v>0</v>
      </c>
      <c r="D24" s="97">
        <v>0</v>
      </c>
      <c r="E24" s="97">
        <v>0</v>
      </c>
      <c r="F24" s="97">
        <v>207.00000000000006</v>
      </c>
    </row>
    <row r="25" spans="1:6" ht="17.25" customHeight="1" x14ac:dyDescent="0.2">
      <c r="A25" s="14" t="s">
        <v>7</v>
      </c>
      <c r="B25" s="97">
        <v>1661</v>
      </c>
      <c r="C25" s="97">
        <v>185</v>
      </c>
      <c r="D25" s="97">
        <v>0</v>
      </c>
      <c r="E25" s="97">
        <v>1954</v>
      </c>
      <c r="F25" s="97">
        <v>0</v>
      </c>
    </row>
    <row r="26" spans="1:6" ht="17.25" customHeight="1" x14ac:dyDescent="0.2">
      <c r="A26" s="14" t="s">
        <v>239</v>
      </c>
      <c r="B26" s="97">
        <v>0</v>
      </c>
      <c r="C26" s="97">
        <v>0</v>
      </c>
      <c r="D26" s="97">
        <v>0</v>
      </c>
      <c r="E26" s="97">
        <v>986</v>
      </c>
      <c r="F26" s="97">
        <v>0</v>
      </c>
    </row>
    <row r="27" spans="1:6" ht="17.25" customHeight="1" x14ac:dyDescent="0.2">
      <c r="A27" s="4" t="s">
        <v>25</v>
      </c>
      <c r="B27" s="97">
        <v>235</v>
      </c>
      <c r="C27" s="97">
        <v>149</v>
      </c>
      <c r="D27" s="97">
        <v>191</v>
      </c>
      <c r="E27" s="97">
        <v>218</v>
      </c>
      <c r="F27" s="97">
        <v>195</v>
      </c>
    </row>
    <row r="28" spans="1:6" ht="17.25" customHeight="1" x14ac:dyDescent="0.2">
      <c r="A28" s="4" t="s">
        <v>243</v>
      </c>
      <c r="B28" s="97">
        <v>53</v>
      </c>
      <c r="C28" s="97">
        <v>39</v>
      </c>
      <c r="D28" s="97">
        <v>49</v>
      </c>
      <c r="E28" s="97">
        <v>80</v>
      </c>
      <c r="F28" s="97">
        <v>62</v>
      </c>
    </row>
    <row r="29" spans="1:6" ht="17.25" customHeight="1" x14ac:dyDescent="0.2">
      <c r="A29" s="10"/>
      <c r="B29" s="99"/>
      <c r="C29" s="99"/>
      <c r="D29" s="99"/>
      <c r="E29" s="10"/>
      <c r="F29" s="99"/>
    </row>
    <row r="30" spans="1:6" ht="17.25" customHeight="1" x14ac:dyDescent="0.2">
      <c r="A30" s="21" t="s">
        <v>313</v>
      </c>
      <c r="F30" s="97"/>
    </row>
    <row r="31" spans="1:6" x14ac:dyDescent="0.2">
      <c r="F31" s="97"/>
    </row>
    <row r="32" spans="1:6" x14ac:dyDescent="0.2">
      <c r="C32" s="100"/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  <row r="45" spans="6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7.5546875" style="2" bestFit="1" customWidth="1"/>
    <col min="2" max="6" width="12.77734375" style="2" customWidth="1"/>
    <col min="7" max="16384" width="11.44140625" style="2"/>
  </cols>
  <sheetData>
    <row r="3" spans="1:7" x14ac:dyDescent="0.2">
      <c r="A3" s="225" t="s">
        <v>423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43</v>
      </c>
      <c r="C8" s="97">
        <v>34</v>
      </c>
      <c r="D8" s="97">
        <v>37</v>
      </c>
      <c r="E8" s="97">
        <v>40</v>
      </c>
      <c r="F8" s="97">
        <v>41</v>
      </c>
    </row>
    <row r="9" spans="1:7" ht="17.25" customHeight="1" x14ac:dyDescent="0.2">
      <c r="A9" s="2" t="s">
        <v>33</v>
      </c>
      <c r="B9" s="97">
        <v>11965</v>
      </c>
      <c r="C9" s="97">
        <v>14330</v>
      </c>
      <c r="D9" s="97">
        <v>16693</v>
      </c>
      <c r="E9" s="97">
        <v>18798</v>
      </c>
      <c r="F9" s="97">
        <v>20602.999999999989</v>
      </c>
    </row>
    <row r="10" spans="1:7" ht="17.25" customHeight="1" x14ac:dyDescent="0.2">
      <c r="A10" s="2" t="s">
        <v>23</v>
      </c>
      <c r="B10" s="97">
        <v>3566</v>
      </c>
      <c r="C10" s="97">
        <v>4691</v>
      </c>
      <c r="D10" s="97">
        <v>6833</v>
      </c>
      <c r="E10" s="97">
        <v>8172</v>
      </c>
      <c r="F10" s="97">
        <v>9870</v>
      </c>
      <c r="G10" s="100"/>
    </row>
    <row r="11" spans="1:7" ht="17.25" customHeight="1" x14ac:dyDescent="0.2">
      <c r="A11" s="4" t="s">
        <v>355</v>
      </c>
      <c r="B11" s="97">
        <v>3411</v>
      </c>
      <c r="C11" s="97">
        <v>4534</v>
      </c>
      <c r="D11" s="97">
        <v>6561</v>
      </c>
      <c r="E11" s="97">
        <v>7903</v>
      </c>
      <c r="F11" s="97">
        <v>9670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1291</v>
      </c>
      <c r="E12" s="97">
        <v>305</v>
      </c>
      <c r="F12" s="97">
        <v>0</v>
      </c>
    </row>
    <row r="13" spans="1:7" ht="17.25" customHeight="1" x14ac:dyDescent="0.2">
      <c r="A13" s="14" t="s">
        <v>14</v>
      </c>
      <c r="B13" s="97">
        <v>0</v>
      </c>
      <c r="C13" s="97">
        <v>0</v>
      </c>
      <c r="D13" s="97">
        <v>0</v>
      </c>
      <c r="E13" s="97">
        <v>241</v>
      </c>
      <c r="F13" s="97">
        <v>0</v>
      </c>
    </row>
    <row r="14" spans="1:7" ht="17.25" customHeight="1" x14ac:dyDescent="0.2">
      <c r="A14" s="14" t="s">
        <v>45</v>
      </c>
      <c r="B14" s="97">
        <v>889</v>
      </c>
      <c r="C14" s="97">
        <v>612</v>
      </c>
      <c r="D14" s="97">
        <v>278</v>
      </c>
      <c r="E14" s="97">
        <v>0</v>
      </c>
      <c r="F14" s="97">
        <v>0</v>
      </c>
    </row>
    <row r="15" spans="1:7" ht="17.25" customHeight="1" x14ac:dyDescent="0.2">
      <c r="A15" s="14" t="s">
        <v>201</v>
      </c>
      <c r="B15" s="97">
        <v>0</v>
      </c>
      <c r="C15" s="97">
        <v>0</v>
      </c>
      <c r="D15" s="97">
        <v>0</v>
      </c>
      <c r="E15" s="97">
        <v>404</v>
      </c>
      <c r="F15" s="97">
        <v>337.00000000000006</v>
      </c>
    </row>
    <row r="16" spans="1:7" ht="17.25" customHeight="1" x14ac:dyDescent="0.2">
      <c r="A16" s="14" t="s">
        <v>203</v>
      </c>
      <c r="B16" s="97">
        <v>0</v>
      </c>
      <c r="C16" s="97">
        <v>0</v>
      </c>
      <c r="D16" s="97">
        <v>0</v>
      </c>
      <c r="E16" s="97">
        <v>0</v>
      </c>
      <c r="F16" s="97">
        <v>84</v>
      </c>
    </row>
    <row r="17" spans="1:6" ht="17.25" customHeight="1" x14ac:dyDescent="0.2">
      <c r="A17" s="14" t="s">
        <v>51</v>
      </c>
      <c r="B17" s="97">
        <v>184</v>
      </c>
      <c r="C17" s="97">
        <v>0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9</v>
      </c>
      <c r="B18" s="97">
        <v>0</v>
      </c>
      <c r="C18" s="97">
        <v>0</v>
      </c>
      <c r="D18" s="97">
        <v>789</v>
      </c>
      <c r="E18" s="97">
        <v>1073</v>
      </c>
      <c r="F18" s="97">
        <v>466.00000000000006</v>
      </c>
    </row>
    <row r="19" spans="1:6" ht="17.25" customHeight="1" x14ac:dyDescent="0.2">
      <c r="A19" s="14" t="s">
        <v>332</v>
      </c>
      <c r="B19" s="97">
        <v>0</v>
      </c>
      <c r="C19" s="97">
        <v>0</v>
      </c>
      <c r="D19" s="97">
        <v>0</v>
      </c>
      <c r="E19" s="97">
        <v>0</v>
      </c>
      <c r="F19" s="97">
        <v>1190</v>
      </c>
    </row>
    <row r="20" spans="1:6" ht="17.25" customHeight="1" x14ac:dyDescent="0.2">
      <c r="A20" s="14" t="s">
        <v>17</v>
      </c>
      <c r="B20" s="97">
        <v>512</v>
      </c>
      <c r="C20" s="97">
        <v>838</v>
      </c>
      <c r="D20" s="97">
        <v>2079</v>
      </c>
      <c r="E20" s="97">
        <v>1666</v>
      </c>
      <c r="F20" s="97">
        <v>2934.0000000000005</v>
      </c>
    </row>
    <row r="21" spans="1:6" ht="17.25" customHeight="1" x14ac:dyDescent="0.2">
      <c r="A21" s="14" t="s">
        <v>8</v>
      </c>
      <c r="B21" s="97">
        <v>485</v>
      </c>
      <c r="C21" s="97">
        <v>141</v>
      </c>
      <c r="D21" s="97">
        <v>516</v>
      </c>
      <c r="E21" s="97">
        <v>227</v>
      </c>
      <c r="F21" s="97">
        <v>0</v>
      </c>
    </row>
    <row r="22" spans="1:6" ht="17.25" customHeight="1" x14ac:dyDescent="0.2">
      <c r="A22" s="14" t="s">
        <v>225</v>
      </c>
      <c r="B22" s="97">
        <v>0</v>
      </c>
      <c r="C22" s="97">
        <v>0</v>
      </c>
      <c r="D22" s="97">
        <v>0</v>
      </c>
      <c r="E22" s="97">
        <v>626</v>
      </c>
      <c r="F22" s="97">
        <v>386</v>
      </c>
    </row>
    <row r="23" spans="1:6" ht="17.25" customHeight="1" x14ac:dyDescent="0.2">
      <c r="A23" s="14" t="s">
        <v>337</v>
      </c>
      <c r="B23" s="97">
        <v>0</v>
      </c>
      <c r="C23" s="97">
        <v>0</v>
      </c>
      <c r="D23" s="97">
        <v>0</v>
      </c>
      <c r="E23" s="97">
        <v>0</v>
      </c>
      <c r="F23" s="97">
        <v>890.00000000000011</v>
      </c>
    </row>
    <row r="24" spans="1:6" ht="17.25" customHeight="1" x14ac:dyDescent="0.2">
      <c r="A24" s="14" t="s">
        <v>79</v>
      </c>
      <c r="B24" s="97">
        <v>0</v>
      </c>
      <c r="C24" s="97">
        <v>1485</v>
      </c>
      <c r="D24" s="97">
        <v>52</v>
      </c>
      <c r="E24" s="97">
        <v>0</v>
      </c>
      <c r="F24" s="97">
        <v>0</v>
      </c>
    </row>
    <row r="25" spans="1:6" ht="17.25" customHeight="1" x14ac:dyDescent="0.2">
      <c r="A25" s="14" t="s">
        <v>184</v>
      </c>
      <c r="B25" s="97">
        <v>0</v>
      </c>
      <c r="C25" s="97">
        <v>585</v>
      </c>
      <c r="D25" s="97">
        <v>695</v>
      </c>
      <c r="E25" s="97">
        <v>1190</v>
      </c>
      <c r="F25" s="97">
        <v>0</v>
      </c>
    </row>
    <row r="26" spans="1:6" ht="17.25" customHeight="1" x14ac:dyDescent="0.2">
      <c r="A26" s="14" t="s">
        <v>232</v>
      </c>
      <c r="B26" s="97">
        <v>0</v>
      </c>
      <c r="C26" s="97">
        <v>0</v>
      </c>
      <c r="D26" s="97">
        <v>0</v>
      </c>
      <c r="E26" s="97">
        <v>228</v>
      </c>
      <c r="F26" s="97">
        <v>270.99999999999994</v>
      </c>
    </row>
    <row r="27" spans="1:6" ht="17.25" customHeight="1" x14ac:dyDescent="0.2">
      <c r="A27" s="14" t="s">
        <v>234</v>
      </c>
      <c r="B27" s="97">
        <v>0</v>
      </c>
      <c r="C27" s="97">
        <v>0</v>
      </c>
      <c r="D27" s="97">
        <v>0</v>
      </c>
      <c r="E27" s="97">
        <v>0</v>
      </c>
      <c r="F27" s="97">
        <v>224.00000000000006</v>
      </c>
    </row>
    <row r="28" spans="1:6" ht="17.25" customHeight="1" x14ac:dyDescent="0.2">
      <c r="A28" s="14" t="s">
        <v>7</v>
      </c>
      <c r="B28" s="97">
        <v>1341</v>
      </c>
      <c r="C28" s="97">
        <v>873</v>
      </c>
      <c r="D28" s="97">
        <v>861</v>
      </c>
      <c r="E28" s="97">
        <v>1674</v>
      </c>
      <c r="F28" s="97">
        <v>2887.9999999999995</v>
      </c>
    </row>
    <row r="29" spans="1:6" ht="17.25" customHeight="1" x14ac:dyDescent="0.2">
      <c r="A29" s="14" t="s">
        <v>239</v>
      </c>
      <c r="B29" s="97">
        <v>0</v>
      </c>
      <c r="C29" s="97">
        <v>0</v>
      </c>
      <c r="D29" s="97">
        <v>0</v>
      </c>
      <c r="E29" s="97">
        <v>269</v>
      </c>
      <c r="F29" s="97">
        <v>0</v>
      </c>
    </row>
    <row r="30" spans="1:6" ht="17.25" customHeight="1" x14ac:dyDescent="0.2">
      <c r="A30" s="4" t="s">
        <v>25</v>
      </c>
      <c r="B30" s="97">
        <v>127</v>
      </c>
      <c r="C30" s="97">
        <v>107</v>
      </c>
      <c r="D30" s="97">
        <v>232</v>
      </c>
      <c r="E30" s="97">
        <v>191</v>
      </c>
      <c r="F30" s="97">
        <v>145.00000000000003</v>
      </c>
    </row>
    <row r="31" spans="1:6" ht="17.25" customHeight="1" x14ac:dyDescent="0.2">
      <c r="A31" s="4" t="s">
        <v>243</v>
      </c>
      <c r="B31" s="97">
        <v>28</v>
      </c>
      <c r="C31" s="97">
        <v>50</v>
      </c>
      <c r="D31" s="97">
        <v>40</v>
      </c>
      <c r="E31" s="97">
        <v>78</v>
      </c>
      <c r="F31" s="97">
        <v>55</v>
      </c>
    </row>
    <row r="32" spans="1:6" ht="17.25" customHeight="1" x14ac:dyDescent="0.2">
      <c r="A32" s="10"/>
      <c r="B32" s="99"/>
      <c r="C32" s="99"/>
      <c r="D32" s="99"/>
      <c r="E32" s="10"/>
      <c r="F32" s="99"/>
    </row>
    <row r="33" spans="1:6" ht="17.25" customHeight="1" x14ac:dyDescent="0.2">
      <c r="A33" s="21" t="s">
        <v>313</v>
      </c>
      <c r="F33" s="97"/>
    </row>
    <row r="34" spans="1:6" x14ac:dyDescent="0.2">
      <c r="F34" s="97"/>
    </row>
    <row r="35" spans="1:6" x14ac:dyDescent="0.2">
      <c r="C35" s="100"/>
      <c r="F35" s="97"/>
    </row>
    <row r="36" spans="1:6" x14ac:dyDescent="0.2">
      <c r="F36" s="97"/>
    </row>
    <row r="37" spans="1:6" x14ac:dyDescent="0.2"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4">
    <tabColor theme="9" tint="0.59999389629810485"/>
    <pageSetUpPr fitToPage="1"/>
  </sheetPr>
  <dimension ref="A3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424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70</v>
      </c>
      <c r="C8" s="97">
        <v>51</v>
      </c>
      <c r="D8" s="97">
        <v>57</v>
      </c>
      <c r="E8" s="97">
        <v>61</v>
      </c>
      <c r="F8" s="97">
        <v>64</v>
      </c>
    </row>
    <row r="9" spans="1:7" ht="17.25" customHeight="1" x14ac:dyDescent="0.2">
      <c r="A9" s="2" t="s">
        <v>33</v>
      </c>
      <c r="B9" s="97">
        <v>20212</v>
      </c>
      <c r="C9" s="97">
        <v>22490</v>
      </c>
      <c r="D9" s="97">
        <v>25019</v>
      </c>
      <c r="E9" s="97">
        <v>28587</v>
      </c>
      <c r="F9" s="97">
        <v>30734.000000000004</v>
      </c>
    </row>
    <row r="10" spans="1:7" ht="17.25" customHeight="1" x14ac:dyDescent="0.2">
      <c r="A10" s="2" t="s">
        <v>23</v>
      </c>
      <c r="B10" s="97">
        <v>4695</v>
      </c>
      <c r="C10" s="97">
        <v>5206</v>
      </c>
      <c r="D10" s="97">
        <v>7624</v>
      </c>
      <c r="E10" s="97">
        <v>9648</v>
      </c>
      <c r="F10" s="97">
        <v>11036.000000000002</v>
      </c>
      <c r="G10" s="100"/>
    </row>
    <row r="11" spans="1:7" ht="17.25" customHeight="1" x14ac:dyDescent="0.2">
      <c r="A11" s="4" t="s">
        <v>355</v>
      </c>
      <c r="B11" s="97">
        <v>4474</v>
      </c>
      <c r="C11" s="97">
        <v>4936</v>
      </c>
      <c r="D11" s="97">
        <v>7382</v>
      </c>
      <c r="E11" s="97">
        <v>9175</v>
      </c>
      <c r="F11" s="97">
        <v>10673</v>
      </c>
      <c r="G11" s="100"/>
    </row>
    <row r="12" spans="1:7" ht="17.25" customHeight="1" x14ac:dyDescent="0.2">
      <c r="A12" s="14" t="s">
        <v>14</v>
      </c>
      <c r="B12" s="97">
        <v>894</v>
      </c>
      <c r="C12" s="97">
        <v>443</v>
      </c>
      <c r="D12" s="97">
        <v>2197</v>
      </c>
      <c r="E12" s="97">
        <v>1398</v>
      </c>
      <c r="F12" s="97">
        <v>850.00000000000034</v>
      </c>
    </row>
    <row r="13" spans="1:7" ht="17.25" customHeight="1" x14ac:dyDescent="0.2">
      <c r="A13" s="14" t="s">
        <v>203</v>
      </c>
      <c r="B13" s="97">
        <v>0</v>
      </c>
      <c r="C13" s="97">
        <v>0</v>
      </c>
      <c r="D13" s="97">
        <v>0</v>
      </c>
      <c r="E13" s="97">
        <v>0</v>
      </c>
      <c r="F13" s="97">
        <v>278.00000000000011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500</v>
      </c>
      <c r="F14" s="97">
        <v>0</v>
      </c>
    </row>
    <row r="15" spans="1:7" ht="17.25" customHeight="1" x14ac:dyDescent="0.2">
      <c r="A15" s="14" t="s">
        <v>9</v>
      </c>
      <c r="B15" s="97">
        <v>0</v>
      </c>
      <c r="C15" s="97">
        <v>0</v>
      </c>
      <c r="D15" s="97">
        <v>0</v>
      </c>
      <c r="E15" s="97">
        <v>0</v>
      </c>
      <c r="F15" s="97">
        <v>860.99999999999966</v>
      </c>
    </row>
    <row r="16" spans="1:7" ht="17.25" customHeight="1" x14ac:dyDescent="0.2">
      <c r="A16" s="14" t="s">
        <v>17</v>
      </c>
      <c r="B16" s="97">
        <v>1612</v>
      </c>
      <c r="C16" s="97">
        <v>2836</v>
      </c>
      <c r="D16" s="97">
        <v>2838</v>
      </c>
      <c r="E16" s="97">
        <v>2834</v>
      </c>
      <c r="F16" s="97">
        <v>2282</v>
      </c>
    </row>
    <row r="17" spans="1:6" ht="17.25" customHeight="1" x14ac:dyDescent="0.2">
      <c r="A17" s="14" t="s">
        <v>8</v>
      </c>
      <c r="B17" s="97">
        <v>290</v>
      </c>
      <c r="C17" s="97">
        <v>668</v>
      </c>
      <c r="D17" s="97">
        <v>2347</v>
      </c>
      <c r="E17" s="97">
        <v>226</v>
      </c>
      <c r="F17" s="97">
        <v>0</v>
      </c>
    </row>
    <row r="18" spans="1:6" ht="17.25" customHeight="1" x14ac:dyDescent="0.2">
      <c r="A18" s="14" t="s">
        <v>337</v>
      </c>
      <c r="B18" s="97">
        <v>0</v>
      </c>
      <c r="C18" s="97">
        <v>0</v>
      </c>
      <c r="D18" s="97">
        <v>0</v>
      </c>
      <c r="E18" s="97">
        <v>0</v>
      </c>
      <c r="F18" s="97">
        <v>1124</v>
      </c>
    </row>
    <row r="19" spans="1:6" ht="17.25" customHeight="1" x14ac:dyDescent="0.2">
      <c r="A19" s="14" t="s">
        <v>184</v>
      </c>
      <c r="B19" s="97">
        <v>0</v>
      </c>
      <c r="C19" s="97">
        <v>0</v>
      </c>
      <c r="D19" s="97">
        <v>0</v>
      </c>
      <c r="E19" s="97">
        <v>258</v>
      </c>
      <c r="F19" s="97">
        <v>0</v>
      </c>
    </row>
    <row r="20" spans="1:6" ht="17.25" customHeight="1" x14ac:dyDescent="0.2">
      <c r="A20" s="14" t="s">
        <v>234</v>
      </c>
      <c r="B20" s="97">
        <v>0</v>
      </c>
      <c r="C20" s="97">
        <v>0</v>
      </c>
      <c r="D20" s="97">
        <v>0</v>
      </c>
      <c r="E20" s="97">
        <v>634</v>
      </c>
      <c r="F20" s="97">
        <v>2347.9999999999995</v>
      </c>
    </row>
    <row r="21" spans="1:6" ht="17.25" customHeight="1" x14ac:dyDescent="0.2">
      <c r="A21" s="14" t="s">
        <v>7</v>
      </c>
      <c r="B21" s="97">
        <v>1678</v>
      </c>
      <c r="C21" s="97">
        <v>833</v>
      </c>
      <c r="D21" s="97">
        <v>0</v>
      </c>
      <c r="E21" s="97">
        <v>994</v>
      </c>
      <c r="F21" s="97">
        <v>2837.9999999999986</v>
      </c>
    </row>
    <row r="22" spans="1:6" ht="17.25" customHeight="1" x14ac:dyDescent="0.2">
      <c r="A22" s="14" t="s">
        <v>301</v>
      </c>
      <c r="B22" s="97">
        <v>0</v>
      </c>
      <c r="C22" s="97">
        <v>0</v>
      </c>
      <c r="D22" s="97">
        <v>0</v>
      </c>
      <c r="E22" s="97">
        <v>0</v>
      </c>
      <c r="F22" s="97">
        <v>91.999999999999986</v>
      </c>
    </row>
    <row r="23" spans="1:6" ht="17.25" customHeight="1" x14ac:dyDescent="0.2">
      <c r="A23" s="14" t="s">
        <v>20</v>
      </c>
      <c r="B23" s="97">
        <v>0</v>
      </c>
      <c r="C23" s="97">
        <v>156</v>
      </c>
      <c r="D23" s="97">
        <v>0</v>
      </c>
      <c r="E23" s="97">
        <v>0</v>
      </c>
      <c r="F23" s="97">
        <v>0</v>
      </c>
    </row>
    <row r="24" spans="1:6" ht="17.25" customHeight="1" x14ac:dyDescent="0.2">
      <c r="A24" s="14" t="s">
        <v>239</v>
      </c>
      <c r="B24" s="97">
        <v>0</v>
      </c>
      <c r="C24" s="97">
        <v>0</v>
      </c>
      <c r="D24" s="97">
        <v>0</v>
      </c>
      <c r="E24" s="97">
        <v>2331</v>
      </c>
      <c r="F24" s="97">
        <v>0</v>
      </c>
    </row>
    <row r="25" spans="1:6" ht="17.25" customHeight="1" x14ac:dyDescent="0.2">
      <c r="A25" s="4" t="s">
        <v>25</v>
      </c>
      <c r="B25" s="97">
        <v>164</v>
      </c>
      <c r="C25" s="97">
        <v>216</v>
      </c>
      <c r="D25" s="97">
        <v>199</v>
      </c>
      <c r="E25" s="97">
        <v>382</v>
      </c>
      <c r="F25" s="97">
        <v>276.00000000000011</v>
      </c>
    </row>
    <row r="26" spans="1:6" ht="17.25" customHeight="1" x14ac:dyDescent="0.2">
      <c r="A26" s="4" t="s">
        <v>243</v>
      </c>
      <c r="B26" s="97">
        <v>57</v>
      </c>
      <c r="C26" s="97">
        <v>54</v>
      </c>
      <c r="D26" s="97">
        <v>43</v>
      </c>
      <c r="E26" s="97">
        <v>91</v>
      </c>
      <c r="F26" s="97">
        <v>87.000000000000014</v>
      </c>
    </row>
    <row r="27" spans="1:6" ht="17.25" customHeight="1" x14ac:dyDescent="0.2">
      <c r="A27" s="10"/>
      <c r="B27" s="99"/>
      <c r="C27" s="99"/>
      <c r="D27" s="99"/>
      <c r="E27" s="10"/>
      <c r="F27" s="99"/>
    </row>
    <row r="28" spans="1:6" ht="17.25" customHeight="1" x14ac:dyDescent="0.2">
      <c r="A28" s="21" t="s">
        <v>313</v>
      </c>
      <c r="F28" s="97"/>
    </row>
    <row r="29" spans="1:6" x14ac:dyDescent="0.2">
      <c r="F29" s="97"/>
    </row>
    <row r="30" spans="1:6" x14ac:dyDescent="0.2">
      <c r="C30" s="100"/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5">
    <tabColor theme="9" tint="0.59999389629810485"/>
    <pageSetUpPr fitToPage="1"/>
  </sheetPr>
  <dimension ref="A3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425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80</v>
      </c>
      <c r="C8" s="97">
        <v>60</v>
      </c>
      <c r="D8" s="97">
        <v>64</v>
      </c>
      <c r="E8" s="97">
        <v>66</v>
      </c>
      <c r="F8" s="97">
        <v>67</v>
      </c>
    </row>
    <row r="9" spans="1:7" ht="17.25" customHeight="1" x14ac:dyDescent="0.2">
      <c r="A9" s="2" t="s">
        <v>33</v>
      </c>
      <c r="B9" s="97">
        <v>22964</v>
      </c>
      <c r="C9" s="97">
        <v>24647</v>
      </c>
      <c r="D9" s="97">
        <v>26188</v>
      </c>
      <c r="E9" s="97">
        <v>28684</v>
      </c>
      <c r="F9" s="97">
        <v>31226.000000000004</v>
      </c>
    </row>
    <row r="10" spans="1:7" ht="17.25" customHeight="1" x14ac:dyDescent="0.2">
      <c r="A10" s="2" t="s">
        <v>23</v>
      </c>
      <c r="B10" s="97">
        <v>6656</v>
      </c>
      <c r="C10" s="97">
        <v>6838</v>
      </c>
      <c r="D10" s="97">
        <v>8617</v>
      </c>
      <c r="E10" s="97">
        <v>10399</v>
      </c>
      <c r="F10" s="97">
        <v>13654.000000000002</v>
      </c>
      <c r="G10" s="100"/>
    </row>
    <row r="11" spans="1:7" ht="17.25" customHeight="1" x14ac:dyDescent="0.2">
      <c r="A11" s="4" t="s">
        <v>355</v>
      </c>
      <c r="B11" s="97">
        <v>6443</v>
      </c>
      <c r="C11" s="97">
        <v>6609</v>
      </c>
      <c r="D11" s="97">
        <v>8339</v>
      </c>
      <c r="E11" s="97">
        <v>10134</v>
      </c>
      <c r="F11" s="97">
        <v>13331</v>
      </c>
      <c r="G11" s="100"/>
    </row>
    <row r="12" spans="1:7" ht="17.25" customHeight="1" x14ac:dyDescent="0.2">
      <c r="A12" s="14" t="s">
        <v>14</v>
      </c>
      <c r="B12" s="97">
        <v>1828</v>
      </c>
      <c r="C12" s="97">
        <v>245</v>
      </c>
      <c r="D12" s="97">
        <v>1386</v>
      </c>
      <c r="E12" s="97">
        <v>1707</v>
      </c>
      <c r="F12" s="97">
        <v>0</v>
      </c>
    </row>
    <row r="13" spans="1:7" ht="17.25" customHeight="1" x14ac:dyDescent="0.2">
      <c r="A13" s="14" t="s">
        <v>17</v>
      </c>
      <c r="B13" s="97">
        <v>1386</v>
      </c>
      <c r="C13" s="97">
        <v>2634</v>
      </c>
      <c r="D13" s="97">
        <v>2056</v>
      </c>
      <c r="E13" s="97">
        <v>2724</v>
      </c>
      <c r="F13" s="97">
        <v>6514.9999999999982</v>
      </c>
    </row>
    <row r="14" spans="1:7" ht="17.25" customHeight="1" x14ac:dyDescent="0.2">
      <c r="A14" s="14" t="s">
        <v>8</v>
      </c>
      <c r="B14" s="97">
        <v>0</v>
      </c>
      <c r="C14" s="97">
        <v>0</v>
      </c>
      <c r="D14" s="97">
        <v>272</v>
      </c>
      <c r="E14" s="97">
        <v>507</v>
      </c>
      <c r="F14" s="97">
        <v>0</v>
      </c>
    </row>
    <row r="15" spans="1:7" ht="17.25" customHeight="1" x14ac:dyDescent="0.2">
      <c r="A15" s="14" t="s">
        <v>337</v>
      </c>
      <c r="B15" s="97">
        <v>0</v>
      </c>
      <c r="C15" s="97">
        <v>0</v>
      </c>
      <c r="D15" s="97">
        <v>0</v>
      </c>
      <c r="E15" s="97">
        <v>0</v>
      </c>
      <c r="F15" s="97">
        <v>1514</v>
      </c>
    </row>
    <row r="16" spans="1:7" ht="17.25" customHeight="1" x14ac:dyDescent="0.2">
      <c r="A16" s="14" t="s">
        <v>184</v>
      </c>
      <c r="B16" s="97">
        <v>0</v>
      </c>
      <c r="C16" s="97">
        <v>71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234</v>
      </c>
      <c r="B17" s="97">
        <v>0</v>
      </c>
      <c r="C17" s="97">
        <v>0</v>
      </c>
      <c r="D17" s="97">
        <v>0</v>
      </c>
      <c r="E17" s="97">
        <v>0</v>
      </c>
      <c r="F17" s="97">
        <v>630</v>
      </c>
    </row>
    <row r="18" spans="1:6" ht="17.25" customHeight="1" x14ac:dyDescent="0.2">
      <c r="A18" s="14" t="s">
        <v>7</v>
      </c>
      <c r="B18" s="97">
        <v>3229</v>
      </c>
      <c r="C18" s="97">
        <v>3659</v>
      </c>
      <c r="D18" s="97">
        <v>4625</v>
      </c>
      <c r="E18" s="97">
        <v>4909</v>
      </c>
      <c r="F18" s="97">
        <v>4181</v>
      </c>
    </row>
    <row r="19" spans="1:6" ht="17.25" customHeight="1" x14ac:dyDescent="0.2">
      <c r="A19" s="14" t="s">
        <v>301</v>
      </c>
      <c r="B19" s="97">
        <v>0</v>
      </c>
      <c r="C19" s="97">
        <v>0</v>
      </c>
      <c r="D19" s="97">
        <v>0</v>
      </c>
      <c r="E19" s="97">
        <v>0</v>
      </c>
      <c r="F19" s="97">
        <v>490.99999999999983</v>
      </c>
    </row>
    <row r="20" spans="1:6" ht="17.25" customHeight="1" x14ac:dyDescent="0.2">
      <c r="A20" s="14" t="s">
        <v>239</v>
      </c>
      <c r="B20" s="97">
        <v>0</v>
      </c>
      <c r="C20" s="97">
        <v>0</v>
      </c>
      <c r="D20" s="97">
        <v>0</v>
      </c>
      <c r="E20" s="97">
        <v>287</v>
      </c>
      <c r="F20" s="97">
        <v>0</v>
      </c>
    </row>
    <row r="21" spans="1:6" ht="17.25" customHeight="1" x14ac:dyDescent="0.2">
      <c r="A21" s="4" t="s">
        <v>25</v>
      </c>
      <c r="B21" s="97">
        <v>165</v>
      </c>
      <c r="C21" s="97">
        <v>181</v>
      </c>
      <c r="D21" s="97">
        <v>220</v>
      </c>
      <c r="E21" s="97">
        <v>190</v>
      </c>
      <c r="F21" s="97">
        <v>241</v>
      </c>
    </row>
    <row r="22" spans="1:6" ht="17.25" customHeight="1" x14ac:dyDescent="0.2">
      <c r="A22" s="4" t="s">
        <v>243</v>
      </c>
      <c r="B22" s="97">
        <v>48</v>
      </c>
      <c r="C22" s="97">
        <v>48</v>
      </c>
      <c r="D22" s="97">
        <v>58</v>
      </c>
      <c r="E22" s="97">
        <v>75</v>
      </c>
      <c r="F22" s="97">
        <v>81.999999999999957</v>
      </c>
    </row>
    <row r="23" spans="1:6" ht="17.25" customHeight="1" x14ac:dyDescent="0.2">
      <c r="A23" s="10"/>
      <c r="B23" s="99"/>
      <c r="C23" s="99"/>
      <c r="D23" s="99"/>
      <c r="E23" s="10"/>
      <c r="F23" s="99"/>
    </row>
    <row r="24" spans="1:6" ht="17.25" customHeight="1" x14ac:dyDescent="0.2">
      <c r="A24" s="21" t="s">
        <v>313</v>
      </c>
      <c r="F24" s="97"/>
    </row>
    <row r="25" spans="1:6" x14ac:dyDescent="0.2">
      <c r="F25" s="97"/>
    </row>
    <row r="26" spans="1:6" x14ac:dyDescent="0.2">
      <c r="C26" s="100"/>
      <c r="F26" s="97"/>
    </row>
    <row r="27" spans="1:6" x14ac:dyDescent="0.2">
      <c r="F27" s="97"/>
    </row>
    <row r="28" spans="1:6" x14ac:dyDescent="0.2">
      <c r="F28" s="97"/>
    </row>
    <row r="29" spans="1:6" x14ac:dyDescent="0.2">
      <c r="F29" s="97"/>
    </row>
    <row r="30" spans="1:6" x14ac:dyDescent="0.2"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6">
    <tabColor theme="9" tint="0.59999389629810485"/>
    <pageSetUpPr fitToPage="1"/>
  </sheetPr>
  <dimension ref="A3:H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8" x14ac:dyDescent="0.2">
      <c r="A3" s="225" t="s">
        <v>426</v>
      </c>
      <c r="B3" s="225"/>
      <c r="C3" s="225"/>
      <c r="D3" s="225"/>
      <c r="E3" s="225"/>
      <c r="F3" s="225"/>
    </row>
    <row r="4" spans="1:8" x14ac:dyDescent="0.2">
      <c r="A4" s="225" t="s">
        <v>305</v>
      </c>
      <c r="B4" s="225"/>
      <c r="C4" s="225"/>
      <c r="D4" s="225"/>
      <c r="E4" s="225"/>
      <c r="F4" s="225"/>
    </row>
    <row r="6" spans="1:8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8" s="98" customFormat="1" ht="17.25" customHeight="1" x14ac:dyDescent="0.2"/>
    <row r="8" spans="1:8" ht="17.25" customHeight="1" x14ac:dyDescent="0.2">
      <c r="A8" s="2" t="s">
        <v>31</v>
      </c>
      <c r="B8" s="97">
        <v>33</v>
      </c>
      <c r="C8" s="97">
        <v>30</v>
      </c>
      <c r="D8" s="97">
        <v>30</v>
      </c>
      <c r="E8" s="97">
        <v>31</v>
      </c>
      <c r="F8" s="97">
        <v>35</v>
      </c>
    </row>
    <row r="9" spans="1:8" ht="17.25" customHeight="1" x14ac:dyDescent="0.2">
      <c r="A9" s="2" t="s">
        <v>33</v>
      </c>
      <c r="B9" s="97">
        <v>7054</v>
      </c>
      <c r="C9" s="97">
        <v>8157</v>
      </c>
      <c r="D9" s="97">
        <v>9776</v>
      </c>
      <c r="E9" s="97">
        <v>11285</v>
      </c>
      <c r="F9" s="97">
        <v>12621</v>
      </c>
    </row>
    <row r="10" spans="1:8" ht="17.25" customHeight="1" x14ac:dyDescent="0.2">
      <c r="A10" s="2" t="s">
        <v>23</v>
      </c>
      <c r="B10" s="97">
        <v>3182</v>
      </c>
      <c r="C10" s="97">
        <v>4012</v>
      </c>
      <c r="D10" s="97">
        <v>5653</v>
      </c>
      <c r="E10" s="97">
        <v>5382</v>
      </c>
      <c r="F10" s="97">
        <v>6300.9999999999991</v>
      </c>
      <c r="G10" s="100"/>
      <c r="H10" s="100"/>
    </row>
    <row r="11" spans="1:8" ht="17.25" customHeight="1" x14ac:dyDescent="0.2">
      <c r="A11" s="4" t="s">
        <v>355</v>
      </c>
      <c r="B11" s="97">
        <v>3063</v>
      </c>
      <c r="C11" s="97">
        <v>3891</v>
      </c>
      <c r="D11" s="97">
        <v>5499</v>
      </c>
      <c r="E11" s="97">
        <v>5235</v>
      </c>
      <c r="F11" s="97">
        <v>6173.0000000000018</v>
      </c>
      <c r="G11" s="100"/>
    </row>
    <row r="12" spans="1:8" ht="17.25" customHeight="1" x14ac:dyDescent="0.2">
      <c r="A12" s="14" t="s">
        <v>14</v>
      </c>
      <c r="B12" s="97">
        <v>291</v>
      </c>
      <c r="C12" s="97">
        <v>99</v>
      </c>
      <c r="D12" s="97">
        <v>0</v>
      </c>
      <c r="E12" s="97">
        <v>386</v>
      </c>
      <c r="F12" s="97">
        <v>0</v>
      </c>
    </row>
    <row r="13" spans="1:8" ht="17.25" customHeight="1" x14ac:dyDescent="0.2">
      <c r="A13" s="14" t="s">
        <v>51</v>
      </c>
      <c r="B13" s="97">
        <v>264</v>
      </c>
      <c r="C13" s="97">
        <v>0</v>
      </c>
      <c r="D13" s="97">
        <v>0</v>
      </c>
      <c r="E13" s="97">
        <v>0</v>
      </c>
      <c r="F13" s="97">
        <v>0</v>
      </c>
    </row>
    <row r="14" spans="1:8" ht="17.25" customHeight="1" x14ac:dyDescent="0.2">
      <c r="A14" s="14" t="s">
        <v>15</v>
      </c>
      <c r="B14" s="97">
        <v>24</v>
      </c>
      <c r="C14" s="97">
        <v>0</v>
      </c>
      <c r="D14" s="97">
        <v>0</v>
      </c>
      <c r="E14" s="97">
        <v>0</v>
      </c>
      <c r="F14" s="97">
        <v>0</v>
      </c>
    </row>
    <row r="15" spans="1:8" ht="17.25" customHeight="1" x14ac:dyDescent="0.2">
      <c r="A15" s="14" t="s">
        <v>9</v>
      </c>
      <c r="B15" s="97">
        <v>0</v>
      </c>
      <c r="C15" s="97">
        <v>0</v>
      </c>
      <c r="D15" s="97">
        <v>980</v>
      </c>
      <c r="E15" s="97">
        <v>0</v>
      </c>
      <c r="F15" s="97">
        <v>0</v>
      </c>
    </row>
    <row r="16" spans="1:8" ht="17.25" customHeight="1" x14ac:dyDescent="0.2">
      <c r="A16" s="14" t="s">
        <v>17</v>
      </c>
      <c r="B16" s="97">
        <v>126</v>
      </c>
      <c r="C16" s="97">
        <v>1282</v>
      </c>
      <c r="D16" s="97">
        <v>1521</v>
      </c>
      <c r="E16" s="97">
        <v>1851</v>
      </c>
      <c r="F16" s="97">
        <v>2339.0000000000009</v>
      </c>
    </row>
    <row r="17" spans="1:6" ht="17.25" customHeight="1" x14ac:dyDescent="0.2">
      <c r="A17" s="14" t="s">
        <v>8</v>
      </c>
      <c r="B17" s="97">
        <v>1100</v>
      </c>
      <c r="C17" s="97">
        <v>371</v>
      </c>
      <c r="D17" s="97">
        <v>782</v>
      </c>
      <c r="E17" s="97">
        <v>336</v>
      </c>
      <c r="F17" s="97">
        <v>0</v>
      </c>
    </row>
    <row r="18" spans="1:6" ht="17.25" customHeight="1" x14ac:dyDescent="0.2">
      <c r="A18" s="14" t="s">
        <v>337</v>
      </c>
      <c r="B18" s="97">
        <v>0</v>
      </c>
      <c r="C18" s="97">
        <v>0</v>
      </c>
      <c r="D18" s="97">
        <v>0</v>
      </c>
      <c r="E18" s="97"/>
      <c r="F18" s="97">
        <v>586.00000000000011</v>
      </c>
    </row>
    <row r="19" spans="1:6" ht="17.25" customHeight="1" x14ac:dyDescent="0.2">
      <c r="A19" s="14" t="s">
        <v>227</v>
      </c>
      <c r="B19" s="97">
        <v>0</v>
      </c>
      <c r="C19" s="97">
        <v>0</v>
      </c>
      <c r="D19" s="97">
        <v>0</v>
      </c>
      <c r="E19" s="97">
        <v>1026</v>
      </c>
      <c r="F19" s="97">
        <v>0</v>
      </c>
    </row>
    <row r="20" spans="1:6" ht="17.25" customHeight="1" x14ac:dyDescent="0.2">
      <c r="A20" s="14" t="s">
        <v>184</v>
      </c>
      <c r="B20" s="97">
        <v>0</v>
      </c>
      <c r="C20" s="97">
        <v>1155</v>
      </c>
      <c r="D20" s="97">
        <v>1099</v>
      </c>
      <c r="E20" s="97">
        <v>179</v>
      </c>
      <c r="F20" s="97">
        <v>0</v>
      </c>
    </row>
    <row r="21" spans="1:6" ht="17.25" customHeight="1" x14ac:dyDescent="0.2">
      <c r="A21" s="14" t="s">
        <v>232</v>
      </c>
      <c r="B21" s="97">
        <v>0</v>
      </c>
      <c r="C21" s="97">
        <v>0</v>
      </c>
      <c r="D21" s="97">
        <v>0</v>
      </c>
      <c r="E21" s="97">
        <v>60</v>
      </c>
      <c r="F21" s="97">
        <v>0</v>
      </c>
    </row>
    <row r="22" spans="1:6" ht="17.25" customHeight="1" x14ac:dyDescent="0.2">
      <c r="A22" s="14" t="s">
        <v>234</v>
      </c>
      <c r="B22" s="97">
        <v>0</v>
      </c>
      <c r="C22" s="97">
        <v>0</v>
      </c>
      <c r="D22" s="97">
        <v>0</v>
      </c>
      <c r="E22" s="97"/>
      <c r="F22" s="97">
        <v>364.99999999999994</v>
      </c>
    </row>
    <row r="23" spans="1:6" ht="17.25" customHeight="1" x14ac:dyDescent="0.2">
      <c r="A23" s="14" t="s">
        <v>235</v>
      </c>
      <c r="B23" s="97">
        <v>0</v>
      </c>
      <c r="C23" s="97">
        <v>0</v>
      </c>
      <c r="D23" s="97">
        <v>0</v>
      </c>
      <c r="E23" s="97">
        <v>422</v>
      </c>
      <c r="F23" s="97">
        <v>308.00000000000011</v>
      </c>
    </row>
    <row r="24" spans="1:6" ht="17.25" customHeight="1" x14ac:dyDescent="0.2">
      <c r="A24" s="14" t="s">
        <v>7</v>
      </c>
      <c r="B24" s="97">
        <v>1258</v>
      </c>
      <c r="C24" s="97">
        <v>984</v>
      </c>
      <c r="D24" s="97">
        <v>1117</v>
      </c>
      <c r="E24" s="97">
        <v>975</v>
      </c>
      <c r="F24" s="97">
        <v>1430</v>
      </c>
    </row>
    <row r="25" spans="1:6" ht="17.25" customHeight="1" x14ac:dyDescent="0.2">
      <c r="A25" s="14" t="s">
        <v>301</v>
      </c>
      <c r="B25" s="97">
        <v>0</v>
      </c>
      <c r="C25" s="97">
        <v>0</v>
      </c>
      <c r="D25" s="97">
        <v>0</v>
      </c>
      <c r="E25" s="97"/>
      <c r="F25" s="97">
        <v>1145</v>
      </c>
    </row>
    <row r="26" spans="1:6" ht="17.25" customHeight="1" x14ac:dyDescent="0.2">
      <c r="A26" s="4" t="s">
        <v>25</v>
      </c>
      <c r="B26" s="97">
        <v>95</v>
      </c>
      <c r="C26" s="97">
        <v>87</v>
      </c>
      <c r="D26" s="97">
        <v>125</v>
      </c>
      <c r="E26" s="97">
        <v>117</v>
      </c>
      <c r="F26" s="97">
        <v>88</v>
      </c>
    </row>
    <row r="27" spans="1:6" ht="17.25" customHeight="1" x14ac:dyDescent="0.2">
      <c r="A27" s="4" t="s">
        <v>243</v>
      </c>
      <c r="B27" s="97">
        <v>24</v>
      </c>
      <c r="C27" s="97">
        <v>34</v>
      </c>
      <c r="D27" s="97">
        <v>29</v>
      </c>
      <c r="E27" s="97">
        <v>30</v>
      </c>
      <c r="F27" s="97">
        <v>40</v>
      </c>
    </row>
    <row r="28" spans="1:6" ht="17.25" customHeight="1" x14ac:dyDescent="0.2">
      <c r="A28" s="10"/>
      <c r="B28" s="99">
        <v>0</v>
      </c>
      <c r="C28" s="99">
        <v>0</v>
      </c>
      <c r="D28" s="99">
        <v>0</v>
      </c>
      <c r="E28" s="10"/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7">
    <tabColor theme="9" tint="0.59999389629810485"/>
    <pageSetUpPr fitToPage="1"/>
  </sheetPr>
  <dimension ref="A1:G43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1" spans="1:7" x14ac:dyDescent="0.2">
      <c r="A1" s="2" t="s">
        <v>353</v>
      </c>
    </row>
    <row r="3" spans="1:7" x14ac:dyDescent="0.2">
      <c r="A3" s="225" t="s">
        <v>427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68</v>
      </c>
      <c r="C8" s="97">
        <v>53</v>
      </c>
      <c r="D8" s="97">
        <v>56</v>
      </c>
      <c r="E8" s="97">
        <v>64</v>
      </c>
      <c r="F8" s="97">
        <v>64</v>
      </c>
    </row>
    <row r="9" spans="1:7" ht="17.25" customHeight="1" x14ac:dyDescent="0.2">
      <c r="A9" s="2" t="s">
        <v>33</v>
      </c>
      <c r="B9" s="97">
        <v>21578</v>
      </c>
      <c r="C9" s="97">
        <v>24590</v>
      </c>
      <c r="D9" s="97">
        <v>27936</v>
      </c>
      <c r="E9" s="97">
        <v>32790</v>
      </c>
      <c r="F9" s="97">
        <v>35403.999999999993</v>
      </c>
    </row>
    <row r="10" spans="1:7" ht="17.25" customHeight="1" x14ac:dyDescent="0.2">
      <c r="A10" s="2" t="s">
        <v>23</v>
      </c>
      <c r="B10" s="97">
        <v>5613</v>
      </c>
      <c r="C10" s="97">
        <v>5237</v>
      </c>
      <c r="D10" s="97">
        <v>6266</v>
      </c>
      <c r="E10" s="97">
        <v>10597</v>
      </c>
      <c r="F10" s="97">
        <v>12708</v>
      </c>
      <c r="G10" s="100"/>
    </row>
    <row r="11" spans="1:7" ht="17.25" customHeight="1" x14ac:dyDescent="0.2">
      <c r="A11" s="4" t="s">
        <v>355</v>
      </c>
      <c r="B11" s="97">
        <v>5269</v>
      </c>
      <c r="C11" s="97">
        <v>5083</v>
      </c>
      <c r="D11" s="97">
        <v>6057</v>
      </c>
      <c r="E11" s="97">
        <v>10231</v>
      </c>
      <c r="F11" s="97">
        <v>12397.999999999998</v>
      </c>
      <c r="G11" s="100"/>
    </row>
    <row r="12" spans="1:7" ht="17.25" customHeight="1" x14ac:dyDescent="0.2">
      <c r="A12" s="14" t="s">
        <v>14</v>
      </c>
      <c r="B12" s="97">
        <v>301</v>
      </c>
      <c r="C12" s="97">
        <v>130</v>
      </c>
      <c r="D12" s="97">
        <v>0</v>
      </c>
      <c r="E12" s="97">
        <v>911</v>
      </c>
      <c r="F12" s="97">
        <v>0</v>
      </c>
    </row>
    <row r="13" spans="1:7" ht="17.25" customHeight="1" x14ac:dyDescent="0.2">
      <c r="A13" s="14" t="s">
        <v>37</v>
      </c>
      <c r="B13" s="97">
        <v>0</v>
      </c>
      <c r="C13" s="97">
        <v>0</v>
      </c>
      <c r="D13" s="97">
        <v>123</v>
      </c>
      <c r="E13" s="97">
        <v>0</v>
      </c>
      <c r="F13" s="97">
        <v>0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660</v>
      </c>
      <c r="F14" s="97">
        <v>146</v>
      </c>
    </row>
    <row r="15" spans="1:7" ht="17.25" customHeight="1" x14ac:dyDescent="0.2">
      <c r="A15" s="14" t="s">
        <v>9</v>
      </c>
      <c r="B15" s="97">
        <v>0</v>
      </c>
      <c r="C15" s="97">
        <v>0</v>
      </c>
      <c r="D15" s="97">
        <v>835</v>
      </c>
      <c r="E15" s="97">
        <v>0</v>
      </c>
      <c r="F15" s="97">
        <v>154.00000000000003</v>
      </c>
    </row>
    <row r="16" spans="1:7" ht="17.25" customHeight="1" x14ac:dyDescent="0.2">
      <c r="A16" s="14" t="s">
        <v>17</v>
      </c>
      <c r="B16" s="97">
        <v>766</v>
      </c>
      <c r="C16" s="97">
        <v>2726</v>
      </c>
      <c r="D16" s="97">
        <v>2352</v>
      </c>
      <c r="E16" s="97">
        <v>3395</v>
      </c>
      <c r="F16" s="97">
        <v>8186.9999999999991</v>
      </c>
    </row>
    <row r="17" spans="1:6" ht="17.25" customHeight="1" x14ac:dyDescent="0.2">
      <c r="A17" s="14" t="s">
        <v>8</v>
      </c>
      <c r="B17" s="97">
        <v>480</v>
      </c>
      <c r="C17" s="97">
        <v>347</v>
      </c>
      <c r="D17" s="97">
        <v>221</v>
      </c>
      <c r="E17" s="97">
        <v>482</v>
      </c>
      <c r="F17" s="97">
        <v>0</v>
      </c>
    </row>
    <row r="18" spans="1:6" ht="17.25" customHeight="1" x14ac:dyDescent="0.2">
      <c r="A18" s="14" t="s">
        <v>337</v>
      </c>
      <c r="B18" s="97">
        <v>0</v>
      </c>
      <c r="C18" s="97">
        <v>0</v>
      </c>
      <c r="D18" s="97">
        <v>0</v>
      </c>
      <c r="E18" s="97">
        <v>0</v>
      </c>
      <c r="F18" s="97">
        <v>1748.0000000000002</v>
      </c>
    </row>
    <row r="19" spans="1:6" ht="17.25" customHeight="1" x14ac:dyDescent="0.2">
      <c r="A19" s="14" t="s">
        <v>62</v>
      </c>
      <c r="B19" s="97">
        <v>279</v>
      </c>
      <c r="C19" s="97">
        <v>0</v>
      </c>
      <c r="D19" s="97">
        <v>0</v>
      </c>
      <c r="E19" s="97">
        <v>0</v>
      </c>
      <c r="F19" s="97">
        <v>0</v>
      </c>
    </row>
    <row r="20" spans="1:6" ht="17.25" customHeight="1" x14ac:dyDescent="0.2">
      <c r="A20" s="14" t="s">
        <v>184</v>
      </c>
      <c r="B20" s="97">
        <v>1181</v>
      </c>
      <c r="C20" s="97">
        <v>736</v>
      </c>
      <c r="D20" s="97">
        <v>1608</v>
      </c>
      <c r="E20" s="97">
        <v>1311</v>
      </c>
      <c r="F20" s="97">
        <v>288.99999999999994</v>
      </c>
    </row>
    <row r="21" spans="1:6" ht="17.25" customHeight="1" x14ac:dyDescent="0.2">
      <c r="A21" s="14" t="s">
        <v>234</v>
      </c>
      <c r="B21" s="97">
        <v>0</v>
      </c>
      <c r="C21" s="97">
        <v>0</v>
      </c>
      <c r="D21" s="97">
        <v>0</v>
      </c>
      <c r="E21" s="97">
        <v>0</v>
      </c>
      <c r="F21" s="97">
        <v>693.00000000000011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237</v>
      </c>
      <c r="F22" s="97">
        <v>0</v>
      </c>
    </row>
    <row r="23" spans="1:6" ht="17.25" customHeight="1" x14ac:dyDescent="0.2">
      <c r="A23" s="14" t="s">
        <v>7</v>
      </c>
      <c r="B23" s="97">
        <v>2262</v>
      </c>
      <c r="C23" s="97">
        <v>1144</v>
      </c>
      <c r="D23" s="97">
        <v>918</v>
      </c>
      <c r="E23" s="97">
        <v>3235</v>
      </c>
      <c r="F23" s="97">
        <v>690.00000000000011</v>
      </c>
    </row>
    <row r="24" spans="1:6" ht="17.25" customHeight="1" x14ac:dyDescent="0.2">
      <c r="A24" s="14" t="s">
        <v>301</v>
      </c>
      <c r="B24" s="97">
        <v>0</v>
      </c>
      <c r="C24" s="97">
        <v>0</v>
      </c>
      <c r="D24" s="97">
        <v>0</v>
      </c>
      <c r="E24" s="97">
        <v>0</v>
      </c>
      <c r="F24" s="97">
        <v>490.99999999999989</v>
      </c>
    </row>
    <row r="25" spans="1:6" ht="17.25" customHeight="1" x14ac:dyDescent="0.2">
      <c r="A25" s="4" t="s">
        <v>25</v>
      </c>
      <c r="B25" s="97">
        <v>264</v>
      </c>
      <c r="C25" s="97">
        <v>116</v>
      </c>
      <c r="D25" s="97">
        <v>169</v>
      </c>
      <c r="E25" s="97">
        <v>263</v>
      </c>
      <c r="F25" s="97">
        <v>222.00000000000003</v>
      </c>
    </row>
    <row r="26" spans="1:6" ht="17.25" customHeight="1" x14ac:dyDescent="0.2">
      <c r="A26" s="4" t="s">
        <v>243</v>
      </c>
      <c r="B26" s="97">
        <v>80</v>
      </c>
      <c r="C26" s="97">
        <v>38</v>
      </c>
      <c r="D26" s="97">
        <v>40</v>
      </c>
      <c r="E26" s="97">
        <v>103</v>
      </c>
      <c r="F26" s="97">
        <v>88.000000000000014</v>
      </c>
    </row>
    <row r="27" spans="1:6" ht="17.25" customHeight="1" x14ac:dyDescent="0.2">
      <c r="A27" s="10"/>
      <c r="B27" s="99"/>
      <c r="C27" s="99"/>
      <c r="D27" s="99"/>
      <c r="E27" s="10"/>
      <c r="F27" s="99"/>
    </row>
    <row r="28" spans="1:6" ht="17.25" customHeight="1" x14ac:dyDescent="0.2">
      <c r="A28" s="21" t="s">
        <v>313</v>
      </c>
      <c r="F28" s="97"/>
    </row>
    <row r="29" spans="1:6" x14ac:dyDescent="0.2">
      <c r="F29" s="97"/>
    </row>
    <row r="30" spans="1:6" x14ac:dyDescent="0.2">
      <c r="C30" s="100"/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8">
    <tabColor theme="9" tint="0.59999389629810485"/>
    <pageSetUpPr fitToPage="1"/>
  </sheetPr>
  <dimension ref="A1:G44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1" spans="1:7" x14ac:dyDescent="0.2">
      <c r="A1" s="2" t="s">
        <v>352</v>
      </c>
    </row>
    <row r="3" spans="1:7" x14ac:dyDescent="0.2">
      <c r="A3" s="225" t="s">
        <v>428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18</v>
      </c>
      <c r="C8" s="97">
        <v>15</v>
      </c>
      <c r="D8" s="97">
        <v>18</v>
      </c>
      <c r="E8" s="97">
        <v>20</v>
      </c>
      <c r="F8" s="97">
        <v>22</v>
      </c>
    </row>
    <row r="9" spans="1:7" ht="17.25" customHeight="1" x14ac:dyDescent="0.2">
      <c r="A9" s="2" t="s">
        <v>33</v>
      </c>
      <c r="B9" s="97">
        <v>5948</v>
      </c>
      <c r="C9" s="97">
        <v>7086</v>
      </c>
      <c r="D9" s="97">
        <v>8716</v>
      </c>
      <c r="E9" s="97">
        <v>10956</v>
      </c>
      <c r="F9" s="97">
        <v>12777</v>
      </c>
    </row>
    <row r="10" spans="1:7" ht="17.25" customHeight="1" x14ac:dyDescent="0.2">
      <c r="A10" s="2" t="s">
        <v>23</v>
      </c>
      <c r="B10" s="97">
        <v>3098</v>
      </c>
      <c r="C10" s="97">
        <v>3097</v>
      </c>
      <c r="D10" s="97">
        <v>3406</v>
      </c>
      <c r="E10" s="97">
        <v>4966</v>
      </c>
      <c r="F10" s="97">
        <v>5703</v>
      </c>
      <c r="G10" s="100"/>
    </row>
    <row r="11" spans="1:7" ht="17.25" customHeight="1" x14ac:dyDescent="0.2">
      <c r="A11" s="4" t="s">
        <v>355</v>
      </c>
      <c r="B11" s="97">
        <v>3012</v>
      </c>
      <c r="C11" s="97">
        <v>3033</v>
      </c>
      <c r="D11" s="97">
        <v>3357</v>
      </c>
      <c r="E11" s="97">
        <v>4855</v>
      </c>
      <c r="F11" s="97">
        <v>5584.0000000000009</v>
      </c>
      <c r="G11" s="100"/>
    </row>
    <row r="12" spans="1:7" ht="17.25" customHeight="1" x14ac:dyDescent="0.2">
      <c r="A12" s="14" t="s">
        <v>14</v>
      </c>
      <c r="B12" s="97">
        <v>0</v>
      </c>
      <c r="C12" s="97">
        <v>206</v>
      </c>
      <c r="D12" s="97">
        <v>557</v>
      </c>
      <c r="E12" s="97">
        <v>257</v>
      </c>
      <c r="F12" s="97">
        <v>0</v>
      </c>
    </row>
    <row r="13" spans="1:7" ht="17.25" customHeight="1" x14ac:dyDescent="0.2">
      <c r="A13" s="14" t="s">
        <v>203</v>
      </c>
      <c r="B13" s="97">
        <v>0</v>
      </c>
      <c r="C13" s="97">
        <v>0</v>
      </c>
      <c r="D13" s="97">
        <v>0</v>
      </c>
      <c r="E13" s="97">
        <v>0</v>
      </c>
      <c r="F13" s="97">
        <v>58</v>
      </c>
    </row>
    <row r="14" spans="1:7" ht="17.25" customHeight="1" x14ac:dyDescent="0.2">
      <c r="A14" s="14" t="s">
        <v>15</v>
      </c>
      <c r="B14" s="97">
        <v>10</v>
      </c>
      <c r="C14" s="97">
        <v>0</v>
      </c>
      <c r="D14" s="97">
        <v>0</v>
      </c>
      <c r="E14" s="97">
        <v>0</v>
      </c>
      <c r="F14" s="97">
        <v>0</v>
      </c>
    </row>
    <row r="15" spans="1:7" ht="17.25" customHeight="1" x14ac:dyDescent="0.2">
      <c r="A15" s="14" t="s">
        <v>55</v>
      </c>
      <c r="B15" s="97">
        <v>795</v>
      </c>
      <c r="C15" s="97">
        <v>0</v>
      </c>
      <c r="D15" s="97">
        <v>884</v>
      </c>
      <c r="E15" s="97">
        <v>273</v>
      </c>
      <c r="F15" s="97">
        <v>0</v>
      </c>
    </row>
    <row r="16" spans="1:7" ht="17.25" customHeight="1" x14ac:dyDescent="0.2">
      <c r="A16" s="14" t="s">
        <v>9</v>
      </c>
      <c r="B16" s="97">
        <v>0</v>
      </c>
      <c r="C16" s="97">
        <v>0</v>
      </c>
      <c r="D16" s="97">
        <v>0</v>
      </c>
      <c r="E16" s="97">
        <v>0</v>
      </c>
      <c r="F16" s="97">
        <v>1143.9999999999998</v>
      </c>
    </row>
    <row r="17" spans="1:6" ht="17.25" customHeight="1" x14ac:dyDescent="0.2">
      <c r="A17" s="14" t="s">
        <v>17</v>
      </c>
      <c r="B17" s="97">
        <v>360</v>
      </c>
      <c r="C17" s="97">
        <v>1771</v>
      </c>
      <c r="D17" s="97">
        <v>1916</v>
      </c>
      <c r="E17" s="97">
        <v>1903</v>
      </c>
      <c r="F17" s="97">
        <v>1842.9999999999998</v>
      </c>
    </row>
    <row r="18" spans="1:6" ht="17.25" customHeight="1" x14ac:dyDescent="0.2">
      <c r="A18" s="14" t="s">
        <v>8</v>
      </c>
      <c r="B18" s="97">
        <v>0</v>
      </c>
      <c r="C18" s="97">
        <v>0</v>
      </c>
      <c r="D18" s="97">
        <v>0</v>
      </c>
      <c r="E18" s="97">
        <v>114</v>
      </c>
      <c r="F18" s="97">
        <v>0</v>
      </c>
    </row>
    <row r="19" spans="1:6" ht="17.25" customHeight="1" x14ac:dyDescent="0.2">
      <c r="A19" s="14" t="s">
        <v>337</v>
      </c>
      <c r="B19" s="97">
        <v>0</v>
      </c>
      <c r="C19" s="97">
        <v>0</v>
      </c>
      <c r="D19" s="97">
        <v>0</v>
      </c>
      <c r="E19" s="97">
        <v>0</v>
      </c>
      <c r="F19" s="97">
        <v>85.999999999999986</v>
      </c>
    </row>
    <row r="20" spans="1:6" ht="17.25" customHeight="1" x14ac:dyDescent="0.2">
      <c r="A20" s="14" t="s">
        <v>229</v>
      </c>
      <c r="B20" s="97">
        <v>0</v>
      </c>
      <c r="C20" s="97">
        <v>0</v>
      </c>
      <c r="D20" s="97">
        <v>0</v>
      </c>
      <c r="E20" s="97">
        <v>753</v>
      </c>
      <c r="F20" s="97">
        <v>1409</v>
      </c>
    </row>
    <row r="21" spans="1:6" ht="17.25" customHeight="1" x14ac:dyDescent="0.2">
      <c r="A21" s="14" t="s">
        <v>184</v>
      </c>
      <c r="B21" s="97">
        <v>0</v>
      </c>
      <c r="C21" s="97">
        <v>0</v>
      </c>
      <c r="D21" s="97">
        <v>0</v>
      </c>
      <c r="E21" s="97">
        <v>29</v>
      </c>
      <c r="F21" s="97">
        <v>0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393</v>
      </c>
      <c r="F22" s="97">
        <v>0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0</v>
      </c>
      <c r="F23" s="97">
        <v>329</v>
      </c>
    </row>
    <row r="24" spans="1:6" ht="17.25" customHeight="1" x14ac:dyDescent="0.2">
      <c r="A24" s="14" t="s">
        <v>7</v>
      </c>
      <c r="B24" s="97">
        <v>1847</v>
      </c>
      <c r="C24" s="97">
        <v>1056</v>
      </c>
      <c r="D24" s="97">
        <v>0</v>
      </c>
      <c r="E24" s="97">
        <v>1133</v>
      </c>
      <c r="F24" s="97">
        <v>715</v>
      </c>
    </row>
    <row r="25" spans="1:6" ht="17.25" customHeight="1" x14ac:dyDescent="0.2">
      <c r="A25" s="4" t="s">
        <v>25</v>
      </c>
      <c r="B25" s="97">
        <v>63</v>
      </c>
      <c r="C25" s="97">
        <v>42</v>
      </c>
      <c r="D25" s="97">
        <v>38</v>
      </c>
      <c r="E25" s="97">
        <v>86</v>
      </c>
      <c r="F25" s="97">
        <v>97</v>
      </c>
    </row>
    <row r="26" spans="1:6" ht="17.25" customHeight="1" x14ac:dyDescent="0.2">
      <c r="A26" s="4" t="s">
        <v>243</v>
      </c>
      <c r="B26" s="97">
        <v>23</v>
      </c>
      <c r="C26" s="97">
        <v>22</v>
      </c>
      <c r="D26" s="97">
        <v>11</v>
      </c>
      <c r="E26" s="97">
        <v>25</v>
      </c>
      <c r="F26" s="97">
        <v>22</v>
      </c>
    </row>
    <row r="27" spans="1:6" ht="17.25" customHeight="1" x14ac:dyDescent="0.2">
      <c r="A27" s="10"/>
      <c r="B27" s="99"/>
      <c r="C27" s="99"/>
      <c r="D27" s="99"/>
      <c r="E27" s="10"/>
      <c r="F27" s="99"/>
    </row>
    <row r="28" spans="1:6" ht="17.25" customHeight="1" x14ac:dyDescent="0.2">
      <c r="A28" s="21" t="s">
        <v>313</v>
      </c>
      <c r="F28" s="97"/>
    </row>
    <row r="29" spans="1:6" x14ac:dyDescent="0.2">
      <c r="F29" s="97"/>
    </row>
    <row r="30" spans="1:6" x14ac:dyDescent="0.2">
      <c r="C30" s="100"/>
      <c r="F30" s="97"/>
    </row>
    <row r="31" spans="1:6" x14ac:dyDescent="0.2"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9">
    <tabColor theme="9" tint="0.59999389629810485"/>
    <pageSetUpPr fitToPage="1"/>
  </sheetPr>
  <dimension ref="A1:G47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2" style="2" bestFit="1" customWidth="1"/>
    <col min="2" max="6" width="12.77734375" style="2" customWidth="1"/>
    <col min="7" max="16384" width="11.44140625" style="2"/>
  </cols>
  <sheetData>
    <row r="1" spans="1:7" ht="20.100000000000001" customHeight="1" x14ac:dyDescent="0.2"/>
    <row r="3" spans="1:7" x14ac:dyDescent="0.2">
      <c r="A3" s="225" t="s">
        <v>429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151</v>
      </c>
      <c r="C8" s="97">
        <v>106</v>
      </c>
      <c r="D8" s="97">
        <v>114</v>
      </c>
      <c r="E8" s="97">
        <v>120</v>
      </c>
      <c r="F8" s="97">
        <v>119</v>
      </c>
    </row>
    <row r="9" spans="1:7" ht="17.25" customHeight="1" x14ac:dyDescent="0.2">
      <c r="A9" s="2" t="s">
        <v>33</v>
      </c>
      <c r="B9" s="97">
        <v>52454</v>
      </c>
      <c r="C9" s="97">
        <v>58080</v>
      </c>
      <c r="D9" s="97">
        <v>61603</v>
      </c>
      <c r="E9" s="97">
        <v>66628</v>
      </c>
      <c r="F9" s="97">
        <v>70890.000000000015</v>
      </c>
    </row>
    <row r="10" spans="1:7" ht="17.25" customHeight="1" x14ac:dyDescent="0.2">
      <c r="A10" s="2" t="s">
        <v>23</v>
      </c>
      <c r="B10" s="97">
        <v>7857</v>
      </c>
      <c r="C10" s="97">
        <v>10484</v>
      </c>
      <c r="D10" s="97">
        <v>14768</v>
      </c>
      <c r="E10" s="97">
        <v>26487</v>
      </c>
      <c r="F10" s="97">
        <v>24617.999999999993</v>
      </c>
      <c r="G10" s="100"/>
    </row>
    <row r="11" spans="1:7" ht="17.25" customHeight="1" x14ac:dyDescent="0.2">
      <c r="A11" s="4" t="s">
        <v>355</v>
      </c>
      <c r="B11" s="97">
        <v>7483</v>
      </c>
      <c r="C11" s="97">
        <v>10125</v>
      </c>
      <c r="D11" s="97">
        <v>14122</v>
      </c>
      <c r="E11" s="97">
        <v>25472</v>
      </c>
      <c r="F11" s="97">
        <v>23931.999999999993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287</v>
      </c>
      <c r="E12" s="97">
        <v>0</v>
      </c>
      <c r="F12" s="97">
        <v>0</v>
      </c>
    </row>
    <row r="13" spans="1:7" ht="17.25" customHeight="1" x14ac:dyDescent="0.2">
      <c r="A13" s="14" t="s">
        <v>14</v>
      </c>
      <c r="B13" s="97">
        <v>686</v>
      </c>
      <c r="C13" s="97">
        <v>956</v>
      </c>
      <c r="D13" s="97">
        <v>1211</v>
      </c>
      <c r="E13" s="97">
        <v>437</v>
      </c>
      <c r="F13" s="97">
        <v>0</v>
      </c>
    </row>
    <row r="14" spans="1:7" ht="17.25" customHeight="1" x14ac:dyDescent="0.2">
      <c r="A14" s="14" t="s">
        <v>203</v>
      </c>
      <c r="B14" s="97">
        <v>0</v>
      </c>
      <c r="C14" s="97">
        <v>0</v>
      </c>
      <c r="D14" s="97">
        <v>0</v>
      </c>
      <c r="E14" s="97">
        <v>0</v>
      </c>
      <c r="F14" s="97">
        <v>4565.9999999999991</v>
      </c>
    </row>
    <row r="15" spans="1:7" ht="17.25" customHeight="1" x14ac:dyDescent="0.2">
      <c r="A15" s="14" t="s">
        <v>208</v>
      </c>
      <c r="B15" s="97">
        <v>0</v>
      </c>
      <c r="C15" s="97">
        <v>0</v>
      </c>
      <c r="D15" s="97">
        <v>0</v>
      </c>
      <c r="E15" s="97">
        <v>13612</v>
      </c>
      <c r="F15" s="97">
        <v>5432.0000000000036</v>
      </c>
    </row>
    <row r="16" spans="1:7" ht="17.25" customHeight="1" x14ac:dyDescent="0.2">
      <c r="A16" s="14" t="s">
        <v>52</v>
      </c>
      <c r="B16" s="97">
        <v>219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38</v>
      </c>
      <c r="B17" s="97">
        <v>0</v>
      </c>
      <c r="C17" s="97">
        <v>0</v>
      </c>
      <c r="D17" s="97">
        <v>1154</v>
      </c>
      <c r="E17" s="97">
        <v>462</v>
      </c>
      <c r="F17" s="97">
        <v>0</v>
      </c>
    </row>
    <row r="18" spans="1:6" ht="17.25" customHeight="1" x14ac:dyDescent="0.2">
      <c r="A18" s="14" t="s">
        <v>15</v>
      </c>
      <c r="B18" s="97">
        <v>71</v>
      </c>
      <c r="C18" s="97">
        <v>0</v>
      </c>
      <c r="D18" s="97">
        <v>0</v>
      </c>
      <c r="E18" s="97">
        <v>0</v>
      </c>
      <c r="F18" s="97">
        <v>0</v>
      </c>
    </row>
    <row r="19" spans="1:6" ht="17.25" customHeight="1" x14ac:dyDescent="0.2">
      <c r="A19" s="14" t="s">
        <v>9</v>
      </c>
      <c r="B19" s="97">
        <v>0</v>
      </c>
      <c r="C19" s="97">
        <v>101</v>
      </c>
      <c r="D19" s="97">
        <v>84</v>
      </c>
      <c r="E19" s="97">
        <v>0</v>
      </c>
      <c r="F19" s="97">
        <v>0</v>
      </c>
    </row>
    <row r="20" spans="1:6" ht="17.25" customHeight="1" x14ac:dyDescent="0.2">
      <c r="A20" s="14" t="s">
        <v>331</v>
      </c>
      <c r="B20" s="97">
        <v>0</v>
      </c>
      <c r="C20" s="97">
        <v>0</v>
      </c>
      <c r="D20" s="97">
        <v>0</v>
      </c>
      <c r="E20" s="97">
        <v>0</v>
      </c>
      <c r="F20" s="97">
        <v>57.000000000000007</v>
      </c>
    </row>
    <row r="21" spans="1:6" ht="17.25" customHeight="1" x14ac:dyDescent="0.2">
      <c r="A21" s="14" t="s">
        <v>333</v>
      </c>
      <c r="B21" s="97">
        <v>0</v>
      </c>
      <c r="C21" s="97">
        <v>0</v>
      </c>
      <c r="D21" s="97">
        <v>0</v>
      </c>
      <c r="E21" s="97">
        <v>0</v>
      </c>
      <c r="F21" s="97">
        <v>2309.0000000000009</v>
      </c>
    </row>
    <row r="22" spans="1:6" ht="17.25" customHeight="1" x14ac:dyDescent="0.2">
      <c r="A22" s="14" t="s">
        <v>17</v>
      </c>
      <c r="B22" s="97">
        <v>2568</v>
      </c>
      <c r="C22" s="97">
        <v>3312</v>
      </c>
      <c r="D22" s="97">
        <v>4195</v>
      </c>
      <c r="E22" s="97">
        <v>1740</v>
      </c>
      <c r="F22" s="97">
        <v>2944.9999999999995</v>
      </c>
    </row>
    <row r="23" spans="1:6" ht="17.25" customHeight="1" x14ac:dyDescent="0.2">
      <c r="A23" s="14" t="s">
        <v>224</v>
      </c>
      <c r="B23" s="97">
        <v>0</v>
      </c>
      <c r="C23" s="97">
        <v>0</v>
      </c>
      <c r="D23" s="97">
        <v>0</v>
      </c>
      <c r="E23" s="97">
        <v>486</v>
      </c>
      <c r="F23" s="97">
        <v>0</v>
      </c>
    </row>
    <row r="24" spans="1:6" ht="17.25" customHeight="1" x14ac:dyDescent="0.2">
      <c r="A24" s="14" t="s">
        <v>8</v>
      </c>
      <c r="B24" s="97">
        <v>385</v>
      </c>
      <c r="C24" s="97">
        <v>1504</v>
      </c>
      <c r="D24" s="97">
        <v>1683</v>
      </c>
      <c r="E24" s="97">
        <v>612</v>
      </c>
      <c r="F24" s="97">
        <v>0</v>
      </c>
    </row>
    <row r="25" spans="1:6" ht="17.25" customHeight="1" x14ac:dyDescent="0.2">
      <c r="A25" s="14" t="s">
        <v>225</v>
      </c>
      <c r="B25" s="97">
        <v>0</v>
      </c>
      <c r="C25" s="97">
        <v>0</v>
      </c>
      <c r="D25" s="97">
        <v>0</v>
      </c>
      <c r="E25" s="97">
        <v>0</v>
      </c>
      <c r="F25" s="97">
        <v>1994.9999999999998</v>
      </c>
    </row>
    <row r="26" spans="1:6" ht="17.25" customHeight="1" x14ac:dyDescent="0.2">
      <c r="A26" s="14" t="s">
        <v>337</v>
      </c>
      <c r="B26" s="97">
        <v>0</v>
      </c>
      <c r="C26" s="97">
        <v>0</v>
      </c>
      <c r="D26" s="97">
        <v>0</v>
      </c>
      <c r="E26" s="97">
        <v>0</v>
      </c>
      <c r="F26" s="97">
        <v>836.99999999999989</v>
      </c>
    </row>
    <row r="27" spans="1:6" ht="17.25" customHeight="1" x14ac:dyDescent="0.2">
      <c r="A27" s="14" t="s">
        <v>230</v>
      </c>
      <c r="B27" s="97">
        <v>0</v>
      </c>
      <c r="C27" s="97">
        <v>0</v>
      </c>
      <c r="D27" s="97">
        <v>0</v>
      </c>
      <c r="E27" s="97">
        <v>326</v>
      </c>
      <c r="F27" s="97">
        <v>111.00000000000001</v>
      </c>
    </row>
    <row r="28" spans="1:6" ht="17.25" customHeight="1" x14ac:dyDescent="0.2">
      <c r="A28" s="14" t="s">
        <v>184</v>
      </c>
      <c r="B28" s="97">
        <v>617</v>
      </c>
      <c r="C28" s="97">
        <v>260</v>
      </c>
      <c r="D28" s="97">
        <v>1563</v>
      </c>
      <c r="E28" s="97">
        <v>1356</v>
      </c>
      <c r="F28" s="97">
        <v>0</v>
      </c>
    </row>
    <row r="29" spans="1:6" ht="17.25" customHeight="1" x14ac:dyDescent="0.2">
      <c r="A29" s="14" t="s">
        <v>232</v>
      </c>
      <c r="B29" s="97">
        <v>0</v>
      </c>
      <c r="C29" s="97">
        <v>0</v>
      </c>
      <c r="D29" s="97">
        <v>0</v>
      </c>
      <c r="E29" s="97">
        <v>1171</v>
      </c>
      <c r="F29" s="97">
        <v>952.99999999999977</v>
      </c>
    </row>
    <row r="30" spans="1:6" ht="17.25" customHeight="1" x14ac:dyDescent="0.2">
      <c r="A30" s="14" t="s">
        <v>10</v>
      </c>
      <c r="B30" s="97">
        <v>0</v>
      </c>
      <c r="C30" s="97">
        <v>1151</v>
      </c>
      <c r="D30" s="97">
        <v>0</v>
      </c>
      <c r="E30" s="97">
        <v>0</v>
      </c>
      <c r="F30" s="97">
        <v>0</v>
      </c>
    </row>
    <row r="31" spans="1:6" ht="17.25" customHeight="1" x14ac:dyDescent="0.2">
      <c r="A31" s="14" t="s">
        <v>234</v>
      </c>
      <c r="B31" s="97">
        <v>0</v>
      </c>
      <c r="C31" s="97">
        <v>0</v>
      </c>
      <c r="D31" s="97">
        <v>0</v>
      </c>
      <c r="E31" s="97">
        <v>0</v>
      </c>
      <c r="F31" s="97">
        <v>3768.0000000000023</v>
      </c>
    </row>
    <row r="32" spans="1:6" ht="17.25" customHeight="1" x14ac:dyDescent="0.2">
      <c r="A32" s="14" t="s">
        <v>7</v>
      </c>
      <c r="B32" s="97">
        <v>2937</v>
      </c>
      <c r="C32" s="97">
        <v>2841</v>
      </c>
      <c r="D32" s="97">
        <v>3945</v>
      </c>
      <c r="E32" s="97">
        <v>5270</v>
      </c>
      <c r="F32" s="97">
        <v>702.99999999999989</v>
      </c>
    </row>
    <row r="33" spans="1:6" ht="17.25" customHeight="1" x14ac:dyDescent="0.2">
      <c r="A33" s="14" t="s">
        <v>301</v>
      </c>
      <c r="B33" s="97">
        <v>0</v>
      </c>
      <c r="C33" s="97">
        <v>0</v>
      </c>
      <c r="D33" s="97">
        <v>0</v>
      </c>
      <c r="E33" s="97">
        <v>0</v>
      </c>
      <c r="F33" s="97">
        <v>255.99999999999994</v>
      </c>
    </row>
    <row r="34" spans="1:6" ht="17.25" customHeight="1" x14ac:dyDescent="0.2">
      <c r="A34" s="4" t="s">
        <v>25</v>
      </c>
      <c r="B34" s="97">
        <v>268</v>
      </c>
      <c r="C34" s="97">
        <v>246</v>
      </c>
      <c r="D34" s="97">
        <v>556</v>
      </c>
      <c r="E34" s="97">
        <v>772</v>
      </c>
      <c r="F34" s="97">
        <v>445.00000000000006</v>
      </c>
    </row>
    <row r="35" spans="1:6" ht="17.25" customHeight="1" x14ac:dyDescent="0.2">
      <c r="A35" s="4" t="s">
        <v>243</v>
      </c>
      <c r="B35" s="97">
        <v>106</v>
      </c>
      <c r="C35" s="97">
        <v>113</v>
      </c>
      <c r="D35" s="97">
        <v>90</v>
      </c>
      <c r="E35" s="97">
        <v>243</v>
      </c>
      <c r="F35" s="97">
        <v>241.00000000000009</v>
      </c>
    </row>
    <row r="36" spans="1:6" ht="17.25" customHeight="1" x14ac:dyDescent="0.2">
      <c r="A36" s="10"/>
      <c r="B36" s="99"/>
      <c r="C36" s="99"/>
      <c r="D36" s="99"/>
      <c r="E36" s="10"/>
      <c r="F36" s="99"/>
    </row>
    <row r="37" spans="1:6" ht="17.25" customHeight="1" x14ac:dyDescent="0.2">
      <c r="A37" s="21" t="s">
        <v>313</v>
      </c>
      <c r="F37" s="97"/>
    </row>
    <row r="38" spans="1:6" x14ac:dyDescent="0.2">
      <c r="F38" s="97"/>
    </row>
    <row r="39" spans="1:6" x14ac:dyDescent="0.2">
      <c r="C39" s="100"/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  <row r="46" spans="1:6" x14ac:dyDescent="0.2">
      <c r="F46" s="97"/>
    </row>
    <row r="47" spans="1:6" x14ac:dyDescent="0.2">
      <c r="F47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0">
    <tabColor theme="9" tint="0.59999389629810485"/>
    <pageSetUpPr fitToPage="1"/>
  </sheetPr>
  <dimension ref="A1:G49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44.6640625" style="2" bestFit="1" customWidth="1"/>
    <col min="2" max="6" width="12.77734375" style="2" customWidth="1"/>
    <col min="7" max="16384" width="11.44140625" style="2"/>
  </cols>
  <sheetData>
    <row r="1" spans="1:7" ht="20.100000000000001" customHeight="1" x14ac:dyDescent="0.2"/>
    <row r="3" spans="1:7" x14ac:dyDescent="0.2">
      <c r="A3" s="225" t="s">
        <v>430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156</v>
      </c>
      <c r="C8" s="97">
        <v>118</v>
      </c>
      <c r="D8" s="97">
        <v>133</v>
      </c>
      <c r="E8" s="97">
        <v>150</v>
      </c>
      <c r="F8" s="97">
        <v>158</v>
      </c>
    </row>
    <row r="9" spans="1:7" ht="17.25" customHeight="1" x14ac:dyDescent="0.2">
      <c r="A9" s="2" t="s">
        <v>33</v>
      </c>
      <c r="B9" s="97">
        <v>55883</v>
      </c>
      <c r="C9" s="97">
        <v>65050</v>
      </c>
      <c r="D9" s="97">
        <v>75016</v>
      </c>
      <c r="E9" s="97">
        <v>87921</v>
      </c>
      <c r="F9" s="97">
        <v>95812.999999999956</v>
      </c>
    </row>
    <row r="10" spans="1:7" ht="17.25" customHeight="1" x14ac:dyDescent="0.2">
      <c r="A10" s="2" t="s">
        <v>23</v>
      </c>
      <c r="B10" s="97">
        <v>11376</v>
      </c>
      <c r="C10" s="97">
        <v>15373</v>
      </c>
      <c r="D10" s="97">
        <v>18364</v>
      </c>
      <c r="E10" s="97">
        <v>29349</v>
      </c>
      <c r="F10" s="97">
        <v>30554.999999999982</v>
      </c>
      <c r="G10" s="100"/>
    </row>
    <row r="11" spans="1:7" ht="17.25" customHeight="1" x14ac:dyDescent="0.2">
      <c r="A11" s="4" t="s">
        <v>355</v>
      </c>
      <c r="B11" s="97">
        <v>10910</v>
      </c>
      <c r="C11" s="97">
        <v>14861</v>
      </c>
      <c r="D11" s="97">
        <v>17822</v>
      </c>
      <c r="E11" s="97">
        <v>28223</v>
      </c>
      <c r="F11" s="97">
        <v>29590.999999999989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558</v>
      </c>
      <c r="F12" s="97">
        <v>0</v>
      </c>
    </row>
    <row r="13" spans="1:7" ht="17.25" customHeight="1" x14ac:dyDescent="0.2">
      <c r="A13" s="14" t="s">
        <v>14</v>
      </c>
      <c r="B13" s="97">
        <v>1226</v>
      </c>
      <c r="C13" s="97">
        <v>1412</v>
      </c>
      <c r="D13" s="97">
        <v>0</v>
      </c>
      <c r="E13" s="97">
        <v>1789</v>
      </c>
      <c r="F13" s="97">
        <v>1794.9999999999998</v>
      </c>
    </row>
    <row r="14" spans="1:7" ht="17.25" customHeight="1" x14ac:dyDescent="0.2">
      <c r="A14" s="14" t="s">
        <v>203</v>
      </c>
      <c r="B14" s="97">
        <v>0</v>
      </c>
      <c r="C14" s="97">
        <v>0</v>
      </c>
      <c r="D14" s="97">
        <v>0</v>
      </c>
      <c r="E14" s="97">
        <v>0</v>
      </c>
      <c r="F14" s="97">
        <v>1871.9999999999995</v>
      </c>
    </row>
    <row r="15" spans="1:7" ht="17.25" customHeight="1" x14ac:dyDescent="0.2">
      <c r="A15" s="14" t="s">
        <v>319</v>
      </c>
      <c r="B15" s="97">
        <v>0</v>
      </c>
      <c r="C15" s="97">
        <v>0</v>
      </c>
      <c r="D15" s="97">
        <v>0</v>
      </c>
      <c r="E15" s="97">
        <v>0</v>
      </c>
      <c r="F15" s="97">
        <v>633.00000000000011</v>
      </c>
    </row>
    <row r="16" spans="1:7" ht="17.25" customHeight="1" x14ac:dyDescent="0.2">
      <c r="A16" s="14" t="s">
        <v>51</v>
      </c>
      <c r="B16" s="97">
        <v>171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38</v>
      </c>
      <c r="B17" s="97">
        <v>0</v>
      </c>
      <c r="C17" s="97">
        <v>0</v>
      </c>
      <c r="D17" s="97">
        <v>852</v>
      </c>
      <c r="E17" s="97">
        <v>1832</v>
      </c>
      <c r="F17" s="97">
        <v>644.00000000000045</v>
      </c>
    </row>
    <row r="18" spans="1:6" ht="17.25" customHeight="1" x14ac:dyDescent="0.2">
      <c r="A18" s="14" t="s">
        <v>15</v>
      </c>
      <c r="B18" s="97">
        <v>0</v>
      </c>
      <c r="C18" s="97">
        <v>505</v>
      </c>
      <c r="D18" s="97">
        <v>0</v>
      </c>
      <c r="E18" s="97">
        <v>0</v>
      </c>
      <c r="F18" s="97">
        <v>0</v>
      </c>
    </row>
    <row r="19" spans="1:6" ht="17.25" customHeight="1" x14ac:dyDescent="0.2">
      <c r="A19" s="14" t="s">
        <v>9</v>
      </c>
      <c r="B19" s="97">
        <v>0</v>
      </c>
      <c r="C19" s="97">
        <v>0</v>
      </c>
      <c r="D19" s="97">
        <v>0</v>
      </c>
      <c r="E19" s="97">
        <v>0</v>
      </c>
      <c r="F19" s="97">
        <v>1798.0000000000002</v>
      </c>
    </row>
    <row r="20" spans="1:6" ht="17.25" customHeight="1" x14ac:dyDescent="0.2">
      <c r="A20" s="14" t="s">
        <v>331</v>
      </c>
      <c r="B20" s="97">
        <v>0</v>
      </c>
      <c r="C20" s="97">
        <v>0</v>
      </c>
      <c r="D20" s="97">
        <v>0</v>
      </c>
      <c r="E20" s="97">
        <v>0</v>
      </c>
      <c r="F20" s="97">
        <v>145.00000000000003</v>
      </c>
    </row>
    <row r="21" spans="1:6" ht="17.25" customHeight="1" x14ac:dyDescent="0.2">
      <c r="A21" s="14" t="s">
        <v>17</v>
      </c>
      <c r="B21" s="97">
        <v>2631</v>
      </c>
      <c r="C21" s="97">
        <v>5740</v>
      </c>
      <c r="D21" s="97">
        <v>10212</v>
      </c>
      <c r="E21" s="97">
        <v>7078</v>
      </c>
      <c r="F21" s="97">
        <v>4796.9999999999991</v>
      </c>
    </row>
    <row r="22" spans="1:6" ht="17.25" customHeight="1" x14ac:dyDescent="0.2">
      <c r="A22" s="14" t="s">
        <v>96</v>
      </c>
      <c r="B22" s="97">
        <v>0</v>
      </c>
      <c r="C22" s="97">
        <v>0</v>
      </c>
      <c r="D22" s="97">
        <v>1208</v>
      </c>
      <c r="E22" s="97">
        <v>0</v>
      </c>
      <c r="F22" s="97">
        <v>0</v>
      </c>
    </row>
    <row r="23" spans="1:6" ht="17.25" customHeight="1" x14ac:dyDescent="0.2">
      <c r="A23" s="14" t="s">
        <v>8</v>
      </c>
      <c r="B23" s="97">
        <v>0</v>
      </c>
      <c r="C23" s="97">
        <v>4380</v>
      </c>
      <c r="D23" s="97">
        <v>5550</v>
      </c>
      <c r="E23" s="97">
        <v>3630</v>
      </c>
      <c r="F23" s="97">
        <v>0</v>
      </c>
    </row>
    <row r="24" spans="1:6" ht="17.25" customHeight="1" x14ac:dyDescent="0.2">
      <c r="A24" s="14" t="s">
        <v>225</v>
      </c>
      <c r="B24" s="97">
        <v>0</v>
      </c>
      <c r="C24" s="97">
        <v>0</v>
      </c>
      <c r="D24" s="97">
        <v>0</v>
      </c>
      <c r="E24" s="97">
        <v>410</v>
      </c>
      <c r="F24" s="97">
        <v>1119.0000000000002</v>
      </c>
    </row>
    <row r="25" spans="1:6" ht="17.25" customHeight="1" x14ac:dyDescent="0.2">
      <c r="A25" s="14" t="s">
        <v>337</v>
      </c>
      <c r="B25" s="97">
        <v>0</v>
      </c>
      <c r="C25" s="97">
        <v>0</v>
      </c>
      <c r="D25" s="97">
        <v>0</v>
      </c>
      <c r="E25" s="97">
        <v>0</v>
      </c>
      <c r="F25" s="97">
        <v>2725.9999999999982</v>
      </c>
    </row>
    <row r="26" spans="1:6" ht="17.25" customHeight="1" x14ac:dyDescent="0.2">
      <c r="A26" s="14" t="s">
        <v>230</v>
      </c>
      <c r="B26" s="97">
        <v>0</v>
      </c>
      <c r="C26" s="97">
        <v>0</v>
      </c>
      <c r="D26" s="97">
        <v>0</v>
      </c>
      <c r="E26" s="97">
        <v>0</v>
      </c>
      <c r="F26" s="97">
        <v>6176.0000000000036</v>
      </c>
    </row>
    <row r="27" spans="1:6" ht="17.25" customHeight="1" x14ac:dyDescent="0.2">
      <c r="A27" s="14" t="s">
        <v>184</v>
      </c>
      <c r="B27" s="97">
        <v>2515</v>
      </c>
      <c r="C27" s="97">
        <v>0</v>
      </c>
      <c r="D27" s="97">
        <v>0</v>
      </c>
      <c r="E27" s="97">
        <v>6640</v>
      </c>
      <c r="F27" s="97">
        <v>0</v>
      </c>
    </row>
    <row r="28" spans="1:6" ht="17.25" customHeight="1" x14ac:dyDescent="0.2">
      <c r="A28" s="14" t="s">
        <v>232</v>
      </c>
      <c r="B28" s="97">
        <v>0</v>
      </c>
      <c r="C28" s="97">
        <v>0</v>
      </c>
      <c r="D28" s="97">
        <v>0</v>
      </c>
      <c r="E28" s="97">
        <v>2379</v>
      </c>
      <c r="F28" s="97">
        <v>700.00000000000068</v>
      </c>
    </row>
    <row r="29" spans="1:6" ht="17.25" customHeight="1" x14ac:dyDescent="0.2">
      <c r="A29" s="14" t="s">
        <v>234</v>
      </c>
      <c r="B29" s="97">
        <v>0</v>
      </c>
      <c r="C29" s="97">
        <v>0</v>
      </c>
      <c r="D29" s="97">
        <v>0</v>
      </c>
      <c r="E29" s="97">
        <v>0</v>
      </c>
      <c r="F29" s="97">
        <v>1981.0000000000007</v>
      </c>
    </row>
    <row r="30" spans="1:6" ht="17.25" customHeight="1" x14ac:dyDescent="0.2">
      <c r="A30" s="14" t="s">
        <v>7</v>
      </c>
      <c r="B30" s="97">
        <v>4367</v>
      </c>
      <c r="C30" s="97">
        <v>2658</v>
      </c>
      <c r="D30" s="97">
        <v>0</v>
      </c>
      <c r="E30" s="97">
        <v>3907</v>
      </c>
      <c r="F30" s="97">
        <v>4284.9999999999982</v>
      </c>
    </row>
    <row r="31" spans="1:6" ht="17.25" customHeight="1" x14ac:dyDescent="0.2">
      <c r="A31" s="14" t="s">
        <v>301</v>
      </c>
      <c r="B31" s="97">
        <v>0</v>
      </c>
      <c r="C31" s="97">
        <v>0</v>
      </c>
      <c r="D31" s="97">
        <v>0</v>
      </c>
      <c r="E31" s="97">
        <v>0</v>
      </c>
      <c r="F31" s="97">
        <v>421.00000000000011</v>
      </c>
    </row>
    <row r="32" spans="1:6" ht="17.25" customHeight="1" x14ac:dyDescent="0.2">
      <c r="A32" s="14" t="s">
        <v>83</v>
      </c>
      <c r="B32" s="97">
        <v>0</v>
      </c>
      <c r="C32" s="97">
        <v>166</v>
      </c>
      <c r="D32" s="97">
        <v>0</v>
      </c>
      <c r="E32" s="97">
        <v>0</v>
      </c>
      <c r="F32" s="97">
        <v>0</v>
      </c>
    </row>
    <row r="33" spans="1:6" ht="17.25" customHeight="1" x14ac:dyDescent="0.2">
      <c r="A33" s="14" t="s">
        <v>351</v>
      </c>
      <c r="B33" s="97">
        <v>0</v>
      </c>
      <c r="C33" s="97">
        <v>0</v>
      </c>
      <c r="D33" s="97">
        <v>0</v>
      </c>
      <c r="E33" s="97">
        <v>0</v>
      </c>
      <c r="F33" s="97">
        <v>499.00000000000028</v>
      </c>
    </row>
    <row r="34" spans="1:6" ht="17.25" customHeight="1" x14ac:dyDescent="0.2">
      <c r="A34" s="4" t="s">
        <v>25</v>
      </c>
      <c r="B34" s="97">
        <v>340</v>
      </c>
      <c r="C34" s="97">
        <v>382</v>
      </c>
      <c r="D34" s="97">
        <v>451</v>
      </c>
      <c r="E34" s="97">
        <v>913</v>
      </c>
      <c r="F34" s="97">
        <v>616.00000000000023</v>
      </c>
    </row>
    <row r="35" spans="1:6" ht="17.25" customHeight="1" x14ac:dyDescent="0.2">
      <c r="A35" s="4" t="s">
        <v>243</v>
      </c>
      <c r="B35" s="97">
        <v>126</v>
      </c>
      <c r="C35" s="97">
        <v>130</v>
      </c>
      <c r="D35" s="97">
        <v>91</v>
      </c>
      <c r="E35" s="97">
        <v>213</v>
      </c>
      <c r="F35" s="97">
        <v>347.99999999999994</v>
      </c>
    </row>
    <row r="36" spans="1:6" ht="17.25" customHeight="1" x14ac:dyDescent="0.2">
      <c r="A36" s="10"/>
      <c r="B36" s="99"/>
      <c r="C36" s="99"/>
      <c r="D36" s="99"/>
      <c r="E36" s="10"/>
      <c r="F36" s="99"/>
    </row>
    <row r="37" spans="1:6" ht="17.25" customHeight="1" x14ac:dyDescent="0.2">
      <c r="A37" s="21" t="s">
        <v>313</v>
      </c>
      <c r="F37" s="97"/>
    </row>
    <row r="38" spans="1:6" x14ac:dyDescent="0.2">
      <c r="F38" s="97"/>
    </row>
    <row r="39" spans="1:6" x14ac:dyDescent="0.2">
      <c r="C39" s="100"/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  <row r="46" spans="1:6" x14ac:dyDescent="0.2">
      <c r="F46" s="97"/>
    </row>
    <row r="47" spans="1:6" x14ac:dyDescent="0.2">
      <c r="F47" s="97"/>
    </row>
    <row r="48" spans="1:6" x14ac:dyDescent="0.2">
      <c r="F48" s="97"/>
    </row>
    <row r="49" spans="6:6" x14ac:dyDescent="0.2">
      <c r="F49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scale="97" orientation="portrait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1">
    <tabColor theme="9" tint="0.59999389629810485"/>
    <pageSetUpPr fitToPage="1"/>
  </sheetPr>
  <dimension ref="A1:G45"/>
  <sheetViews>
    <sheetView zoomScaleNormal="100" zoomScaleSheetLayoutView="80" workbookViewId="0"/>
  </sheetViews>
  <sheetFormatPr baseColWidth="10" defaultColWidth="11.44140625" defaultRowHeight="11.4" x14ac:dyDescent="0.2"/>
  <cols>
    <col min="1" max="1" width="43.5546875" style="2" bestFit="1" customWidth="1"/>
    <col min="2" max="6" width="12.77734375" style="2" customWidth="1"/>
    <col min="7" max="16384" width="11.44140625" style="2"/>
  </cols>
  <sheetData>
    <row r="1" spans="1:7" ht="20.100000000000001" customHeight="1" x14ac:dyDescent="0.2"/>
    <row r="3" spans="1:7" x14ac:dyDescent="0.2">
      <c r="A3" s="225" t="s">
        <v>431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83</v>
      </c>
      <c r="C8" s="97">
        <v>63</v>
      </c>
      <c r="D8" s="97">
        <v>69</v>
      </c>
      <c r="E8" s="97">
        <v>76</v>
      </c>
      <c r="F8" s="97">
        <v>76</v>
      </c>
    </row>
    <row r="9" spans="1:7" ht="17.25" customHeight="1" x14ac:dyDescent="0.2">
      <c r="A9" s="2" t="s">
        <v>33</v>
      </c>
      <c r="B9" s="97">
        <v>27388</v>
      </c>
      <c r="C9" s="97">
        <v>31380</v>
      </c>
      <c r="D9" s="97">
        <v>34544</v>
      </c>
      <c r="E9" s="97">
        <v>38953</v>
      </c>
      <c r="F9" s="97">
        <v>41284.999999999971</v>
      </c>
    </row>
    <row r="10" spans="1:7" ht="17.25" customHeight="1" x14ac:dyDescent="0.2">
      <c r="A10" s="2" t="s">
        <v>23</v>
      </c>
      <c r="B10" s="97">
        <v>6663</v>
      </c>
      <c r="C10" s="97">
        <v>6854</v>
      </c>
      <c r="D10" s="97">
        <v>9420</v>
      </c>
      <c r="E10" s="97">
        <v>14868</v>
      </c>
      <c r="F10" s="97">
        <v>13366.000000000005</v>
      </c>
      <c r="G10" s="100"/>
    </row>
    <row r="11" spans="1:7" ht="17.25" customHeight="1" x14ac:dyDescent="0.2">
      <c r="A11" s="4" t="s">
        <v>355</v>
      </c>
      <c r="B11" s="97">
        <v>6334</v>
      </c>
      <c r="C11" s="97">
        <v>6603</v>
      </c>
      <c r="D11" s="97">
        <v>9007</v>
      </c>
      <c r="E11" s="97">
        <v>14344</v>
      </c>
      <c r="F11" s="97">
        <v>12963.000000000005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2651</v>
      </c>
      <c r="E12" s="97">
        <v>1084</v>
      </c>
      <c r="F12" s="97">
        <v>265</v>
      </c>
    </row>
    <row r="13" spans="1:7" ht="17.25" customHeight="1" x14ac:dyDescent="0.2">
      <c r="A13" s="14" t="s">
        <v>43</v>
      </c>
      <c r="B13" s="97">
        <v>1658</v>
      </c>
      <c r="C13" s="97">
        <v>1997</v>
      </c>
      <c r="D13" s="97">
        <v>773</v>
      </c>
      <c r="E13" s="97">
        <v>363</v>
      </c>
      <c r="F13" s="97">
        <v>344.99999999999983</v>
      </c>
    </row>
    <row r="14" spans="1:7" ht="17.25" customHeight="1" x14ac:dyDescent="0.2">
      <c r="A14" s="14" t="s">
        <v>14</v>
      </c>
      <c r="B14" s="97">
        <v>0</v>
      </c>
      <c r="C14" s="97">
        <v>436</v>
      </c>
      <c r="D14" s="97">
        <v>615</v>
      </c>
      <c r="E14" s="97">
        <v>690</v>
      </c>
      <c r="F14" s="97">
        <v>0</v>
      </c>
    </row>
    <row r="15" spans="1:7" ht="17.25" customHeight="1" x14ac:dyDescent="0.2">
      <c r="A15" s="14" t="s">
        <v>209</v>
      </c>
      <c r="B15" s="97">
        <v>0</v>
      </c>
      <c r="C15" s="97">
        <v>0</v>
      </c>
      <c r="D15" s="97">
        <v>0</v>
      </c>
      <c r="E15" s="97">
        <v>2774</v>
      </c>
      <c r="F15" s="97">
        <v>849</v>
      </c>
    </row>
    <row r="16" spans="1:7" ht="17.25" customHeight="1" x14ac:dyDescent="0.2">
      <c r="A16" s="14" t="s">
        <v>51</v>
      </c>
      <c r="B16" s="97">
        <v>804</v>
      </c>
      <c r="C16" s="97">
        <v>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38</v>
      </c>
      <c r="B17" s="97">
        <v>0</v>
      </c>
      <c r="C17" s="97">
        <v>0</v>
      </c>
      <c r="D17" s="97">
        <v>877</v>
      </c>
      <c r="E17" s="97">
        <v>677</v>
      </c>
      <c r="F17" s="97">
        <v>1221.9999999999995</v>
      </c>
    </row>
    <row r="18" spans="1:6" ht="17.25" customHeight="1" x14ac:dyDescent="0.2">
      <c r="A18" s="14" t="s">
        <v>15</v>
      </c>
      <c r="B18" s="97">
        <v>78</v>
      </c>
      <c r="C18" s="97">
        <v>0</v>
      </c>
      <c r="D18" s="97">
        <v>0</v>
      </c>
      <c r="E18" s="97">
        <v>0</v>
      </c>
      <c r="F18" s="97">
        <v>0</v>
      </c>
    </row>
    <row r="19" spans="1:6" ht="17.25" customHeight="1" x14ac:dyDescent="0.2">
      <c r="A19" s="14" t="s">
        <v>331</v>
      </c>
      <c r="B19" s="97">
        <v>0</v>
      </c>
      <c r="C19" s="97">
        <v>0</v>
      </c>
      <c r="D19" s="97">
        <v>0</v>
      </c>
      <c r="E19" s="97">
        <v>0</v>
      </c>
      <c r="F19" s="97">
        <v>32.000000000000014</v>
      </c>
    </row>
    <row r="20" spans="1:6" ht="17.25" customHeight="1" x14ac:dyDescent="0.2">
      <c r="A20" s="14" t="s">
        <v>333</v>
      </c>
      <c r="B20" s="97">
        <v>0</v>
      </c>
      <c r="C20" s="97">
        <v>0</v>
      </c>
      <c r="D20" s="97">
        <v>0</v>
      </c>
      <c r="E20" s="97">
        <v>0</v>
      </c>
      <c r="F20" s="97">
        <v>747</v>
      </c>
    </row>
    <row r="21" spans="1:6" ht="17.25" customHeight="1" x14ac:dyDescent="0.2">
      <c r="A21" s="14" t="s">
        <v>17</v>
      </c>
      <c r="B21" s="97">
        <v>1290</v>
      </c>
      <c r="C21" s="97">
        <v>1954</v>
      </c>
      <c r="D21" s="97">
        <v>2233</v>
      </c>
      <c r="E21" s="97">
        <v>4497</v>
      </c>
      <c r="F21" s="97">
        <v>7744.9999999999982</v>
      </c>
    </row>
    <row r="22" spans="1:6" ht="17.25" customHeight="1" x14ac:dyDescent="0.2">
      <c r="A22" s="14" t="s">
        <v>8</v>
      </c>
      <c r="B22" s="97">
        <v>43</v>
      </c>
      <c r="C22" s="97">
        <v>178</v>
      </c>
      <c r="D22" s="97">
        <v>412</v>
      </c>
      <c r="E22" s="97">
        <v>383</v>
      </c>
      <c r="F22" s="97">
        <v>0</v>
      </c>
    </row>
    <row r="23" spans="1:6" ht="17.25" customHeight="1" x14ac:dyDescent="0.2">
      <c r="A23" s="14" t="s">
        <v>225</v>
      </c>
      <c r="B23" s="97">
        <v>0</v>
      </c>
      <c r="C23" s="97">
        <v>0</v>
      </c>
      <c r="D23" s="97">
        <v>0</v>
      </c>
      <c r="E23" s="97">
        <v>483</v>
      </c>
      <c r="F23" s="97">
        <v>0</v>
      </c>
    </row>
    <row r="24" spans="1:6" ht="17.25" customHeight="1" x14ac:dyDescent="0.2">
      <c r="A24" s="14" t="s">
        <v>337</v>
      </c>
      <c r="B24" s="97">
        <v>0</v>
      </c>
      <c r="C24" s="97">
        <v>0</v>
      </c>
      <c r="D24" s="97">
        <v>0</v>
      </c>
      <c r="E24" s="97">
        <v>0</v>
      </c>
      <c r="F24" s="97">
        <v>623</v>
      </c>
    </row>
    <row r="25" spans="1:6" ht="17.25" customHeight="1" x14ac:dyDescent="0.2">
      <c r="A25" s="14" t="s">
        <v>230</v>
      </c>
      <c r="B25" s="97">
        <v>0</v>
      </c>
      <c r="C25" s="97">
        <v>0</v>
      </c>
      <c r="D25" s="97">
        <v>0</v>
      </c>
      <c r="E25" s="97">
        <v>482</v>
      </c>
      <c r="F25" s="97">
        <v>601.99999999999977</v>
      </c>
    </row>
    <row r="26" spans="1:6" ht="17.25" customHeight="1" x14ac:dyDescent="0.2">
      <c r="A26" s="14" t="s">
        <v>184</v>
      </c>
      <c r="B26" s="97">
        <v>236</v>
      </c>
      <c r="C26" s="97">
        <v>0</v>
      </c>
      <c r="D26" s="97">
        <v>0</v>
      </c>
      <c r="E26" s="97">
        <v>1085</v>
      </c>
      <c r="F26" s="97">
        <v>0</v>
      </c>
    </row>
    <row r="27" spans="1:6" ht="17.25" customHeight="1" x14ac:dyDescent="0.2">
      <c r="A27" s="14" t="s">
        <v>232</v>
      </c>
      <c r="B27" s="97">
        <v>0</v>
      </c>
      <c r="C27" s="97">
        <v>0</v>
      </c>
      <c r="D27" s="97">
        <v>0</v>
      </c>
      <c r="E27" s="97">
        <v>205</v>
      </c>
      <c r="F27" s="97">
        <v>181</v>
      </c>
    </row>
    <row r="28" spans="1:6" ht="17.25" customHeight="1" x14ac:dyDescent="0.2">
      <c r="A28" s="14" t="s">
        <v>234</v>
      </c>
      <c r="B28" s="97">
        <v>0</v>
      </c>
      <c r="C28" s="97">
        <v>0</v>
      </c>
      <c r="D28" s="97">
        <v>0</v>
      </c>
      <c r="E28" s="97">
        <v>0</v>
      </c>
      <c r="F28" s="97">
        <v>234</v>
      </c>
    </row>
    <row r="29" spans="1:6" ht="17.25" customHeight="1" x14ac:dyDescent="0.2">
      <c r="A29" s="14" t="s">
        <v>7</v>
      </c>
      <c r="B29" s="97">
        <v>2225</v>
      </c>
      <c r="C29" s="97">
        <v>1398</v>
      </c>
      <c r="D29" s="97">
        <v>1446</v>
      </c>
      <c r="E29" s="97">
        <v>1621</v>
      </c>
      <c r="F29" s="97">
        <v>0</v>
      </c>
    </row>
    <row r="30" spans="1:6" ht="17.25" customHeight="1" x14ac:dyDescent="0.2">
      <c r="A30" s="14" t="s">
        <v>301</v>
      </c>
      <c r="B30" s="97">
        <v>0</v>
      </c>
      <c r="C30" s="97">
        <v>0</v>
      </c>
      <c r="D30" s="97">
        <v>0</v>
      </c>
      <c r="E30" s="97">
        <v>0</v>
      </c>
      <c r="F30" s="97">
        <v>118.00000000000001</v>
      </c>
    </row>
    <row r="31" spans="1:6" ht="17.25" customHeight="1" x14ac:dyDescent="0.2">
      <c r="A31" s="14" t="s">
        <v>20</v>
      </c>
      <c r="B31" s="97">
        <v>0</v>
      </c>
      <c r="C31" s="97">
        <v>210</v>
      </c>
      <c r="D31" s="97">
        <v>0</v>
      </c>
      <c r="E31" s="97">
        <v>0</v>
      </c>
      <c r="F31" s="97">
        <v>0</v>
      </c>
    </row>
    <row r="32" spans="1:6" ht="17.25" customHeight="1" x14ac:dyDescent="0.2">
      <c r="A32" s="14" t="s">
        <v>36</v>
      </c>
      <c r="B32" s="97">
        <v>0</v>
      </c>
      <c r="C32" s="97">
        <v>430</v>
      </c>
      <c r="D32" s="97">
        <v>0</v>
      </c>
      <c r="E32" s="97">
        <v>0</v>
      </c>
      <c r="F32" s="97">
        <v>0</v>
      </c>
    </row>
    <row r="33" spans="1:6" ht="17.25" customHeight="1" x14ac:dyDescent="0.2">
      <c r="A33" s="4" t="s">
        <v>25</v>
      </c>
      <c r="B33" s="97">
        <v>249</v>
      </c>
      <c r="C33" s="97">
        <v>197</v>
      </c>
      <c r="D33" s="97">
        <v>358</v>
      </c>
      <c r="E33" s="97">
        <v>417</v>
      </c>
      <c r="F33" s="97">
        <v>284.99999999999994</v>
      </c>
    </row>
    <row r="34" spans="1:6" ht="17.25" customHeight="1" x14ac:dyDescent="0.2">
      <c r="A34" s="4" t="s">
        <v>243</v>
      </c>
      <c r="B34" s="97">
        <v>80</v>
      </c>
      <c r="C34" s="97">
        <v>54</v>
      </c>
      <c r="D34" s="97">
        <v>55</v>
      </c>
      <c r="E34" s="97">
        <v>107</v>
      </c>
      <c r="F34" s="97">
        <v>118.00000000000003</v>
      </c>
    </row>
    <row r="35" spans="1:6" ht="17.25" customHeight="1" x14ac:dyDescent="0.2">
      <c r="A35" s="10"/>
      <c r="B35" s="99"/>
      <c r="C35" s="99"/>
      <c r="D35" s="99"/>
      <c r="E35" s="10"/>
      <c r="F35" s="99"/>
    </row>
    <row r="36" spans="1:6" ht="17.25" customHeight="1" x14ac:dyDescent="0.2">
      <c r="A36" s="21" t="s">
        <v>313</v>
      </c>
      <c r="F36" s="97"/>
    </row>
    <row r="37" spans="1:6" x14ac:dyDescent="0.2">
      <c r="F37" s="97"/>
    </row>
    <row r="38" spans="1:6" x14ac:dyDescent="0.2">
      <c r="C38" s="100"/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scale="98" orientation="portrait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2">
    <tabColor theme="9" tint="0.59999389629810485"/>
    <pageSetUpPr fitToPage="1"/>
  </sheetPr>
  <dimension ref="A3:G45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3" spans="1:7" x14ac:dyDescent="0.2">
      <c r="A3" s="225" t="s">
        <v>432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37</v>
      </c>
      <c r="C8" s="97">
        <v>30</v>
      </c>
      <c r="D8" s="97">
        <v>36</v>
      </c>
      <c r="E8" s="97">
        <v>38</v>
      </c>
      <c r="F8" s="97">
        <v>45</v>
      </c>
    </row>
    <row r="9" spans="1:7" ht="17.25" customHeight="1" x14ac:dyDescent="0.2">
      <c r="A9" s="2" t="s">
        <v>33</v>
      </c>
      <c r="B9" s="97">
        <v>11082</v>
      </c>
      <c r="C9" s="97">
        <v>13239</v>
      </c>
      <c r="D9" s="97">
        <v>15458</v>
      </c>
      <c r="E9" s="97">
        <v>19165</v>
      </c>
      <c r="F9" s="97">
        <v>22666.000000000004</v>
      </c>
    </row>
    <row r="10" spans="1:7" ht="17.25" customHeight="1" x14ac:dyDescent="0.2">
      <c r="A10" s="2" t="s">
        <v>23</v>
      </c>
      <c r="B10" s="97">
        <v>5298</v>
      </c>
      <c r="C10" s="97">
        <v>7108</v>
      </c>
      <c r="D10" s="97">
        <v>7214</v>
      </c>
      <c r="E10" s="97">
        <v>9197</v>
      </c>
      <c r="F10" s="97">
        <v>11950.000000000002</v>
      </c>
      <c r="G10" s="100"/>
    </row>
    <row r="11" spans="1:7" ht="17.25" customHeight="1" x14ac:dyDescent="0.2">
      <c r="A11" s="4" t="s">
        <v>355</v>
      </c>
      <c r="B11" s="97">
        <v>5022</v>
      </c>
      <c r="C11" s="97">
        <v>6879</v>
      </c>
      <c r="D11" s="97">
        <v>6919</v>
      </c>
      <c r="E11" s="97">
        <v>8838</v>
      </c>
      <c r="F11" s="97">
        <v>11601.999999999998</v>
      </c>
      <c r="G11" s="100"/>
    </row>
    <row r="12" spans="1:7" ht="17.25" customHeight="1" x14ac:dyDescent="0.2">
      <c r="A12" s="14" t="s">
        <v>14</v>
      </c>
      <c r="B12" s="97">
        <v>162</v>
      </c>
      <c r="C12" s="97">
        <v>536</v>
      </c>
      <c r="D12" s="97">
        <v>387</v>
      </c>
      <c r="E12" s="97">
        <v>138</v>
      </c>
      <c r="F12" s="97">
        <v>59.999999999999986</v>
      </c>
    </row>
    <row r="13" spans="1:7" ht="17.25" customHeight="1" x14ac:dyDescent="0.2">
      <c r="A13" s="14" t="s">
        <v>326</v>
      </c>
      <c r="B13" s="97">
        <v>0</v>
      </c>
      <c r="C13" s="97">
        <v>0</v>
      </c>
      <c r="D13" s="97">
        <v>0</v>
      </c>
      <c r="E13" s="97">
        <v>0</v>
      </c>
      <c r="F13" s="97">
        <v>776.00000000000023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0</v>
      </c>
      <c r="E14" s="97">
        <v>597</v>
      </c>
      <c r="F14" s="97">
        <v>260.00000000000006</v>
      </c>
    </row>
    <row r="15" spans="1:7" ht="17.25" customHeight="1" x14ac:dyDescent="0.2">
      <c r="A15" s="14" t="s">
        <v>15</v>
      </c>
      <c r="B15" s="97">
        <v>26</v>
      </c>
      <c r="C15" s="97">
        <v>0</v>
      </c>
      <c r="D15" s="97">
        <v>0</v>
      </c>
      <c r="E15" s="97">
        <v>0</v>
      </c>
      <c r="F15" s="97">
        <v>0</v>
      </c>
    </row>
    <row r="16" spans="1:7" ht="17.25" customHeight="1" x14ac:dyDescent="0.2">
      <c r="A16" s="14" t="s">
        <v>331</v>
      </c>
      <c r="B16" s="97">
        <v>0</v>
      </c>
      <c r="C16" s="97">
        <v>0</v>
      </c>
      <c r="D16" s="97">
        <v>0</v>
      </c>
      <c r="E16" s="97">
        <v>0</v>
      </c>
      <c r="F16" s="97">
        <v>23.999999999999993</v>
      </c>
    </row>
    <row r="17" spans="1:6" ht="17.25" customHeight="1" x14ac:dyDescent="0.2">
      <c r="A17" s="14" t="s">
        <v>17</v>
      </c>
      <c r="B17" s="97">
        <v>812</v>
      </c>
      <c r="C17" s="97">
        <v>1959</v>
      </c>
      <c r="D17" s="97">
        <v>4185</v>
      </c>
      <c r="E17" s="97">
        <v>2292</v>
      </c>
      <c r="F17" s="97">
        <v>2353.9999999999995</v>
      </c>
    </row>
    <row r="18" spans="1:6" ht="17.25" customHeight="1" x14ac:dyDescent="0.2">
      <c r="A18" s="14" t="s">
        <v>8</v>
      </c>
      <c r="B18" s="97">
        <v>1631</v>
      </c>
      <c r="C18" s="97">
        <v>471</v>
      </c>
      <c r="D18" s="97">
        <v>151</v>
      </c>
      <c r="E18" s="97">
        <v>1834</v>
      </c>
      <c r="F18" s="97">
        <v>0</v>
      </c>
    </row>
    <row r="19" spans="1:6" ht="17.25" customHeight="1" x14ac:dyDescent="0.2">
      <c r="A19" s="14" t="s">
        <v>225</v>
      </c>
      <c r="B19" s="97">
        <v>0</v>
      </c>
      <c r="C19" s="97">
        <v>0</v>
      </c>
      <c r="D19" s="97">
        <v>0</v>
      </c>
      <c r="E19" s="97">
        <v>0</v>
      </c>
      <c r="F19" s="97">
        <v>1674.9999999999993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456</v>
      </c>
    </row>
    <row r="21" spans="1:6" ht="17.25" customHeight="1" x14ac:dyDescent="0.2">
      <c r="A21" s="14" t="s">
        <v>184</v>
      </c>
      <c r="B21" s="97">
        <v>390</v>
      </c>
      <c r="C21" s="97">
        <v>0</v>
      </c>
      <c r="D21" s="97">
        <v>0</v>
      </c>
      <c r="E21" s="97">
        <v>256</v>
      </c>
      <c r="F21" s="97">
        <v>0</v>
      </c>
    </row>
    <row r="22" spans="1:6" ht="17.25" customHeight="1" x14ac:dyDescent="0.2">
      <c r="A22" s="14" t="s">
        <v>232</v>
      </c>
      <c r="B22" s="97">
        <v>0</v>
      </c>
      <c r="C22" s="97">
        <v>0</v>
      </c>
      <c r="D22" s="97">
        <v>0</v>
      </c>
      <c r="E22" s="97">
        <v>662</v>
      </c>
      <c r="F22" s="97">
        <v>0</v>
      </c>
    </row>
    <row r="23" spans="1:6" ht="17.25" customHeight="1" x14ac:dyDescent="0.2">
      <c r="A23" s="14" t="s">
        <v>234</v>
      </c>
      <c r="B23" s="97">
        <v>0</v>
      </c>
      <c r="C23" s="97">
        <v>0</v>
      </c>
      <c r="D23" s="97">
        <v>0</v>
      </c>
      <c r="E23" s="97">
        <v>0</v>
      </c>
      <c r="F23" s="97">
        <v>567</v>
      </c>
    </row>
    <row r="24" spans="1:6" ht="17.25" customHeight="1" x14ac:dyDescent="0.2">
      <c r="A24" s="14" t="s">
        <v>100</v>
      </c>
      <c r="B24" s="97">
        <v>0</v>
      </c>
      <c r="C24" s="97">
        <v>0</v>
      </c>
      <c r="D24" s="97">
        <v>219</v>
      </c>
      <c r="E24" s="97">
        <v>0</v>
      </c>
      <c r="F24" s="97">
        <v>0</v>
      </c>
    </row>
    <row r="25" spans="1:6" ht="17.25" customHeight="1" x14ac:dyDescent="0.2">
      <c r="A25" s="14" t="s">
        <v>7</v>
      </c>
      <c r="B25" s="97">
        <v>2001</v>
      </c>
      <c r="C25" s="97">
        <v>3913</v>
      </c>
      <c r="D25" s="97">
        <v>1977</v>
      </c>
      <c r="E25" s="97">
        <v>3059</v>
      </c>
      <c r="F25" s="97">
        <v>5430</v>
      </c>
    </row>
    <row r="26" spans="1:6" ht="17.25" customHeight="1" x14ac:dyDescent="0.2">
      <c r="A26" s="4" t="s">
        <v>25</v>
      </c>
      <c r="B26" s="97">
        <v>195</v>
      </c>
      <c r="C26" s="97">
        <v>142</v>
      </c>
      <c r="D26" s="97">
        <v>249</v>
      </c>
      <c r="E26" s="97">
        <v>249</v>
      </c>
      <c r="F26" s="97">
        <v>206.99999999999997</v>
      </c>
    </row>
    <row r="27" spans="1:6" ht="17.25" customHeight="1" x14ac:dyDescent="0.2">
      <c r="A27" s="4" t="s">
        <v>243</v>
      </c>
      <c r="B27" s="97">
        <v>81</v>
      </c>
      <c r="C27" s="97">
        <v>87</v>
      </c>
      <c r="D27" s="97">
        <v>46</v>
      </c>
      <c r="E27" s="97">
        <v>110</v>
      </c>
      <c r="F27" s="97">
        <v>141.00000000000003</v>
      </c>
    </row>
    <row r="28" spans="1:6" ht="17.25" customHeight="1" x14ac:dyDescent="0.2">
      <c r="A28" s="10"/>
      <c r="B28" s="99"/>
      <c r="C28" s="99"/>
      <c r="D28" s="99"/>
      <c r="E28" s="10"/>
      <c r="F28" s="99"/>
    </row>
    <row r="29" spans="1:6" ht="17.25" customHeight="1" x14ac:dyDescent="0.2">
      <c r="A29" s="21" t="s">
        <v>313</v>
      </c>
      <c r="F29" s="97"/>
    </row>
    <row r="30" spans="1:6" x14ac:dyDescent="0.2">
      <c r="F30" s="97"/>
    </row>
    <row r="31" spans="1:6" x14ac:dyDescent="0.2">
      <c r="C31" s="100"/>
      <c r="F31" s="97"/>
    </row>
    <row r="32" spans="1:6" x14ac:dyDescent="0.2"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  <row r="45" spans="6:6" x14ac:dyDescent="0.2">
      <c r="F45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3">
    <tabColor theme="9" tint="0.59999389629810485"/>
    <pageSetUpPr fitToPage="1"/>
  </sheetPr>
  <dimension ref="A1:G47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1" spans="1:7" ht="20.100000000000001" customHeight="1" x14ac:dyDescent="0.2"/>
    <row r="3" spans="1:7" x14ac:dyDescent="0.2">
      <c r="A3" s="225" t="s">
        <v>433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48</v>
      </c>
      <c r="C8" s="97">
        <v>32</v>
      </c>
      <c r="D8" s="97">
        <v>35</v>
      </c>
      <c r="E8" s="97">
        <v>39</v>
      </c>
      <c r="F8" s="97">
        <v>42</v>
      </c>
    </row>
    <row r="9" spans="1:7" ht="17.25" customHeight="1" x14ac:dyDescent="0.2">
      <c r="A9" s="2" t="s">
        <v>33</v>
      </c>
      <c r="B9" s="97">
        <v>15232</v>
      </c>
      <c r="C9" s="97">
        <v>16768</v>
      </c>
      <c r="D9" s="97">
        <v>18313</v>
      </c>
      <c r="E9" s="97">
        <v>20908</v>
      </c>
      <c r="F9" s="97">
        <v>22936.999999999993</v>
      </c>
    </row>
    <row r="10" spans="1:7" ht="17.25" customHeight="1" x14ac:dyDescent="0.2">
      <c r="A10" s="2" t="s">
        <v>23</v>
      </c>
      <c r="B10" s="97">
        <v>5655</v>
      </c>
      <c r="C10" s="97">
        <v>6261</v>
      </c>
      <c r="D10" s="97">
        <v>7848</v>
      </c>
      <c r="E10" s="97">
        <v>10637</v>
      </c>
      <c r="F10" s="97">
        <v>10609.000000000002</v>
      </c>
      <c r="G10" s="100"/>
    </row>
    <row r="11" spans="1:7" ht="17.25" customHeight="1" x14ac:dyDescent="0.2">
      <c r="A11" s="4" t="s">
        <v>355</v>
      </c>
      <c r="B11" s="97">
        <v>5344</v>
      </c>
      <c r="C11" s="97">
        <v>5921</v>
      </c>
      <c r="D11" s="97">
        <v>7570</v>
      </c>
      <c r="E11" s="97">
        <v>10181</v>
      </c>
      <c r="F11" s="97">
        <v>10240</v>
      </c>
      <c r="G11" s="100"/>
    </row>
    <row r="12" spans="1:7" ht="17.25" customHeight="1" x14ac:dyDescent="0.2">
      <c r="A12" s="14" t="s">
        <v>39</v>
      </c>
      <c r="B12" s="97">
        <v>0</v>
      </c>
      <c r="C12" s="97">
        <v>0</v>
      </c>
      <c r="D12" s="97">
        <v>0</v>
      </c>
      <c r="E12" s="97">
        <v>91</v>
      </c>
      <c r="F12" s="97">
        <v>402.00000000000006</v>
      </c>
      <c r="G12" s="100"/>
    </row>
    <row r="13" spans="1:7" ht="17.25" customHeight="1" x14ac:dyDescent="0.2">
      <c r="A13" s="14" t="s">
        <v>14</v>
      </c>
      <c r="B13" s="97">
        <v>934</v>
      </c>
      <c r="C13" s="97">
        <v>77</v>
      </c>
      <c r="D13" s="97">
        <v>2503</v>
      </c>
      <c r="E13" s="97">
        <v>696</v>
      </c>
      <c r="F13" s="97">
        <v>0</v>
      </c>
    </row>
    <row r="14" spans="1:7" ht="17.25" customHeight="1" x14ac:dyDescent="0.2">
      <c r="A14" s="14" t="s">
        <v>208</v>
      </c>
      <c r="B14" s="97">
        <v>0</v>
      </c>
      <c r="C14" s="97">
        <v>0</v>
      </c>
      <c r="D14" s="97">
        <v>0</v>
      </c>
      <c r="E14" s="97">
        <v>0</v>
      </c>
      <c r="F14" s="97">
        <v>221</v>
      </c>
    </row>
    <row r="15" spans="1:7" ht="17.25" customHeight="1" x14ac:dyDescent="0.2">
      <c r="A15" s="14" t="s">
        <v>38</v>
      </c>
      <c r="B15" s="97">
        <v>0</v>
      </c>
      <c r="C15" s="97">
        <v>0</v>
      </c>
      <c r="D15" s="97">
        <v>438</v>
      </c>
      <c r="E15" s="97">
        <v>88</v>
      </c>
      <c r="F15" s="97">
        <v>0</v>
      </c>
    </row>
    <row r="16" spans="1:7" ht="17.25" customHeight="1" x14ac:dyDescent="0.2">
      <c r="A16" s="14" t="s">
        <v>15</v>
      </c>
      <c r="B16" s="97">
        <v>666</v>
      </c>
      <c r="C16" s="97">
        <v>860</v>
      </c>
      <c r="D16" s="97">
        <v>0</v>
      </c>
      <c r="E16" s="97">
        <v>0</v>
      </c>
      <c r="F16" s="97">
        <v>0</v>
      </c>
    </row>
    <row r="17" spans="1:6" ht="17.25" customHeight="1" x14ac:dyDescent="0.2">
      <c r="A17" s="14" t="s">
        <v>9</v>
      </c>
      <c r="B17" s="97">
        <v>0</v>
      </c>
      <c r="C17" s="97">
        <v>46</v>
      </c>
      <c r="D17" s="97">
        <v>0</v>
      </c>
      <c r="E17" s="97">
        <v>0</v>
      </c>
      <c r="F17" s="97">
        <v>0</v>
      </c>
    </row>
    <row r="18" spans="1:6" ht="17.25" customHeight="1" x14ac:dyDescent="0.2">
      <c r="A18" s="14" t="s">
        <v>331</v>
      </c>
      <c r="B18" s="97">
        <v>0</v>
      </c>
      <c r="C18" s="97">
        <v>0</v>
      </c>
      <c r="D18" s="97">
        <v>0</v>
      </c>
      <c r="E18" s="97">
        <v>0</v>
      </c>
      <c r="F18" s="97">
        <v>10.000000000000002</v>
      </c>
    </row>
    <row r="19" spans="1:6" ht="17.25" customHeight="1" x14ac:dyDescent="0.2">
      <c r="A19" s="14" t="s">
        <v>333</v>
      </c>
      <c r="B19" s="97">
        <v>0</v>
      </c>
      <c r="C19" s="97">
        <v>0</v>
      </c>
      <c r="D19" s="97">
        <v>0</v>
      </c>
      <c r="E19" s="97">
        <v>0</v>
      </c>
      <c r="F19" s="97">
        <v>164</v>
      </c>
    </row>
    <row r="20" spans="1:6" ht="17.25" customHeight="1" x14ac:dyDescent="0.2">
      <c r="A20" s="14" t="s">
        <v>17</v>
      </c>
      <c r="B20" s="97">
        <v>739</v>
      </c>
      <c r="C20" s="97">
        <v>1491</v>
      </c>
      <c r="D20" s="97">
        <v>1336</v>
      </c>
      <c r="E20" s="97">
        <v>3263</v>
      </c>
      <c r="F20" s="97">
        <v>3291.9999999999995</v>
      </c>
    </row>
    <row r="21" spans="1:6" ht="17.25" customHeight="1" x14ac:dyDescent="0.2">
      <c r="A21" s="14" t="s">
        <v>8</v>
      </c>
      <c r="B21" s="97">
        <v>171</v>
      </c>
      <c r="C21" s="97">
        <v>539</v>
      </c>
      <c r="D21" s="97">
        <v>38</v>
      </c>
      <c r="E21" s="97">
        <v>196</v>
      </c>
      <c r="F21" s="97">
        <v>0</v>
      </c>
    </row>
    <row r="22" spans="1:6" ht="17.25" customHeight="1" x14ac:dyDescent="0.2">
      <c r="A22" s="14" t="s">
        <v>225</v>
      </c>
      <c r="B22" s="97">
        <v>0</v>
      </c>
      <c r="C22" s="97">
        <v>0</v>
      </c>
      <c r="D22" s="97">
        <v>0</v>
      </c>
      <c r="E22" s="97">
        <v>0</v>
      </c>
      <c r="F22" s="97">
        <v>95.999999999999972</v>
      </c>
    </row>
    <row r="23" spans="1:6" ht="17.25" customHeight="1" x14ac:dyDescent="0.2">
      <c r="A23" s="14" t="s">
        <v>337</v>
      </c>
      <c r="B23" s="97">
        <v>0</v>
      </c>
      <c r="C23" s="97">
        <v>0</v>
      </c>
      <c r="D23" s="97">
        <v>0</v>
      </c>
      <c r="E23" s="97">
        <v>0</v>
      </c>
      <c r="F23" s="97">
        <v>260</v>
      </c>
    </row>
    <row r="24" spans="1:6" ht="17.25" customHeight="1" x14ac:dyDescent="0.2">
      <c r="A24" s="14" t="s">
        <v>184</v>
      </c>
      <c r="B24" s="97">
        <v>1430</v>
      </c>
      <c r="C24" s="97">
        <v>1134</v>
      </c>
      <c r="D24" s="97">
        <v>2155</v>
      </c>
      <c r="E24" s="97">
        <v>1293</v>
      </c>
      <c r="F24" s="97">
        <v>0</v>
      </c>
    </row>
    <row r="25" spans="1:6" ht="17.25" customHeight="1" x14ac:dyDescent="0.2">
      <c r="A25" s="14" t="s">
        <v>232</v>
      </c>
      <c r="B25" s="97">
        <v>0</v>
      </c>
      <c r="C25" s="97">
        <v>0</v>
      </c>
      <c r="D25" s="97">
        <v>0</v>
      </c>
      <c r="E25" s="97">
        <v>2205</v>
      </c>
      <c r="F25" s="97">
        <v>492.99999999999994</v>
      </c>
    </row>
    <row r="26" spans="1:6" ht="17.25" customHeight="1" x14ac:dyDescent="0.2">
      <c r="A26" s="14" t="s">
        <v>234</v>
      </c>
      <c r="B26" s="97">
        <v>0</v>
      </c>
      <c r="C26" s="97">
        <v>0</v>
      </c>
      <c r="D26" s="97">
        <v>0</v>
      </c>
      <c r="E26" s="97">
        <v>0</v>
      </c>
      <c r="F26" s="97">
        <v>1120.0000000000002</v>
      </c>
    </row>
    <row r="27" spans="1:6" ht="17.25" customHeight="1" x14ac:dyDescent="0.2">
      <c r="A27" s="14" t="s">
        <v>7</v>
      </c>
      <c r="B27" s="97">
        <v>1404</v>
      </c>
      <c r="C27" s="97">
        <v>1232</v>
      </c>
      <c r="D27" s="97">
        <v>1100</v>
      </c>
      <c r="E27" s="97">
        <v>2349</v>
      </c>
      <c r="F27" s="97">
        <v>3598</v>
      </c>
    </row>
    <row r="28" spans="1:6" ht="17.25" customHeight="1" x14ac:dyDescent="0.2">
      <c r="A28" s="14" t="s">
        <v>301</v>
      </c>
      <c r="B28" s="97">
        <v>0</v>
      </c>
      <c r="C28" s="97">
        <v>0</v>
      </c>
      <c r="D28" s="97">
        <v>0</v>
      </c>
      <c r="E28" s="97">
        <v>0</v>
      </c>
      <c r="F28" s="97">
        <v>583.99999999999977</v>
      </c>
    </row>
    <row r="29" spans="1:6" ht="17.25" customHeight="1" x14ac:dyDescent="0.2">
      <c r="A29" s="14" t="s">
        <v>20</v>
      </c>
      <c r="B29" s="97">
        <v>0</v>
      </c>
      <c r="C29" s="97">
        <v>542</v>
      </c>
      <c r="D29" s="97">
        <v>0</v>
      </c>
      <c r="E29" s="97">
        <v>0</v>
      </c>
      <c r="F29" s="97">
        <v>0</v>
      </c>
    </row>
    <row r="30" spans="1:6" ht="17.25" customHeight="1" x14ac:dyDescent="0.2">
      <c r="A30" s="4" t="s">
        <v>25</v>
      </c>
      <c r="B30" s="97">
        <v>267</v>
      </c>
      <c r="C30" s="97">
        <v>279</v>
      </c>
      <c r="D30" s="97">
        <v>234</v>
      </c>
      <c r="E30" s="97">
        <v>372</v>
      </c>
      <c r="F30" s="97">
        <v>277</v>
      </c>
    </row>
    <row r="31" spans="1:6" ht="17.25" customHeight="1" x14ac:dyDescent="0.2">
      <c r="A31" s="4" t="s">
        <v>243</v>
      </c>
      <c r="B31" s="97">
        <v>44</v>
      </c>
      <c r="C31" s="97">
        <v>61</v>
      </c>
      <c r="D31" s="97">
        <v>44</v>
      </c>
      <c r="E31" s="97">
        <v>84</v>
      </c>
      <c r="F31" s="97">
        <v>91.999999999999986</v>
      </c>
    </row>
    <row r="32" spans="1:6" ht="17.25" customHeight="1" x14ac:dyDescent="0.2">
      <c r="A32" s="10"/>
      <c r="B32" s="99"/>
      <c r="C32" s="99"/>
      <c r="D32" s="99"/>
      <c r="E32" s="10"/>
      <c r="F32" s="99"/>
    </row>
    <row r="33" spans="1:6" ht="17.25" customHeight="1" x14ac:dyDescent="0.2">
      <c r="A33" s="21" t="s">
        <v>313</v>
      </c>
      <c r="F33" s="97"/>
    </row>
    <row r="34" spans="1:6" x14ac:dyDescent="0.2">
      <c r="F34" s="97"/>
    </row>
    <row r="35" spans="1:6" x14ac:dyDescent="0.2">
      <c r="C35" s="100"/>
      <c r="F35" s="97"/>
    </row>
    <row r="36" spans="1:6" x14ac:dyDescent="0.2">
      <c r="F36" s="97"/>
    </row>
    <row r="37" spans="1:6" x14ac:dyDescent="0.2">
      <c r="F37" s="97"/>
    </row>
    <row r="38" spans="1:6" x14ac:dyDescent="0.2">
      <c r="F38" s="97"/>
    </row>
    <row r="39" spans="1:6" x14ac:dyDescent="0.2">
      <c r="F39" s="97"/>
    </row>
    <row r="40" spans="1:6" x14ac:dyDescent="0.2">
      <c r="F40" s="97"/>
    </row>
    <row r="41" spans="1:6" x14ac:dyDescent="0.2">
      <c r="F41" s="97"/>
    </row>
    <row r="42" spans="1:6" x14ac:dyDescent="0.2">
      <c r="F42" s="97"/>
    </row>
    <row r="43" spans="1:6" x14ac:dyDescent="0.2">
      <c r="F43" s="97"/>
    </row>
    <row r="44" spans="1:6" x14ac:dyDescent="0.2">
      <c r="F44" s="97"/>
    </row>
    <row r="45" spans="1:6" x14ac:dyDescent="0.2">
      <c r="F45" s="97"/>
    </row>
    <row r="46" spans="1:6" x14ac:dyDescent="0.2">
      <c r="F46" s="97"/>
    </row>
    <row r="47" spans="1:6" x14ac:dyDescent="0.2">
      <c r="F47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4">
    <tabColor theme="9" tint="0.59999389629810485"/>
    <pageSetUpPr fitToPage="1"/>
  </sheetPr>
  <dimension ref="A1:G46"/>
  <sheetViews>
    <sheetView zoomScaleNormal="100" zoomScaleSheetLayoutView="80" workbookViewId="0">
      <selection activeCell="B1" sqref="B1"/>
    </sheetView>
  </sheetViews>
  <sheetFormatPr baseColWidth="10" defaultColWidth="11.44140625" defaultRowHeight="11.4" x14ac:dyDescent="0.2"/>
  <cols>
    <col min="1" max="1" width="33.44140625" style="2" customWidth="1"/>
    <col min="2" max="6" width="12.77734375" style="2" customWidth="1"/>
    <col min="7" max="16384" width="11.44140625" style="2"/>
  </cols>
  <sheetData>
    <row r="1" spans="1:7" ht="20.100000000000001" customHeight="1" x14ac:dyDescent="0.2"/>
    <row r="3" spans="1:7" x14ac:dyDescent="0.2">
      <c r="A3" s="225" t="s">
        <v>434</v>
      </c>
      <c r="B3" s="225"/>
      <c r="C3" s="225"/>
      <c r="D3" s="225"/>
      <c r="E3" s="225"/>
      <c r="F3" s="225"/>
    </row>
    <row r="4" spans="1:7" x14ac:dyDescent="0.2">
      <c r="A4" s="225" t="s">
        <v>305</v>
      </c>
      <c r="B4" s="225"/>
      <c r="C4" s="225"/>
      <c r="D4" s="225"/>
      <c r="E4" s="225"/>
      <c r="F4" s="225"/>
    </row>
    <row r="6" spans="1:7" ht="35.1" customHeight="1" x14ac:dyDescent="0.2">
      <c r="A6" s="179" t="s">
        <v>244</v>
      </c>
      <c r="B6" s="154">
        <v>2002</v>
      </c>
      <c r="C6" s="154">
        <v>2006</v>
      </c>
      <c r="D6" s="154">
        <v>2010</v>
      </c>
      <c r="E6" s="174">
        <v>2016</v>
      </c>
      <c r="F6" s="174">
        <v>2020</v>
      </c>
    </row>
    <row r="7" spans="1:7" s="98" customFormat="1" ht="17.25" customHeight="1" x14ac:dyDescent="0.2"/>
    <row r="8" spans="1:7" ht="17.25" customHeight="1" x14ac:dyDescent="0.2">
      <c r="A8" s="2" t="s">
        <v>31</v>
      </c>
      <c r="B8" s="97">
        <v>52</v>
      </c>
      <c r="C8" s="97">
        <v>37</v>
      </c>
      <c r="D8" s="97">
        <v>43</v>
      </c>
      <c r="E8" s="97">
        <v>49</v>
      </c>
      <c r="F8" s="97">
        <v>51</v>
      </c>
    </row>
    <row r="9" spans="1:7" ht="17.25" customHeight="1" x14ac:dyDescent="0.2">
      <c r="A9" s="2" t="s">
        <v>33</v>
      </c>
      <c r="B9" s="97">
        <v>17929</v>
      </c>
      <c r="C9" s="97">
        <v>20615</v>
      </c>
      <c r="D9" s="97">
        <v>23557</v>
      </c>
      <c r="E9" s="97">
        <v>27679</v>
      </c>
      <c r="F9" s="97">
        <v>30228.000000000007</v>
      </c>
    </row>
    <row r="10" spans="1:7" ht="17.25" customHeight="1" x14ac:dyDescent="0.2">
      <c r="A10" s="2" t="s">
        <v>23</v>
      </c>
      <c r="B10" s="97">
        <v>4841</v>
      </c>
      <c r="C10" s="97">
        <v>4965</v>
      </c>
      <c r="D10" s="97">
        <v>6557</v>
      </c>
      <c r="E10" s="97">
        <v>9563</v>
      </c>
      <c r="F10" s="97">
        <v>10944.000000000002</v>
      </c>
      <c r="G10" s="100"/>
    </row>
    <row r="11" spans="1:7" ht="17.25" customHeight="1" x14ac:dyDescent="0.2">
      <c r="A11" s="4" t="s">
        <v>355</v>
      </c>
      <c r="B11" s="97">
        <v>4631</v>
      </c>
      <c r="C11" s="97">
        <v>4836</v>
      </c>
      <c r="D11" s="97">
        <v>6371</v>
      </c>
      <c r="E11" s="97">
        <v>9270</v>
      </c>
      <c r="F11" s="97">
        <v>10640.000000000002</v>
      </c>
      <c r="G11" s="100"/>
    </row>
    <row r="12" spans="1:7" ht="17.25" customHeight="1" x14ac:dyDescent="0.2">
      <c r="A12" s="14" t="s">
        <v>14</v>
      </c>
      <c r="B12" s="97">
        <v>643</v>
      </c>
      <c r="C12" s="97">
        <v>1047</v>
      </c>
      <c r="D12" s="97">
        <v>1561</v>
      </c>
      <c r="E12" s="97">
        <v>1668</v>
      </c>
      <c r="F12" s="97">
        <v>0</v>
      </c>
    </row>
    <row r="13" spans="1:7" ht="17.25" customHeight="1" x14ac:dyDescent="0.2">
      <c r="A13" s="14" t="s">
        <v>51</v>
      </c>
      <c r="B13" s="97">
        <v>105</v>
      </c>
      <c r="C13" s="97">
        <v>0</v>
      </c>
      <c r="D13" s="97">
        <v>0</v>
      </c>
      <c r="E13" s="97">
        <v>0</v>
      </c>
      <c r="F13" s="97">
        <v>0</v>
      </c>
    </row>
    <row r="14" spans="1:7" ht="17.25" customHeight="1" x14ac:dyDescent="0.2">
      <c r="A14" s="14" t="s">
        <v>38</v>
      </c>
      <c r="B14" s="97">
        <v>0</v>
      </c>
      <c r="C14" s="97">
        <v>0</v>
      </c>
      <c r="D14" s="97">
        <v>692</v>
      </c>
      <c r="E14" s="97">
        <v>665</v>
      </c>
      <c r="F14" s="97">
        <v>144</v>
      </c>
    </row>
    <row r="15" spans="1:7" ht="17.25" customHeight="1" x14ac:dyDescent="0.2">
      <c r="A15" s="14" t="s">
        <v>9</v>
      </c>
      <c r="B15" s="97">
        <v>0</v>
      </c>
      <c r="C15" s="97">
        <v>0</v>
      </c>
      <c r="D15" s="97">
        <v>0</v>
      </c>
      <c r="E15" s="97">
        <v>0</v>
      </c>
      <c r="F15" s="97">
        <v>161</v>
      </c>
    </row>
    <row r="16" spans="1:7" ht="17.25" customHeight="1" x14ac:dyDescent="0.2">
      <c r="A16" s="14" t="s">
        <v>331</v>
      </c>
      <c r="B16" s="97">
        <v>0</v>
      </c>
      <c r="C16" s="97">
        <v>0</v>
      </c>
      <c r="D16" s="97">
        <v>0</v>
      </c>
      <c r="E16" s="97">
        <v>0</v>
      </c>
      <c r="F16" s="97">
        <v>74.999999999999972</v>
      </c>
    </row>
    <row r="17" spans="1:6" ht="17.25" customHeight="1" x14ac:dyDescent="0.2">
      <c r="A17" s="14" t="s">
        <v>333</v>
      </c>
      <c r="B17" s="97">
        <v>0</v>
      </c>
      <c r="C17" s="97">
        <v>0</v>
      </c>
      <c r="D17" s="97">
        <v>0</v>
      </c>
      <c r="E17" s="97">
        <v>0</v>
      </c>
      <c r="F17" s="97">
        <v>2549</v>
      </c>
    </row>
    <row r="18" spans="1:6" ht="17.25" customHeight="1" x14ac:dyDescent="0.2">
      <c r="A18" s="14" t="s">
        <v>17</v>
      </c>
      <c r="B18" s="97">
        <v>1765</v>
      </c>
      <c r="C18" s="97">
        <v>2739</v>
      </c>
      <c r="D18" s="97">
        <v>2846</v>
      </c>
      <c r="E18" s="97">
        <v>3496</v>
      </c>
      <c r="F18" s="97">
        <v>2941.9999999999995</v>
      </c>
    </row>
    <row r="19" spans="1:6" ht="17.25" customHeight="1" x14ac:dyDescent="0.2">
      <c r="A19" s="14" t="s">
        <v>8</v>
      </c>
      <c r="B19" s="97">
        <v>708</v>
      </c>
      <c r="C19" s="97">
        <v>1050</v>
      </c>
      <c r="D19" s="97">
        <v>0</v>
      </c>
      <c r="E19" s="97">
        <v>104</v>
      </c>
      <c r="F19" s="97">
        <v>0</v>
      </c>
    </row>
    <row r="20" spans="1:6" ht="17.25" customHeight="1" x14ac:dyDescent="0.2">
      <c r="A20" s="14" t="s">
        <v>337</v>
      </c>
      <c r="B20" s="97">
        <v>0</v>
      </c>
      <c r="C20" s="97">
        <v>0</v>
      </c>
      <c r="D20" s="97">
        <v>0</v>
      </c>
      <c r="E20" s="97">
        <v>0</v>
      </c>
      <c r="F20" s="97">
        <v>526.00000000000023</v>
      </c>
    </row>
    <row r="21" spans="1:6" ht="17.25" customHeight="1" x14ac:dyDescent="0.2">
      <c r="A21" s="14" t="s">
        <v>230</v>
      </c>
      <c r="B21" s="97">
        <v>0</v>
      </c>
      <c r="C21" s="97">
        <v>0</v>
      </c>
      <c r="D21" s="97">
        <v>0</v>
      </c>
      <c r="E21" s="97">
        <v>936</v>
      </c>
      <c r="F21" s="97">
        <v>416.00000000000006</v>
      </c>
    </row>
    <row r="22" spans="1:6" ht="17.25" customHeight="1" x14ac:dyDescent="0.2">
      <c r="A22" s="14" t="s">
        <v>184</v>
      </c>
      <c r="B22" s="97">
        <v>0</v>
      </c>
      <c r="C22" s="97">
        <v>0</v>
      </c>
      <c r="D22" s="97">
        <v>719</v>
      </c>
      <c r="E22" s="97">
        <v>405</v>
      </c>
      <c r="F22" s="97">
        <v>487</v>
      </c>
    </row>
    <row r="23" spans="1:6" ht="17.25" customHeight="1" x14ac:dyDescent="0.2">
      <c r="A23" s="14" t="s">
        <v>232</v>
      </c>
      <c r="B23" s="97">
        <v>0</v>
      </c>
      <c r="C23" s="97">
        <v>0</v>
      </c>
      <c r="D23" s="97">
        <v>0</v>
      </c>
      <c r="E23" s="97">
        <v>185</v>
      </c>
      <c r="F23" s="97">
        <v>0</v>
      </c>
    </row>
    <row r="24" spans="1:6" ht="17.25" customHeight="1" x14ac:dyDescent="0.2">
      <c r="A24" s="14" t="s">
        <v>234</v>
      </c>
      <c r="B24" s="97">
        <v>0</v>
      </c>
      <c r="C24" s="97">
        <v>0</v>
      </c>
      <c r="D24" s="97">
        <v>0</v>
      </c>
      <c r="E24" s="97">
        <v>0</v>
      </c>
      <c r="F24" s="97">
        <v>547</v>
      </c>
    </row>
    <row r="25" spans="1:6" ht="17.25" customHeight="1" x14ac:dyDescent="0.2">
      <c r="A25" s="14" t="s">
        <v>7</v>
      </c>
      <c r="B25" s="97">
        <v>1410</v>
      </c>
      <c r="C25" s="97">
        <v>0</v>
      </c>
      <c r="D25" s="97">
        <v>553</v>
      </c>
      <c r="E25" s="97">
        <v>1811</v>
      </c>
      <c r="F25" s="97">
        <v>1078.9999999999995</v>
      </c>
    </row>
    <row r="26" spans="1:6" ht="17.25" customHeight="1" x14ac:dyDescent="0.2">
      <c r="A26" s="14" t="s">
        <v>301</v>
      </c>
      <c r="B26" s="97">
        <v>0</v>
      </c>
      <c r="C26" s="97">
        <v>0</v>
      </c>
      <c r="D26" s="97">
        <v>0</v>
      </c>
      <c r="E26" s="97">
        <v>0</v>
      </c>
      <c r="F26" s="97">
        <v>1714.0000000000011</v>
      </c>
    </row>
    <row r="27" spans="1:6" ht="17.25" customHeight="1" x14ac:dyDescent="0.2">
      <c r="A27" s="4" t="s">
        <v>25</v>
      </c>
      <c r="B27" s="97">
        <v>139</v>
      </c>
      <c r="C27" s="97">
        <v>93</v>
      </c>
      <c r="D27" s="97">
        <v>158</v>
      </c>
      <c r="E27" s="97">
        <v>234</v>
      </c>
      <c r="F27" s="97">
        <v>229.00000000000006</v>
      </c>
    </row>
    <row r="28" spans="1:6" ht="17.25" customHeight="1" x14ac:dyDescent="0.2">
      <c r="A28" s="4" t="s">
        <v>243</v>
      </c>
      <c r="B28" s="97">
        <v>71</v>
      </c>
      <c r="C28" s="97">
        <v>36</v>
      </c>
      <c r="D28" s="97">
        <v>28</v>
      </c>
      <c r="E28" s="97">
        <v>59</v>
      </c>
      <c r="F28" s="97">
        <v>75</v>
      </c>
    </row>
    <row r="29" spans="1:6" ht="17.25" customHeight="1" x14ac:dyDescent="0.2">
      <c r="A29" s="10"/>
      <c r="B29" s="99"/>
      <c r="C29" s="99"/>
      <c r="D29" s="99"/>
      <c r="E29" s="10"/>
      <c r="F29" s="99"/>
    </row>
    <row r="30" spans="1:6" ht="17.25" customHeight="1" x14ac:dyDescent="0.2">
      <c r="A30" s="21" t="s">
        <v>313</v>
      </c>
      <c r="F30" s="97"/>
    </row>
    <row r="31" spans="1:6" x14ac:dyDescent="0.2">
      <c r="F31" s="97"/>
    </row>
    <row r="32" spans="1:6" x14ac:dyDescent="0.2">
      <c r="C32" s="100"/>
      <c r="F32" s="97"/>
    </row>
    <row r="33" spans="6:6" x14ac:dyDescent="0.2">
      <c r="F33" s="97"/>
    </row>
    <row r="34" spans="6:6" x14ac:dyDescent="0.2">
      <c r="F34" s="97"/>
    </row>
    <row r="35" spans="6:6" x14ac:dyDescent="0.2">
      <c r="F35" s="97"/>
    </row>
    <row r="36" spans="6:6" x14ac:dyDescent="0.2">
      <c r="F36" s="97"/>
    </row>
    <row r="37" spans="6:6" x14ac:dyDescent="0.2">
      <c r="F37" s="97"/>
    </row>
    <row r="38" spans="6:6" x14ac:dyDescent="0.2">
      <c r="F38" s="97"/>
    </row>
    <row r="39" spans="6:6" x14ac:dyDescent="0.2">
      <c r="F39" s="97"/>
    </row>
    <row r="40" spans="6:6" x14ac:dyDescent="0.2">
      <c r="F40" s="97"/>
    </row>
    <row r="41" spans="6:6" x14ac:dyDescent="0.2">
      <c r="F41" s="97"/>
    </row>
    <row r="42" spans="6:6" x14ac:dyDescent="0.2">
      <c r="F42" s="97"/>
    </row>
    <row r="43" spans="6:6" x14ac:dyDescent="0.2">
      <c r="F43" s="97"/>
    </row>
    <row r="44" spans="6:6" x14ac:dyDescent="0.2">
      <c r="F44" s="97"/>
    </row>
    <row r="45" spans="6:6" x14ac:dyDescent="0.2">
      <c r="F45" s="97"/>
    </row>
    <row r="46" spans="6:6" x14ac:dyDescent="0.2">
      <c r="F46" s="97"/>
    </row>
  </sheetData>
  <mergeCells count="2">
    <mergeCell ref="A3:F3"/>
    <mergeCell ref="A4:F4"/>
  </mergeCells>
  <printOptions horizontalCentered="1" verticalCentered="1"/>
  <pageMargins left="0.19685039370078741" right="0.19685039370078741" top="0.39370078740157483" bottom="0.78740157480314965" header="0" footer="0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101</vt:i4>
      </vt:variant>
      <vt:variant>
        <vt:lpstr>Rangos con nombre</vt:lpstr>
      </vt:variant>
      <vt:variant>
        <vt:i4>385</vt:i4>
      </vt:variant>
    </vt:vector>
  </HeadingPairs>
  <TitlesOfParts>
    <vt:vector size="486" baseType="lpstr">
      <vt:lpstr>C1</vt:lpstr>
      <vt:lpstr>G1</vt:lpstr>
      <vt:lpstr>C2</vt:lpstr>
      <vt:lpstr>G2</vt:lpstr>
      <vt:lpstr>C3</vt:lpstr>
      <vt:lpstr>G3</vt:lpstr>
      <vt:lpstr>C4</vt:lpstr>
      <vt:lpstr>C5</vt:lpstr>
      <vt:lpstr>C6</vt:lpstr>
      <vt:lpstr>C7</vt:lpstr>
      <vt:lpstr>C8</vt:lpstr>
      <vt:lpstr>C9</vt:lpstr>
      <vt:lpstr>C10</vt:lpstr>
      <vt:lpstr>C11</vt:lpstr>
      <vt:lpstr>G4</vt:lpstr>
      <vt:lpstr>G5</vt:lpstr>
      <vt:lpstr>G6</vt:lpstr>
      <vt:lpstr>G7</vt:lpstr>
      <vt:lpstr>G8</vt:lpstr>
      <vt:lpstr>C12</vt:lpstr>
      <vt:lpstr>C13</vt:lpstr>
      <vt:lpstr>C14</vt:lpstr>
      <vt:lpstr>C15</vt:lpstr>
      <vt:lpstr>C16</vt:lpstr>
      <vt:lpstr>C17</vt:lpstr>
      <vt:lpstr>C18</vt:lpstr>
      <vt:lpstr>C19</vt:lpstr>
      <vt:lpstr>C20</vt:lpstr>
      <vt:lpstr>C21</vt:lpstr>
      <vt:lpstr>C22</vt:lpstr>
      <vt:lpstr>C23</vt:lpstr>
      <vt:lpstr>C24</vt:lpstr>
      <vt:lpstr>C25</vt:lpstr>
      <vt:lpstr>C26</vt:lpstr>
      <vt:lpstr>C27</vt:lpstr>
      <vt:lpstr>C28</vt:lpstr>
      <vt:lpstr>C29</vt:lpstr>
      <vt:lpstr>C30</vt:lpstr>
      <vt:lpstr>C31</vt:lpstr>
      <vt:lpstr>C32</vt:lpstr>
      <vt:lpstr>C33</vt:lpstr>
      <vt:lpstr>C34</vt:lpstr>
      <vt:lpstr>C35</vt:lpstr>
      <vt:lpstr>C36</vt:lpstr>
      <vt:lpstr>C37</vt:lpstr>
      <vt:lpstr>C38</vt:lpstr>
      <vt:lpstr>C39</vt:lpstr>
      <vt:lpstr>C40</vt:lpstr>
      <vt:lpstr>C41</vt:lpstr>
      <vt:lpstr>C42</vt:lpstr>
      <vt:lpstr>C43</vt:lpstr>
      <vt:lpstr>C44</vt:lpstr>
      <vt:lpstr>C45</vt:lpstr>
      <vt:lpstr>C46</vt:lpstr>
      <vt:lpstr>C47</vt:lpstr>
      <vt:lpstr>C48</vt:lpstr>
      <vt:lpstr>C49</vt:lpstr>
      <vt:lpstr>C50</vt:lpstr>
      <vt:lpstr>C51</vt:lpstr>
      <vt:lpstr>C52</vt:lpstr>
      <vt:lpstr>C53</vt:lpstr>
      <vt:lpstr>C54</vt:lpstr>
      <vt:lpstr>C55</vt:lpstr>
      <vt:lpstr>C56</vt:lpstr>
      <vt:lpstr>C57</vt:lpstr>
      <vt:lpstr>C58</vt:lpstr>
      <vt:lpstr>C59</vt:lpstr>
      <vt:lpstr>C60</vt:lpstr>
      <vt:lpstr>C61</vt:lpstr>
      <vt:lpstr>C62</vt:lpstr>
      <vt:lpstr>C63</vt:lpstr>
      <vt:lpstr>C64</vt:lpstr>
      <vt:lpstr>C65</vt:lpstr>
      <vt:lpstr>C66</vt:lpstr>
      <vt:lpstr>C67</vt:lpstr>
      <vt:lpstr>C68</vt:lpstr>
      <vt:lpstr>C69</vt:lpstr>
      <vt:lpstr>C70</vt:lpstr>
      <vt:lpstr>C71</vt:lpstr>
      <vt:lpstr>C72</vt:lpstr>
      <vt:lpstr>C73</vt:lpstr>
      <vt:lpstr>C74</vt:lpstr>
      <vt:lpstr>C75</vt:lpstr>
      <vt:lpstr>C76</vt:lpstr>
      <vt:lpstr>C77</vt:lpstr>
      <vt:lpstr>C78</vt:lpstr>
      <vt:lpstr>C79</vt:lpstr>
      <vt:lpstr>C80</vt:lpstr>
      <vt:lpstr>C81</vt:lpstr>
      <vt:lpstr>C82</vt:lpstr>
      <vt:lpstr>C83</vt:lpstr>
      <vt:lpstr>C84</vt:lpstr>
      <vt:lpstr>C85</vt:lpstr>
      <vt:lpstr>C86</vt:lpstr>
      <vt:lpstr>C87</vt:lpstr>
      <vt:lpstr>C88</vt:lpstr>
      <vt:lpstr>C89</vt:lpstr>
      <vt:lpstr>C90</vt:lpstr>
      <vt:lpstr>C91</vt:lpstr>
      <vt:lpstr>C92</vt:lpstr>
      <vt:lpstr>C93</vt:lpstr>
      <vt:lpstr>'C12'!A</vt:lpstr>
      <vt:lpstr>'C45'!AA</vt:lpstr>
      <vt:lpstr>'C1'!Área_de_impresión</vt:lpstr>
      <vt:lpstr>'C10'!Área_de_impresión</vt:lpstr>
      <vt:lpstr>'C11'!Área_de_impresión</vt:lpstr>
      <vt:lpstr>'C12'!Área_de_impresión</vt:lpstr>
      <vt:lpstr>'C13'!Área_de_impresión</vt:lpstr>
      <vt:lpstr>'C14'!Área_de_impresión</vt:lpstr>
      <vt:lpstr>'C15'!Área_de_impresión</vt:lpstr>
      <vt:lpstr>'C16'!Área_de_impresión</vt:lpstr>
      <vt:lpstr>'C17'!Área_de_impresión</vt:lpstr>
      <vt:lpstr>'C18'!Área_de_impresión</vt:lpstr>
      <vt:lpstr>'C19'!Área_de_impresión</vt:lpstr>
      <vt:lpstr>'C2'!Área_de_impresión</vt:lpstr>
      <vt:lpstr>'C20'!Área_de_impresión</vt:lpstr>
      <vt:lpstr>'C21'!Área_de_impresión</vt:lpstr>
      <vt:lpstr>'C22'!Área_de_impresión</vt:lpstr>
      <vt:lpstr>'C23'!Área_de_impresión</vt:lpstr>
      <vt:lpstr>'C24'!Área_de_impresión</vt:lpstr>
      <vt:lpstr>'C25'!Área_de_impresión</vt:lpstr>
      <vt:lpstr>'C26'!Área_de_impresión</vt:lpstr>
      <vt:lpstr>'C27'!Área_de_impresión</vt:lpstr>
      <vt:lpstr>'C28'!Área_de_impresión</vt:lpstr>
      <vt:lpstr>'C29'!Área_de_impresión</vt:lpstr>
      <vt:lpstr>'C3'!Área_de_impresión</vt:lpstr>
      <vt:lpstr>'C30'!Área_de_impresión</vt:lpstr>
      <vt:lpstr>'C31'!Área_de_impresión</vt:lpstr>
      <vt:lpstr>'C32'!Área_de_impresión</vt:lpstr>
      <vt:lpstr>'C33'!Área_de_impresión</vt:lpstr>
      <vt:lpstr>'C34'!Área_de_impresión</vt:lpstr>
      <vt:lpstr>'C35'!Área_de_impresión</vt:lpstr>
      <vt:lpstr>'C36'!Área_de_impresión</vt:lpstr>
      <vt:lpstr>'C37'!Área_de_impresión</vt:lpstr>
      <vt:lpstr>'C38'!Área_de_impresión</vt:lpstr>
      <vt:lpstr>'C39'!Área_de_impresión</vt:lpstr>
      <vt:lpstr>'C4'!Área_de_impresión</vt:lpstr>
      <vt:lpstr>'C40'!Área_de_impresión</vt:lpstr>
      <vt:lpstr>'C41'!Área_de_impresión</vt:lpstr>
      <vt:lpstr>'C42'!Área_de_impresión</vt:lpstr>
      <vt:lpstr>'C43'!Área_de_impresión</vt:lpstr>
      <vt:lpstr>'C44'!Área_de_impresión</vt:lpstr>
      <vt:lpstr>'C45'!Área_de_impresión</vt:lpstr>
      <vt:lpstr>'C46'!Área_de_impresión</vt:lpstr>
      <vt:lpstr>'C47'!Área_de_impresión</vt:lpstr>
      <vt:lpstr>'C48'!Área_de_impresión</vt:lpstr>
      <vt:lpstr>'C49'!Área_de_impresión</vt:lpstr>
      <vt:lpstr>'C5'!Área_de_impresión</vt:lpstr>
      <vt:lpstr>'C50'!Área_de_impresión</vt:lpstr>
      <vt:lpstr>'C51'!Área_de_impresión</vt:lpstr>
      <vt:lpstr>'C52'!Área_de_impresión</vt:lpstr>
      <vt:lpstr>'C53'!Área_de_impresión</vt:lpstr>
      <vt:lpstr>'C54'!Área_de_impresión</vt:lpstr>
      <vt:lpstr>'C55'!Área_de_impresión</vt:lpstr>
      <vt:lpstr>'C56'!Área_de_impresión</vt:lpstr>
      <vt:lpstr>'C57'!Área_de_impresión</vt:lpstr>
      <vt:lpstr>'C58'!Área_de_impresión</vt:lpstr>
      <vt:lpstr>'C59'!Área_de_impresión</vt:lpstr>
      <vt:lpstr>'C6'!Área_de_impresión</vt:lpstr>
      <vt:lpstr>'C60'!Área_de_impresión</vt:lpstr>
      <vt:lpstr>'C61'!Área_de_impresión</vt:lpstr>
      <vt:lpstr>'C62'!Área_de_impresión</vt:lpstr>
      <vt:lpstr>'C63'!Área_de_impresión</vt:lpstr>
      <vt:lpstr>'C64'!Área_de_impresión</vt:lpstr>
      <vt:lpstr>'C65'!Área_de_impresión</vt:lpstr>
      <vt:lpstr>'C66'!Área_de_impresión</vt:lpstr>
      <vt:lpstr>'C67'!Área_de_impresión</vt:lpstr>
      <vt:lpstr>'C68'!Área_de_impresión</vt:lpstr>
      <vt:lpstr>'C69'!Área_de_impresión</vt:lpstr>
      <vt:lpstr>'C7'!Área_de_impresión</vt:lpstr>
      <vt:lpstr>'C70'!Área_de_impresión</vt:lpstr>
      <vt:lpstr>'C71'!Área_de_impresión</vt:lpstr>
      <vt:lpstr>'C72'!Área_de_impresión</vt:lpstr>
      <vt:lpstr>'C73'!Área_de_impresión</vt:lpstr>
      <vt:lpstr>'C74'!Área_de_impresión</vt:lpstr>
      <vt:lpstr>'C75'!Área_de_impresión</vt:lpstr>
      <vt:lpstr>'C76'!Área_de_impresión</vt:lpstr>
      <vt:lpstr>'C77'!Área_de_impresión</vt:lpstr>
      <vt:lpstr>'C78'!Área_de_impresión</vt:lpstr>
      <vt:lpstr>'C79'!Área_de_impresión</vt:lpstr>
      <vt:lpstr>'C8'!Área_de_impresión</vt:lpstr>
      <vt:lpstr>'C80'!Área_de_impresión</vt:lpstr>
      <vt:lpstr>'C81'!Área_de_impresión</vt:lpstr>
      <vt:lpstr>'C82'!Área_de_impresión</vt:lpstr>
      <vt:lpstr>'C83'!Área_de_impresión</vt:lpstr>
      <vt:lpstr>'C84'!Área_de_impresión</vt:lpstr>
      <vt:lpstr>'C85'!Área_de_impresión</vt:lpstr>
      <vt:lpstr>'C86'!Área_de_impresión</vt:lpstr>
      <vt:lpstr>'C87'!Área_de_impresión</vt:lpstr>
      <vt:lpstr>'C88'!Área_de_impresión</vt:lpstr>
      <vt:lpstr>'C89'!Área_de_impresión</vt:lpstr>
      <vt:lpstr>'C9'!Área_de_impresión</vt:lpstr>
      <vt:lpstr>'C90'!Área_de_impresión</vt:lpstr>
      <vt:lpstr>'C91'!Área_de_impresión</vt:lpstr>
      <vt:lpstr>'C92'!Área_de_impresión</vt:lpstr>
      <vt:lpstr>'C93'!Área_de_impresión</vt:lpstr>
      <vt:lpstr>'G3'!Área_de_impresión</vt:lpstr>
      <vt:lpstr>'G4'!Área_de_impresión</vt:lpstr>
      <vt:lpstr>'G5'!Área_de_impresión</vt:lpstr>
      <vt:lpstr>'G6'!Área_de_impresión</vt:lpstr>
      <vt:lpstr>'G7'!Área_de_impresión</vt:lpstr>
      <vt:lpstr>'G8'!Área_de_impresión</vt:lpstr>
      <vt:lpstr>'C83'!AS</vt:lpstr>
      <vt:lpstr>'C24'!B</vt:lpstr>
      <vt:lpstr>'C70'!BB</vt:lpstr>
      <vt:lpstr>'C7'!BBB</vt:lpstr>
      <vt:lpstr>'C71'!BBBB</vt:lpstr>
      <vt:lpstr>'C4'!BV</vt:lpstr>
      <vt:lpstr>'C62'!CC</vt:lpstr>
      <vt:lpstr>'C63'!CCC</vt:lpstr>
      <vt:lpstr>'C64'!CCCC</vt:lpstr>
      <vt:lpstr>'C65'!CCCCC</vt:lpstr>
      <vt:lpstr>'C14'!D</vt:lpstr>
      <vt:lpstr>'C48'!DD</vt:lpstr>
      <vt:lpstr>'C85'!DF</vt:lpstr>
      <vt:lpstr>'C29'!E</vt:lpstr>
      <vt:lpstr>'C38'!EE</vt:lpstr>
      <vt:lpstr>'C76'!EW</vt:lpstr>
      <vt:lpstr>'C49'!FF</vt:lpstr>
      <vt:lpstr>'C15'!G</vt:lpstr>
      <vt:lpstr>'C86'!GF</vt:lpstr>
      <vt:lpstr>'C50'!GG</vt:lpstr>
      <vt:lpstr>'C16'!H</vt:lpstr>
      <vt:lpstr>'C87'!HG</vt:lpstr>
      <vt:lpstr>'C5'!HH</vt:lpstr>
      <vt:lpstr>'C33'!I</vt:lpstr>
      <vt:lpstr>'C42'!II</vt:lpstr>
      <vt:lpstr>'C17'!J</vt:lpstr>
      <vt:lpstr>'C88'!JH</vt:lpstr>
      <vt:lpstr>'C51'!JJ</vt:lpstr>
      <vt:lpstr>'C18'!K</vt:lpstr>
      <vt:lpstr>'C89'!KJ</vt:lpstr>
      <vt:lpstr>'C52'!KK</vt:lpstr>
      <vt:lpstr>'C90'!KL</vt:lpstr>
      <vt:lpstr>'C19'!L</vt:lpstr>
      <vt:lpstr>'C53'!LL</vt:lpstr>
      <vt:lpstr>'C91'!LÑ</vt:lpstr>
      <vt:lpstr>'C26'!M</vt:lpstr>
      <vt:lpstr>'C73'!MMM</vt:lpstr>
      <vt:lpstr>'C7'!MN</vt:lpstr>
      <vt:lpstr>'C25'!N</vt:lpstr>
      <vt:lpstr>'C5'!NB</vt:lpstr>
      <vt:lpstr>'C6'!NM</vt:lpstr>
      <vt:lpstr>'C72'!NNN</vt:lpstr>
      <vt:lpstr>'C20'!Ñ</vt:lpstr>
      <vt:lpstr>'C54'!ÑÑ</vt:lpstr>
      <vt:lpstr>'C34'!O</vt:lpstr>
      <vt:lpstr>'C81'!OI</vt:lpstr>
      <vt:lpstr>'C43'!OO</vt:lpstr>
      <vt:lpstr>'C82'!OP</vt:lpstr>
      <vt:lpstr>'C35'!P</vt:lpstr>
      <vt:lpstr>'C44'!PP</vt:lpstr>
      <vt:lpstr>'C1'!Print_Area</vt:lpstr>
      <vt:lpstr>'C10'!Print_Area</vt:lpstr>
      <vt:lpstr>'C11'!Print_Area</vt:lpstr>
      <vt:lpstr>'C12'!Print_Area</vt:lpstr>
      <vt:lpstr>'C13'!Print_Area</vt:lpstr>
      <vt:lpstr>'C14'!Print_Area</vt:lpstr>
      <vt:lpstr>'C15'!Print_Area</vt:lpstr>
      <vt:lpstr>'C16'!Print_Area</vt:lpstr>
      <vt:lpstr>'C17'!Print_Area</vt:lpstr>
      <vt:lpstr>'C18'!Print_Area</vt:lpstr>
      <vt:lpstr>'C19'!Print_Area</vt:lpstr>
      <vt:lpstr>'C2'!Print_Area</vt:lpstr>
      <vt:lpstr>'C20'!Print_Area</vt:lpstr>
      <vt:lpstr>'C21'!Print_Area</vt:lpstr>
      <vt:lpstr>'C22'!Print_Area</vt:lpstr>
      <vt:lpstr>'C23'!Print_Area</vt:lpstr>
      <vt:lpstr>'C24'!Print_Area</vt:lpstr>
      <vt:lpstr>'C25'!Print_Area</vt:lpstr>
      <vt:lpstr>'C26'!Print_Area</vt:lpstr>
      <vt:lpstr>'C27'!Print_Area</vt:lpstr>
      <vt:lpstr>'C28'!Print_Area</vt:lpstr>
      <vt:lpstr>'C29'!Print_Area</vt:lpstr>
      <vt:lpstr>'C3'!Print_Area</vt:lpstr>
      <vt:lpstr>'C30'!Print_Area</vt:lpstr>
      <vt:lpstr>'C31'!Print_Area</vt:lpstr>
      <vt:lpstr>'C32'!Print_Area</vt:lpstr>
      <vt:lpstr>'C33'!Print_Area</vt:lpstr>
      <vt:lpstr>'C34'!Print_Area</vt:lpstr>
      <vt:lpstr>'C35'!Print_Area</vt:lpstr>
      <vt:lpstr>'C36'!Print_Area</vt:lpstr>
      <vt:lpstr>'C37'!Print_Area</vt:lpstr>
      <vt:lpstr>'C38'!Print_Area</vt:lpstr>
      <vt:lpstr>'C39'!Print_Area</vt:lpstr>
      <vt:lpstr>'C4'!Print_Area</vt:lpstr>
      <vt:lpstr>'C40'!Print_Area</vt:lpstr>
      <vt:lpstr>'C41'!Print_Area</vt:lpstr>
      <vt:lpstr>'C42'!Print_Area</vt:lpstr>
      <vt:lpstr>'C43'!Print_Area</vt:lpstr>
      <vt:lpstr>'C44'!Print_Area</vt:lpstr>
      <vt:lpstr>'C45'!Print_Area</vt:lpstr>
      <vt:lpstr>'C46'!Print_Area</vt:lpstr>
      <vt:lpstr>'C47'!Print_Area</vt:lpstr>
      <vt:lpstr>'C48'!Print_Area</vt:lpstr>
      <vt:lpstr>'C49'!Print_Area</vt:lpstr>
      <vt:lpstr>'C5'!Print_Area</vt:lpstr>
      <vt:lpstr>'C50'!Print_Area</vt:lpstr>
      <vt:lpstr>'C51'!Print_Area</vt:lpstr>
      <vt:lpstr>'C52'!Print_Area</vt:lpstr>
      <vt:lpstr>'C53'!Print_Area</vt:lpstr>
      <vt:lpstr>'C54'!Print_Area</vt:lpstr>
      <vt:lpstr>'C55'!Print_Area</vt:lpstr>
      <vt:lpstr>'C56'!Print_Area</vt:lpstr>
      <vt:lpstr>'C57'!Print_Area</vt:lpstr>
      <vt:lpstr>'C58'!Print_Area</vt:lpstr>
      <vt:lpstr>'C59'!Print_Area</vt:lpstr>
      <vt:lpstr>'C6'!Print_Area</vt:lpstr>
      <vt:lpstr>'C60'!Print_Area</vt:lpstr>
      <vt:lpstr>'C61'!Print_Area</vt:lpstr>
      <vt:lpstr>'C62'!Print_Area</vt:lpstr>
      <vt:lpstr>'C63'!Print_Area</vt:lpstr>
      <vt:lpstr>'C64'!Print_Area</vt:lpstr>
      <vt:lpstr>'C65'!Print_Area</vt:lpstr>
      <vt:lpstr>'C66'!Print_Area</vt:lpstr>
      <vt:lpstr>'C67'!Print_Area</vt:lpstr>
      <vt:lpstr>'C68'!Print_Area</vt:lpstr>
      <vt:lpstr>'C69'!Print_Area</vt:lpstr>
      <vt:lpstr>'C7'!Print_Area</vt:lpstr>
      <vt:lpstr>'C70'!Print_Area</vt:lpstr>
      <vt:lpstr>'C71'!Print_Area</vt:lpstr>
      <vt:lpstr>'C72'!Print_Area</vt:lpstr>
      <vt:lpstr>'C73'!Print_Area</vt:lpstr>
      <vt:lpstr>'C74'!Print_Area</vt:lpstr>
      <vt:lpstr>'C75'!Print_Area</vt:lpstr>
      <vt:lpstr>'C76'!Print_Area</vt:lpstr>
      <vt:lpstr>'C77'!Print_Area</vt:lpstr>
      <vt:lpstr>'C78'!Print_Area</vt:lpstr>
      <vt:lpstr>'C79'!Print_Area</vt:lpstr>
      <vt:lpstr>'C8'!Print_Area</vt:lpstr>
      <vt:lpstr>'C80'!Print_Area</vt:lpstr>
      <vt:lpstr>'C81'!Print_Area</vt:lpstr>
      <vt:lpstr>'C82'!Print_Area</vt:lpstr>
      <vt:lpstr>'C83'!Print_Area</vt:lpstr>
      <vt:lpstr>'C84'!Print_Area</vt:lpstr>
      <vt:lpstr>'C85'!Print_Area</vt:lpstr>
      <vt:lpstr>'C86'!Print_Area</vt:lpstr>
      <vt:lpstr>'C87'!Print_Area</vt:lpstr>
      <vt:lpstr>'C88'!Print_Area</vt:lpstr>
      <vt:lpstr>'C89'!Print_Area</vt:lpstr>
      <vt:lpstr>'C9'!Print_Area</vt:lpstr>
      <vt:lpstr>'C90'!Print_Area</vt:lpstr>
      <vt:lpstr>'C91'!Print_Area</vt:lpstr>
      <vt:lpstr>'C92'!Print_Area</vt:lpstr>
      <vt:lpstr>'C93'!Print_Area</vt:lpstr>
      <vt:lpstr>'G1'!Print_Area</vt:lpstr>
      <vt:lpstr>'G3'!Print_Area</vt:lpstr>
      <vt:lpstr>'G4'!Print_Area</vt:lpstr>
      <vt:lpstr>'G5'!Print_Area</vt:lpstr>
      <vt:lpstr>'G6'!Print_Area</vt:lpstr>
      <vt:lpstr>'G7'!Print_Area</vt:lpstr>
      <vt:lpstr>Print_AreaC12</vt:lpstr>
      <vt:lpstr>'C12'!Print_Titles</vt:lpstr>
      <vt:lpstr>'C13'!Print_Titles</vt:lpstr>
      <vt:lpstr>'C14'!Print_Titles</vt:lpstr>
      <vt:lpstr>'C15'!Print_Titles</vt:lpstr>
      <vt:lpstr>'C16'!Print_Titles</vt:lpstr>
      <vt:lpstr>'C17'!Print_Titles</vt:lpstr>
      <vt:lpstr>'C18'!Print_Titles</vt:lpstr>
      <vt:lpstr>'C19'!Print_Titles</vt:lpstr>
      <vt:lpstr>'C20'!Print_Titles</vt:lpstr>
      <vt:lpstr>'C21'!Print_Titles</vt:lpstr>
      <vt:lpstr>'C22'!Print_Titles</vt:lpstr>
      <vt:lpstr>'C23'!Print_Titles</vt:lpstr>
      <vt:lpstr>'C24'!Print_Titles</vt:lpstr>
      <vt:lpstr>'C25'!Print_Titles</vt:lpstr>
      <vt:lpstr>'C26'!Print_Titles</vt:lpstr>
      <vt:lpstr>'C27'!Print_Titles</vt:lpstr>
      <vt:lpstr>'C28'!Print_Titles</vt:lpstr>
      <vt:lpstr>'C29'!Print_Titles</vt:lpstr>
      <vt:lpstr>'C30'!Print_Titles</vt:lpstr>
      <vt:lpstr>'C31'!Print_Titles</vt:lpstr>
      <vt:lpstr>'C32'!Print_Titles</vt:lpstr>
      <vt:lpstr>'C33'!Print_Titles</vt:lpstr>
      <vt:lpstr>'C34'!Print_Titles</vt:lpstr>
      <vt:lpstr>'C35'!Print_Titles</vt:lpstr>
      <vt:lpstr>'C36'!Print_Titles</vt:lpstr>
      <vt:lpstr>'C37'!Print_Titles</vt:lpstr>
      <vt:lpstr>'C38'!Print_Titles</vt:lpstr>
      <vt:lpstr>'C39'!Print_Titles</vt:lpstr>
      <vt:lpstr>'C4'!Print_Titles</vt:lpstr>
      <vt:lpstr>'C40'!Print_Titles</vt:lpstr>
      <vt:lpstr>'C41'!Print_Titles</vt:lpstr>
      <vt:lpstr>'C42'!Print_Titles</vt:lpstr>
      <vt:lpstr>'C43'!Print_Titles</vt:lpstr>
      <vt:lpstr>'C44'!Print_Titles</vt:lpstr>
      <vt:lpstr>'C45'!Print_Titles</vt:lpstr>
      <vt:lpstr>'C46'!Print_Titles</vt:lpstr>
      <vt:lpstr>'C47'!Print_Titles</vt:lpstr>
      <vt:lpstr>'C48'!Print_Titles</vt:lpstr>
      <vt:lpstr>'C49'!Print_Titles</vt:lpstr>
      <vt:lpstr>'C5'!Print_Titles</vt:lpstr>
      <vt:lpstr>'C50'!Print_Titles</vt:lpstr>
      <vt:lpstr>'C51'!Print_Titles</vt:lpstr>
      <vt:lpstr>'C52'!Print_Titles</vt:lpstr>
      <vt:lpstr>'C53'!Print_Titles</vt:lpstr>
      <vt:lpstr>'C54'!Print_Titles</vt:lpstr>
      <vt:lpstr>'C55'!Print_Titles</vt:lpstr>
      <vt:lpstr>'C56'!Print_Titles</vt:lpstr>
      <vt:lpstr>'C57'!Print_Titles</vt:lpstr>
      <vt:lpstr>'C58'!Print_Titles</vt:lpstr>
      <vt:lpstr>'C59'!Print_Titles</vt:lpstr>
      <vt:lpstr>'C6'!Print_Titles</vt:lpstr>
      <vt:lpstr>'C60'!Print_Titles</vt:lpstr>
      <vt:lpstr>'C61'!Print_Titles</vt:lpstr>
      <vt:lpstr>'C62'!Print_Titles</vt:lpstr>
      <vt:lpstr>'C63'!Print_Titles</vt:lpstr>
      <vt:lpstr>'C64'!Print_Titles</vt:lpstr>
      <vt:lpstr>'C65'!Print_Titles</vt:lpstr>
      <vt:lpstr>'C66'!Print_Titles</vt:lpstr>
      <vt:lpstr>'C67'!Print_Titles</vt:lpstr>
      <vt:lpstr>'C68'!Print_Titles</vt:lpstr>
      <vt:lpstr>'C69'!Print_Titles</vt:lpstr>
      <vt:lpstr>'C7'!Print_Titles</vt:lpstr>
      <vt:lpstr>'C70'!Print_Titles</vt:lpstr>
      <vt:lpstr>'C71'!Print_Titles</vt:lpstr>
      <vt:lpstr>'C72'!Print_Titles</vt:lpstr>
      <vt:lpstr>'C73'!Print_Titles</vt:lpstr>
      <vt:lpstr>'C74'!Print_Titles</vt:lpstr>
      <vt:lpstr>'C75'!Print_Titles</vt:lpstr>
      <vt:lpstr>'C76'!Print_Titles</vt:lpstr>
      <vt:lpstr>'C77'!Print_Titles</vt:lpstr>
      <vt:lpstr>'C78'!Print_Titles</vt:lpstr>
      <vt:lpstr>'C79'!Print_Titles</vt:lpstr>
      <vt:lpstr>'C80'!Print_Titles</vt:lpstr>
      <vt:lpstr>'C81'!Print_Titles</vt:lpstr>
      <vt:lpstr>'C82'!Print_Titles</vt:lpstr>
      <vt:lpstr>'C83'!Print_Titles</vt:lpstr>
      <vt:lpstr>'C84'!Print_Titles</vt:lpstr>
      <vt:lpstr>'C85'!Print_Titles</vt:lpstr>
      <vt:lpstr>'C86'!Print_Titles</vt:lpstr>
      <vt:lpstr>'C87'!Print_Titles</vt:lpstr>
      <vt:lpstr>'C88'!Print_Titles</vt:lpstr>
      <vt:lpstr>'C89'!Print_Titles</vt:lpstr>
      <vt:lpstr>'C90'!Print_Titles</vt:lpstr>
      <vt:lpstr>'C91'!Print_Titles</vt:lpstr>
      <vt:lpstr>'C92'!Print_Titles</vt:lpstr>
      <vt:lpstr>'C93'!Print_Titles</vt:lpstr>
      <vt:lpstr>'C27'!Q</vt:lpstr>
      <vt:lpstr>'C10'!QQ</vt:lpstr>
      <vt:lpstr>'C36'!QQ</vt:lpstr>
      <vt:lpstr>'G4'!QQQ</vt:lpstr>
      <vt:lpstr>'G5'!QQQQ</vt:lpstr>
      <vt:lpstr>'G6'!QQQQQ</vt:lpstr>
      <vt:lpstr>'G7'!QQQQQQ</vt:lpstr>
      <vt:lpstr>'C75'!RE</vt:lpstr>
      <vt:lpstr>'C39'!RR</vt:lpstr>
      <vt:lpstr>'C77'!RT</vt:lpstr>
      <vt:lpstr>'C13'!S</vt:lpstr>
      <vt:lpstr>'C84'!SD</vt:lpstr>
      <vt:lpstr>'C46'!SS</vt:lpstr>
      <vt:lpstr>'C47'!SS</vt:lpstr>
      <vt:lpstr>'C30'!T</vt:lpstr>
      <vt:lpstr>'C4'!Títulos_a_imprimir</vt:lpstr>
      <vt:lpstr>'C5'!Títulos_a_imprimir</vt:lpstr>
      <vt:lpstr>'C6'!Títulos_a_imprimir</vt:lpstr>
      <vt:lpstr>'C7'!Títulos_a_imprimir</vt:lpstr>
      <vt:lpstr>'C4'!TT</vt:lpstr>
      <vt:lpstr>'C32'!U</vt:lpstr>
      <vt:lpstr>'C80'!UI</vt:lpstr>
      <vt:lpstr>'C41'!UU</vt:lpstr>
      <vt:lpstr>'C79'!UY</vt:lpstr>
      <vt:lpstr>'C23'!V</vt:lpstr>
      <vt:lpstr>'G6'!VC</vt:lpstr>
      <vt:lpstr>'C66'!VV</vt:lpstr>
      <vt:lpstr>'C67'!VVV</vt:lpstr>
      <vt:lpstr>'C68'!VVVV</vt:lpstr>
      <vt:lpstr>'C69'!VVVVV</vt:lpstr>
      <vt:lpstr>'C28'!W</vt:lpstr>
      <vt:lpstr>'C74'!WQ</vt:lpstr>
      <vt:lpstr>'C37'!WW</vt:lpstr>
      <vt:lpstr>'C22'!X</vt:lpstr>
      <vt:lpstr>'C93'!XC</vt:lpstr>
      <vt:lpstr>'C58'!XX</vt:lpstr>
      <vt:lpstr>'C59'!XXX</vt:lpstr>
      <vt:lpstr>'C60'!XXXX</vt:lpstr>
      <vt:lpstr>'C6'!XXXXX</vt:lpstr>
      <vt:lpstr>'C61'!XXXXXX</vt:lpstr>
      <vt:lpstr>'C31'!Y</vt:lpstr>
      <vt:lpstr>'C78'!YT</vt:lpstr>
      <vt:lpstr>'C40'!YY</vt:lpstr>
      <vt:lpstr>'C21'!Z</vt:lpstr>
      <vt:lpstr>'C92'!ZX</vt:lpstr>
      <vt:lpstr>'C55'!ZZ</vt:lpstr>
      <vt:lpstr>'C56'!ZZZ</vt:lpstr>
      <vt:lpstr>'C57'!ZZZZ</vt:lpstr>
    </vt:vector>
  </TitlesOfParts>
  <Company>TSE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eladio</dc:creator>
  <cp:lastModifiedBy>Juan Eladio Ramirez Campos</cp:lastModifiedBy>
  <cp:lastPrinted>2020-11-18T13:54:24Z</cp:lastPrinted>
  <dcterms:created xsi:type="dcterms:W3CDTF">2003-12-10T22:02:15Z</dcterms:created>
  <dcterms:modified xsi:type="dcterms:W3CDTF">2020-12-14T16:13:36Z</dcterms:modified>
</cp:coreProperties>
</file>