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<sst xmlns="http://schemas.openxmlformats.org/spreadsheetml/2006/main" count="24" uniqueCount="24">
  <si>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Tunable parameters in green</t>
  </si>
  <si>
    <t xml:space="preserve">Parameters</t>
  </si>
  <si>
    <t xml:space="preserve">Base fee</t>
  </si>
  <si>
    <t xml:space="preserve">Long:</t>
  </si>
  <si>
    <t xml:space="preserve">ETH</t>
  </si>
  <si>
    <t xml:space="preserve">vs</t>
  </si>
  <si>
    <t xml:space="preserve">USD</t>
  </si>
  <si>
    <t xml:space="preserve">Capital attentuation due to fees:</t>
  </si>
  <si>
    <t xml:space="preserve">1/[1+(l-1)fBase]^2</t>
  </si>
  <si>
    <t xml:space="preserve">Capital gain due to perfect constant leverage:</t>
  </si>
  <si>
    <t xml:space="preserve">(p/p0)^(l-1)</t>
  </si>
  <si>
    <t xml:space="preserve">Leverage tier</t>
  </si>
  <si>
    <t xml:space="preserve">Leverage ratio</t>
  </si>
  <si>
    <t xml:space="preserve">Initial capital loss due to mint fee</t>
  </si>
  <si>
    <t xml:space="preserve">Capital loss taking into account mint AND burn fee</t>
  </si>
  <si>
    <t xml:space="preserve">k</t>
  </si>
  <si>
    <t xml:space="preserve">l=1+2^k</t>
  </si>
  <si>
    <t xml:space="preserve">[1+(l-1)fBase]^[2/(l-1)]</t>
  </si>
  <si>
    <t xml:space="preserve">[1+(l-1)fBase]^(2/l)</t>
  </si>
  <si>
    <t xml:space="preserve">2^(l-1)/[1+(l-1)fBase]^2</t>
  </si>
  <si>
    <t xml:space="preserve">10^(l-1)/[1+(l-1)fBase]^2</t>
  </si>
  <si>
    <t xml:space="preserve">2^l/[1+(l-1)fBase]^2</t>
  </si>
  <si>
    <t xml:space="preserve">1/[1+(l-1)fBase]-1</t>
  </si>
  <si>
    <t xml:space="preserve">[1+(l-1)fBase]^(-2)-1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</si>
</sst>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1"/>
    </font>
    <font>
      <sz val="10"/>
      <name val="Cambria Math"/>
      <family val="1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C5E9F7"/>
        <bgColor rgb="FFCCFFFF"/>
      </patternFill>
    </fill>
    <fill>
      <patternFill patternType="solid">
        <fgColor rgb="FFB4C7DC"/>
        <bgColor rgb="FFAFD095"/>
      </patternFill>
    </fill>
    <fill>
      <patternFill patternType="solid">
        <fgColor rgb="FFE0C2CD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5E9F7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20.48828125" defaultRowHeight="12.8" zeroHeight="false" outlineLevelRow="0" outlineLevelCol="0"/>
  <sheetData>
    <row r="1" customFormat="false" ht="12.8" hidden="false" customHeight="false" outlineLevel="0" collapsed="false">
      <c r="C1" s="1" t="s">
        <v>0</v>
      </c>
    </row>
    <row r="2" customFormat="false" ht="12.8" hidden="false" customHeight="false" outlineLevel="0" collapsed="false">
      <c r="B2" s="2" t="s">
        <v>1</v>
      </c>
    </row>
    <row r="3" customFormat="false" ht="12.8" hidden="false" customHeight="false" outlineLevel="0" collapsed="false">
      <c r="B3" s="2" t="s">
        <v>2</v>
      </c>
      <c r="C3" s="3" t="n">
        <v>0.3</v>
      </c>
    </row>
    <row r="4" customFormat="false" ht="12.8" hidden="false" customHeight="false" outlineLevel="0" collapsed="false">
      <c r="B4" s="2" t="s">
        <v>3</v>
      </c>
      <c r="C4" s="3" t="s">
        <v>4</v>
      </c>
      <c r="D4" s="4" t="s">
        <v>5</v>
      </c>
      <c r="E4" s="3" t="s">
        <v>6</v>
      </c>
    </row>
    <row r="6" customFormat="false" ht="12.8" hidden="false" customHeight="false" outlineLevel="0" collapsed="false">
      <c r="C6" s="2" t="s">
        <v>7</v>
      </c>
      <c r="D6" s="5" t="s">
        <v>8</v>
      </c>
    </row>
    <row r="7" customFormat="false" ht="12.8" hidden="false" customHeight="false" outlineLevel="0" collapsed="false">
      <c r="C7" s="2" t="s">
        <v>9</v>
      </c>
      <c r="D7" s="5" t="s">
        <v>10</v>
      </c>
    </row>
    <row r="10" s="6" customFormat="true" ht="35.5" hidden="false" customHeight="false" outlineLevel="0" collapsed="false">
      <c r="B10" s="7" t="s">
        <v>11</v>
      </c>
      <c r="C10" s="8" t="s">
        <v>12</v>
      </c>
      <c r="D10" s="7" t="str">
        <f aca="false">"Necessary price increase to break even in " &amp; C4</f>
        <v>Necessary price increase to break even in ETH</v>
      </c>
      <c r="E10" s="8" t="str">
        <f aca="false">"Necessary price increase to break even in " &amp; E4</f>
        <v>Necessary price increase to break even in USD</v>
      </c>
      <c r="F10" s="8" t="str">
        <f aca="false">"APE/" &amp; C4 &amp; " gain (including fees) after " &amp; C4 &amp; "/USD x2"</f>
        <v>APE/ETH gain (including fees) after ETH/USD x2</v>
      </c>
      <c r="G10" s="8" t="str">
        <f aca="false">"APE/" &amp; C4 &amp; " gain (including fees) after " &amp; C4 &amp; "/USD x10"</f>
        <v>APE/ETH gain (including fees) after ETH/USD x10</v>
      </c>
      <c r="H10" s="8" t="str">
        <f aca="false">"APE/" &amp; E4 &amp; " gain (including fees) after " &amp; C4 &amp; "/USD x2"</f>
        <v>APE/USD gain (including fees) after ETH/USD x2</v>
      </c>
      <c r="I10" s="8" t="s">
        <v>13</v>
      </c>
      <c r="J10" s="8" t="s">
        <v>14</v>
      </c>
      <c r="K10" s="9"/>
      <c r="L10" s="9"/>
    </row>
    <row r="11" s="10" customFormat="true" ht="12.8" hidden="false" customHeight="false" outlineLevel="0" collapsed="false">
      <c r="B11" s="11" t="s">
        <v>15</v>
      </c>
      <c r="C11" s="10" t="s">
        <v>16</v>
      </c>
      <c r="D11" s="11" t="s">
        <v>17</v>
      </c>
      <c r="E11" s="10" t="s">
        <v>18</v>
      </c>
      <c r="F11" s="10" t="s">
        <v>19</v>
      </c>
      <c r="G11" s="10" t="s">
        <v>20</v>
      </c>
      <c r="H11" s="10" t="s">
        <v>21</v>
      </c>
      <c r="I11" s="10" t="s">
        <v>22</v>
      </c>
      <c r="J11" s="10" t="s">
        <v>23</v>
      </c>
    </row>
    <row r="12" s="2" customFormat="true" ht="12.8" hidden="false" customHeight="false" outlineLevel="0" collapsed="false">
      <c r="B12" s="12" t="n">
        <v>-4</v>
      </c>
      <c r="C12" s="2" t="n">
        <f aca="false">1+2^B12</f>
        <v>1.0625</v>
      </c>
      <c r="D12" s="12" t="str">
        <f aca="false">ROUND(100*((1+(C12-1)*C$3)^(2/(C12-1))-1),0) &amp; "%"</f>
        <v>81%</v>
      </c>
      <c r="E12" s="2" t="str">
        <f aca="false">ROUND(100*((1+(C12-1)*C$3)^(2/C12)-1),0) &amp; "%"</f>
        <v>4%</v>
      </c>
      <c r="F12" s="2" t="str">
        <f aca="false">ROUND(100*(2^(C12-1)/(1+(C12-1)*C$3)^2-1),0) &amp; "%"</f>
        <v>1%</v>
      </c>
      <c r="G12" s="2" t="str">
        <f aca="false">ROUND(100*(10^(C12-1)/(1+(C12-1)*C$3)^2-1),0) &amp; "%"</f>
        <v>11%</v>
      </c>
      <c r="H12" s="2" t="str">
        <f aca="false">ROUND(100*(2^C12/(1+(C12-1)*C$3)^2-1),0) &amp; "%"</f>
        <v>101%</v>
      </c>
      <c r="I12" s="13" t="str">
        <f aca="false">ROUND(100*(1/(1+(C12-1)*C$3)-1),0) &amp; "%"</f>
        <v>-2%</v>
      </c>
      <c r="J12" s="13" t="str">
        <f aca="false">ROUND(100*((1+(C12-1)*C$3)^(-2)-1),0) &amp; "%"</f>
        <v>-4%</v>
      </c>
    </row>
    <row r="13" s="2" customFormat="true" ht="12.8" hidden="false" customHeight="false" outlineLevel="0" collapsed="false">
      <c r="B13" s="12" t="n">
        <v>-3</v>
      </c>
      <c r="C13" s="2" t="n">
        <f aca="false">1+2^B13</f>
        <v>1.125</v>
      </c>
      <c r="D13" s="12" t="str">
        <f aca="false">ROUND(100*((1+(C13-1)*C$3)^(2/(C13-1))-1),0) &amp; "%"</f>
        <v>80%</v>
      </c>
      <c r="E13" s="2" t="str">
        <f aca="false">ROUND(100*((1+(C13-1)*C$3)^(2/C13)-1),0) &amp; "%"</f>
        <v>7%</v>
      </c>
      <c r="F13" s="2" t="str">
        <f aca="false">ROUND(100*(2^(C13-1)/(1+(C13-1)*C$3)^2-1),0) &amp; "%"</f>
        <v>1%</v>
      </c>
      <c r="G13" s="2" t="str">
        <f aca="false">ROUND(100*(10^(C13-1)/(1+(C13-1)*C$3)^2-1),0) &amp; "%"</f>
        <v>24%</v>
      </c>
      <c r="H13" s="2" t="str">
        <f aca="false">ROUND(100*(2^C13/(1+(C13-1)*C$3)^2-1),0) &amp; "%"</f>
        <v>103%</v>
      </c>
      <c r="I13" s="13" t="str">
        <f aca="false">ROUND(100*(1/(1+(C13-1)*C$3)-1),0) &amp; "%"</f>
        <v>-4%</v>
      </c>
      <c r="J13" s="13" t="str">
        <f aca="false">ROUND(100*((1+(C13-1)*C$3)^(-2)-1),0) &amp; "%"</f>
        <v>-7%</v>
      </c>
    </row>
    <row r="14" s="2" customFormat="true" ht="12.8" hidden="false" customHeight="false" outlineLevel="0" collapsed="false">
      <c r="B14" s="12" t="n">
        <v>-2</v>
      </c>
      <c r="C14" s="2" t="n">
        <f aca="false">1+2^B14</f>
        <v>1.25</v>
      </c>
      <c r="D14" s="12" t="str">
        <f aca="false">ROUND(100*((1+(C14-1)*C$3)^(2/(C14-1))-1),0) &amp; "%"</f>
        <v>78%</v>
      </c>
      <c r="E14" s="2" t="str">
        <f aca="false">ROUND(100*((1+(C14-1)*C$3)^(2/C14)-1),0) &amp; "%"</f>
        <v>12%</v>
      </c>
      <c r="F14" s="2" t="str">
        <f aca="false">ROUND(100*(2^(C14-1)/(1+(C14-1)*C$3)^2-1),0) &amp; "%"</f>
        <v>3%</v>
      </c>
      <c r="G14" s="2" t="str">
        <f aca="false">ROUND(100*(10^(C14-1)/(1+(C14-1)*C$3)^2-1),0) &amp; "%"</f>
        <v>54%</v>
      </c>
      <c r="H14" s="2" t="str">
        <f aca="false">ROUND(100*(2^C14/(1+(C14-1)*C$3)^2-1),0) &amp; "%"</f>
        <v>106%</v>
      </c>
      <c r="I14" s="13" t="str">
        <f aca="false">ROUND(100*(1/(1+(C14-1)*C$3)-1),0) &amp; "%"</f>
        <v>-7%</v>
      </c>
      <c r="J14" s="13" t="str">
        <f aca="false">ROUND(100*((1+(C14-1)*C$3)^(-2)-1),0) &amp; "%"</f>
        <v>-13%</v>
      </c>
    </row>
    <row r="15" s="2" customFormat="true" ht="12.8" hidden="false" customHeight="false" outlineLevel="0" collapsed="false">
      <c r="B15" s="14" t="n">
        <v>-1</v>
      </c>
      <c r="C15" s="15" t="n">
        <f aca="false">1+2^B15</f>
        <v>1.5</v>
      </c>
      <c r="D15" s="14" t="str">
        <f aca="false">ROUND(100*((1+(C15-1)*C$3)^(2/(C15-1))-1),0) &amp; "%"</f>
        <v>75%</v>
      </c>
      <c r="E15" s="15" t="str">
        <f aca="false">ROUND(100*((1+(C15-1)*C$3)^(2/C15)-1),0) &amp; "%"</f>
        <v>20%</v>
      </c>
      <c r="F15" s="15" t="str">
        <f aca="false">ROUND(100*(2^(C15-1)/(1+(C15-1)*C$3)^2-1),0) &amp; "%"</f>
        <v>7%</v>
      </c>
      <c r="G15" s="15" t="str">
        <f aca="false">ROUND(100*(10^(C15-1)/(1+(C15-1)*C$3)^2-1),0) &amp; "%"</f>
        <v>139%</v>
      </c>
      <c r="H15" s="15" t="str">
        <f aca="false">ROUND(100*(2^C15/(1+(C15-1)*C$3)^2-1),0) &amp; "%"</f>
        <v>114%</v>
      </c>
      <c r="I15" s="16" t="str">
        <f aca="false">ROUND(100*(1/(1+(C15-1)*C$3)-1),0) &amp; "%"</f>
        <v>-13%</v>
      </c>
      <c r="J15" s="16" t="str">
        <f aca="false">ROUND(100*((1+(C15-1)*C$3)^(-2)-1),0) &amp; "%"</f>
        <v>-24%</v>
      </c>
    </row>
    <row r="16" s="2" customFormat="true" ht="12.8" hidden="false" customHeight="false" outlineLevel="0" collapsed="false">
      <c r="B16" s="12" t="n">
        <v>0</v>
      </c>
      <c r="C16" s="2" t="n">
        <f aca="false">1+2^B16</f>
        <v>2</v>
      </c>
      <c r="D16" s="12" t="str">
        <f aca="false">ROUND(100*((1+(C16-1)*C$3)^(2/(C16-1))-1),0) &amp; "%"</f>
        <v>69%</v>
      </c>
      <c r="E16" s="2" t="str">
        <f aca="false">ROUND(100*((1+(C16-1)*C$3)^(2/C16)-1),0) &amp; "%"</f>
        <v>30%</v>
      </c>
      <c r="F16" s="2" t="str">
        <f aca="false">ROUND(100*(2^(C16-1)/(1+(C16-1)*C$3)^2-1),0) &amp; "%"</f>
        <v>18%</v>
      </c>
      <c r="G16" s="2" t="str">
        <f aca="false">ROUND(100*(10^(C16-1)/(1+(C16-1)*C$3)^2-1),0) &amp; "%"</f>
        <v>492%</v>
      </c>
      <c r="H16" s="2" t="str">
        <f aca="false">ROUND(100*(2^C16/(1+(C16-1)*C$3)^2-1),0) &amp; "%"</f>
        <v>137%</v>
      </c>
      <c r="I16" s="13" t="str">
        <f aca="false">ROUND(100*(1/(1+(C16-1)*C$3)-1),0) &amp; "%"</f>
        <v>-23%</v>
      </c>
      <c r="J16" s="13" t="str">
        <f aca="false">ROUND(100*((1+(C16-1)*C$3)^(-2)-1),0) &amp; "%"</f>
        <v>-41%</v>
      </c>
    </row>
    <row r="17" s="2" customFormat="true" ht="12.8" hidden="false" customHeight="false" outlineLevel="0" collapsed="false">
      <c r="B17" s="12" t="n">
        <v>1</v>
      </c>
      <c r="C17" s="2" t="n">
        <f aca="false">1+2^B17</f>
        <v>3</v>
      </c>
      <c r="D17" s="12" t="str">
        <f aca="false">ROUND(100*((1+(C17-1)*C$3)^(2/(C17-1))-1),0) &amp; "%"</f>
        <v>60%</v>
      </c>
      <c r="E17" s="2" t="str">
        <f aca="false">ROUND(100*((1+(C17-1)*C$3)^(2/C17)-1),0) &amp; "%"</f>
        <v>37%</v>
      </c>
      <c r="F17" s="2" t="str">
        <f aca="false">ROUND(100*(2^(C17-1)/(1+(C17-1)*C$3)^2-1),0) &amp; "%"</f>
        <v>56%</v>
      </c>
      <c r="G17" s="2" t="str">
        <f aca="false">ROUND(100*(10^(C17-1)/(1+(C17-1)*C$3)^2-1),0) &amp; "%"</f>
        <v>3806%</v>
      </c>
      <c r="H17" s="2" t="str">
        <f aca="false">ROUND(100*(2^C17/(1+(C17-1)*C$3)^2-1),0) &amp; "%"</f>
        <v>212%</v>
      </c>
      <c r="I17" s="13" t="str">
        <f aca="false">ROUND(100*(1/(1+(C17-1)*C$3)-1),0) &amp; "%"</f>
        <v>-38%</v>
      </c>
      <c r="J17" s="13" t="str">
        <f aca="false">ROUND(100*((1+(C17-1)*C$3)^(-2)-1),0) &amp; "%"</f>
        <v>-61%</v>
      </c>
    </row>
    <row r="18" s="2" customFormat="true" ht="12.8" hidden="false" customHeight="false" outlineLevel="0" collapsed="false">
      <c r="B18" s="12" t="n">
        <v>2</v>
      </c>
      <c r="C18" s="2" t="n">
        <f aca="false">1+2^B18</f>
        <v>5</v>
      </c>
      <c r="D18" s="12" t="str">
        <f aca="false">ROUND(100*((1+(C18-1)*C$3)^(2/(C18-1))-1),0) &amp; "%"</f>
        <v>48%</v>
      </c>
      <c r="E18" s="2" t="str">
        <f aca="false">ROUND(100*((1+(C18-1)*C$3)^(2/C18)-1),0) &amp; "%"</f>
        <v>37%</v>
      </c>
      <c r="F18" s="2" t="str">
        <f aca="false">ROUND(100*(2^(C18-1)/(1+(C18-1)*C$3)^2-1),0) &amp; "%"</f>
        <v>231%</v>
      </c>
      <c r="G18" s="2" t="str">
        <f aca="false">ROUND(100*(10^(C18-1)/(1+(C18-1)*C$3)^2-1),0) &amp; "%"</f>
        <v>206512%</v>
      </c>
      <c r="H18" s="2" t="str">
        <f aca="false">ROUND(100*(2^C18/(1+(C18-1)*C$3)^2-1),0) &amp; "%"</f>
        <v>561%</v>
      </c>
      <c r="I18" s="13" t="str">
        <f aca="false">ROUND(100*(1/(1+(C18-1)*C$3)-1),0) &amp; "%"</f>
        <v>-55%</v>
      </c>
      <c r="J18" s="13" t="str">
        <f aca="false">ROUND(100*((1+(C18-1)*C$3)^(-2)-1),0) &amp; "%"</f>
        <v>-79%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2323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2024-06-12T17:14:03Z</dcterms:created>
  <dc:creator/>
  <dc:description/>
  <dc:language>en-US</dc:language>
  <cp:lastModifiedBy/>
  <dcterms:modified xsi:type="dcterms:W3CDTF">2024-11-19T14:18:11Z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