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Master_of_Science\MasterThesis\repo\doc\thesis\"/>
    </mc:Choice>
  </mc:AlternateContent>
  <xr:revisionPtr revIDLastSave="0" documentId="13_ncr:1_{0D24B1CE-736A-4CE9-9614-0A7FD29B735B}" xr6:coauthVersionLast="45" xr6:coauthVersionMax="45" xr10:uidLastSave="{00000000-0000-0000-0000-000000000000}"/>
  <bookViews>
    <workbookView xWindow="-120" yWindow="-120" windowWidth="29040" windowHeight="15840" activeTab="7" xr2:uid="{00000000-000D-0000-FFFF-FFFF00000000}"/>
  </bookViews>
  <sheets>
    <sheet name="SfM_compare" sheetId="11" r:id="rId1"/>
    <sheet name="SfM_heat" sheetId="17" r:id="rId2"/>
    <sheet name="120i_400km_1k" sheetId="2" r:id="rId3"/>
    <sheet name="120i_400km_10k" sheetId="12" r:id="rId4"/>
    <sheet name="120i_200km_1k" sheetId="3" r:id="rId5"/>
    <sheet name="120i_200km_10k" sheetId="14" r:id="rId6"/>
    <sheet name="120i_100km_1k" sheetId="4" r:id="rId7"/>
    <sheet name="120i_100km_10k" sheetId="18" r:id="rId8"/>
    <sheet name="120i_50km_1k" sheetId="5" r:id="rId9"/>
    <sheet name="120i_50km_10k" sheetId="13" r:id="rId10"/>
    <sheet name="30i_400km_1k" sheetId="6" r:id="rId11"/>
    <sheet name="30i_200km_1k" sheetId="9" r:id="rId12"/>
    <sheet name="30i_100km_1k" sheetId="8" r:id="rId13"/>
    <sheet name="30i_50km_1k" sheetId="7" r:id="rId14"/>
    <sheet name="30i_50km_10k" sheetId="10" r:id="rId15"/>
  </sheets>
  <definedNames>
    <definedName name="ExterneDaten_1" localSheetId="7" hidden="1">'120i_100km_10k'!$A$1:$H$6</definedName>
    <definedName name="ExterneDaten_1" localSheetId="6" hidden="1">'120i_100km_1k'!$A$1:$E$6</definedName>
    <definedName name="ExterneDaten_1" localSheetId="5" hidden="1">'120i_200km_10k'!$A$1:$E$6</definedName>
    <definedName name="ExterneDaten_1" localSheetId="4" hidden="1">'120i_200km_1k'!$A$1:$E$6</definedName>
    <definedName name="ExterneDaten_1" localSheetId="3" hidden="1">'120i_400km_10k'!$A$1:$E$6</definedName>
    <definedName name="ExterneDaten_1" localSheetId="2" hidden="1">'120i_400km_1k'!$A$1:$E$6</definedName>
    <definedName name="ExterneDaten_1" localSheetId="9" hidden="1">'120i_50km_10k'!$A$1:$E$6</definedName>
    <definedName name="ExterneDaten_1" localSheetId="8" hidden="1">'120i_50km_1k'!$A$1:$E$6</definedName>
    <definedName name="ExterneDaten_1" localSheetId="14" hidden="1">'30i_50km_10k'!$A$1:$E$6</definedName>
    <definedName name="ExterneDaten_1" localSheetId="13" hidden="1">'30i_50km_1k'!$A$1:$E$6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" i="18" l="1"/>
  <c r="O6" i="18"/>
  <c r="N6" i="18"/>
  <c r="M6" i="18"/>
  <c r="L6" i="18"/>
  <c r="K6" i="18"/>
  <c r="J6" i="18"/>
  <c r="P5" i="18"/>
  <c r="O5" i="18"/>
  <c r="N5" i="18"/>
  <c r="M5" i="18"/>
  <c r="L5" i="18"/>
  <c r="K5" i="18"/>
  <c r="J5" i="18"/>
  <c r="P4" i="18"/>
  <c r="O4" i="18"/>
  <c r="N4" i="18"/>
  <c r="M4" i="18"/>
  <c r="L4" i="18"/>
  <c r="K4" i="18"/>
  <c r="J4" i="18"/>
  <c r="P3" i="18"/>
  <c r="O3" i="18"/>
  <c r="N3" i="18"/>
  <c r="M3" i="18"/>
  <c r="L3" i="18"/>
  <c r="K3" i="18"/>
  <c r="J3" i="18"/>
  <c r="P2" i="18"/>
  <c r="O2" i="18"/>
  <c r="N2" i="18"/>
  <c r="M2" i="18"/>
  <c r="L2" i="18"/>
  <c r="K2" i="18"/>
  <c r="J2" i="18"/>
  <c r="AA26" i="11" l="1"/>
  <c r="AA25" i="11"/>
  <c r="AA24" i="11"/>
  <c r="AA23" i="11"/>
  <c r="V26" i="11"/>
  <c r="V25" i="11"/>
  <c r="V24" i="11"/>
  <c r="V23" i="11"/>
  <c r="O26" i="11"/>
  <c r="O25" i="11"/>
  <c r="O24" i="11"/>
  <c r="O23" i="11"/>
  <c r="J26" i="11"/>
  <c r="J25" i="11"/>
  <c r="J24" i="11"/>
  <c r="J23" i="11"/>
  <c r="E26" i="11"/>
  <c r="C32" i="11" s="1"/>
  <c r="E23" i="11"/>
  <c r="C29" i="11" s="1"/>
  <c r="E25" i="11"/>
  <c r="C31" i="11" s="1"/>
  <c r="E24" i="11"/>
  <c r="C30" i="11" s="1"/>
  <c r="P6" i="14" l="1"/>
  <c r="O6" i="14"/>
  <c r="N6" i="14"/>
  <c r="M6" i="14"/>
  <c r="L6" i="14"/>
  <c r="K6" i="14"/>
  <c r="J6" i="14"/>
  <c r="P5" i="14"/>
  <c r="O5" i="14"/>
  <c r="N5" i="14"/>
  <c r="M5" i="14"/>
  <c r="L5" i="14"/>
  <c r="K5" i="14"/>
  <c r="J5" i="14"/>
  <c r="P4" i="14"/>
  <c r="O4" i="14"/>
  <c r="N4" i="14"/>
  <c r="M4" i="14"/>
  <c r="L4" i="14"/>
  <c r="K4" i="14"/>
  <c r="J4" i="14"/>
  <c r="P3" i="14"/>
  <c r="O3" i="14"/>
  <c r="N3" i="14"/>
  <c r="M3" i="14"/>
  <c r="L3" i="14"/>
  <c r="K3" i="14"/>
  <c r="J3" i="14"/>
  <c r="P2" i="14"/>
  <c r="O2" i="14"/>
  <c r="N2" i="14"/>
  <c r="M2" i="14"/>
  <c r="L2" i="14"/>
  <c r="K2" i="14"/>
  <c r="J2" i="14"/>
  <c r="P6" i="13"/>
  <c r="O6" i="13"/>
  <c r="N6" i="13"/>
  <c r="M6" i="13"/>
  <c r="L6" i="13"/>
  <c r="K6" i="13"/>
  <c r="J6" i="13"/>
  <c r="P5" i="13"/>
  <c r="O5" i="13"/>
  <c r="N5" i="13"/>
  <c r="M5" i="13"/>
  <c r="L5" i="13"/>
  <c r="K5" i="13"/>
  <c r="J5" i="13"/>
  <c r="P4" i="13"/>
  <c r="O4" i="13"/>
  <c r="N4" i="13"/>
  <c r="M4" i="13"/>
  <c r="L4" i="13"/>
  <c r="K4" i="13"/>
  <c r="J4" i="13"/>
  <c r="P3" i="13"/>
  <c r="O3" i="13"/>
  <c r="N3" i="13"/>
  <c r="M3" i="13"/>
  <c r="L3" i="13"/>
  <c r="K3" i="13"/>
  <c r="J3" i="13"/>
  <c r="P2" i="13"/>
  <c r="O2" i="13"/>
  <c r="N2" i="13"/>
  <c r="M2" i="13"/>
  <c r="L2" i="13"/>
  <c r="K2" i="13"/>
  <c r="J2" i="13"/>
  <c r="P6" i="12" l="1"/>
  <c r="O6" i="12"/>
  <c r="N6" i="12"/>
  <c r="M6" i="12"/>
  <c r="L6" i="12"/>
  <c r="K6" i="12"/>
  <c r="J6" i="12"/>
  <c r="P5" i="12"/>
  <c r="O5" i="12"/>
  <c r="N5" i="12"/>
  <c r="M5" i="12"/>
  <c r="L5" i="12"/>
  <c r="K5" i="12"/>
  <c r="J5" i="12"/>
  <c r="P4" i="12"/>
  <c r="O4" i="12"/>
  <c r="N4" i="12"/>
  <c r="M4" i="12"/>
  <c r="L4" i="12"/>
  <c r="K4" i="12"/>
  <c r="J4" i="12"/>
  <c r="P3" i="12"/>
  <c r="O3" i="12"/>
  <c r="N3" i="12"/>
  <c r="M3" i="12"/>
  <c r="L3" i="12"/>
  <c r="K3" i="12"/>
  <c r="J3" i="12"/>
  <c r="P2" i="12"/>
  <c r="O2" i="12"/>
  <c r="N2" i="12"/>
  <c r="M2" i="12"/>
  <c r="L2" i="12"/>
  <c r="K2" i="12"/>
  <c r="J2" i="12"/>
  <c r="P6" i="2" l="1"/>
  <c r="O6" i="2"/>
  <c r="N6" i="2"/>
  <c r="M6" i="2"/>
  <c r="L6" i="2"/>
  <c r="K6" i="2"/>
  <c r="J6" i="2"/>
  <c r="P5" i="2"/>
  <c r="O5" i="2"/>
  <c r="N5" i="2"/>
  <c r="M5" i="2"/>
  <c r="L5" i="2"/>
  <c r="K5" i="2"/>
  <c r="J5" i="2"/>
  <c r="P4" i="2"/>
  <c r="O4" i="2"/>
  <c r="N4" i="2"/>
  <c r="M4" i="2"/>
  <c r="L4" i="2"/>
  <c r="K4" i="2"/>
  <c r="J4" i="2"/>
  <c r="P3" i="2"/>
  <c r="O3" i="2"/>
  <c r="N3" i="2"/>
  <c r="M3" i="2"/>
  <c r="L3" i="2"/>
  <c r="K3" i="2"/>
  <c r="J3" i="2"/>
  <c r="P2" i="2"/>
  <c r="O2" i="2"/>
  <c r="N2" i="2"/>
  <c r="M2" i="2"/>
  <c r="L2" i="2"/>
  <c r="K2" i="2"/>
  <c r="J2" i="2"/>
  <c r="J2" i="3"/>
  <c r="K2" i="3"/>
  <c r="L2" i="3"/>
  <c r="M2" i="3"/>
  <c r="N2" i="3"/>
  <c r="O2" i="3"/>
  <c r="P2" i="3"/>
  <c r="J3" i="3"/>
  <c r="K3" i="3"/>
  <c r="L3" i="3"/>
  <c r="M3" i="3"/>
  <c r="N3" i="3"/>
  <c r="O3" i="3"/>
  <c r="P3" i="3"/>
  <c r="J4" i="3"/>
  <c r="K4" i="3"/>
  <c r="L4" i="3"/>
  <c r="M4" i="3"/>
  <c r="N4" i="3"/>
  <c r="O4" i="3"/>
  <c r="P4" i="3"/>
  <c r="J5" i="3"/>
  <c r="K5" i="3"/>
  <c r="L5" i="3"/>
  <c r="M5" i="3"/>
  <c r="N5" i="3"/>
  <c r="O5" i="3"/>
  <c r="P5" i="3"/>
  <c r="J6" i="3"/>
  <c r="K6" i="3"/>
  <c r="L6" i="3"/>
  <c r="M6" i="3"/>
  <c r="N6" i="3"/>
  <c r="O6" i="3"/>
  <c r="P6" i="3"/>
  <c r="P6" i="4"/>
  <c r="O6" i="4"/>
  <c r="N6" i="4"/>
  <c r="M6" i="4"/>
  <c r="L6" i="4"/>
  <c r="K6" i="4"/>
  <c r="J6" i="4"/>
  <c r="P5" i="4"/>
  <c r="O5" i="4"/>
  <c r="N5" i="4"/>
  <c r="M5" i="4"/>
  <c r="L5" i="4"/>
  <c r="K5" i="4"/>
  <c r="J5" i="4"/>
  <c r="P4" i="4"/>
  <c r="O4" i="4"/>
  <c r="N4" i="4"/>
  <c r="M4" i="4"/>
  <c r="L4" i="4"/>
  <c r="K4" i="4"/>
  <c r="J4" i="4"/>
  <c r="P3" i="4"/>
  <c r="O3" i="4"/>
  <c r="N3" i="4"/>
  <c r="M3" i="4"/>
  <c r="L3" i="4"/>
  <c r="K3" i="4"/>
  <c r="J3" i="4"/>
  <c r="P2" i="4"/>
  <c r="O2" i="4"/>
  <c r="N2" i="4"/>
  <c r="M2" i="4"/>
  <c r="L2" i="4"/>
  <c r="K2" i="4"/>
  <c r="J2" i="4"/>
  <c r="J3" i="5"/>
  <c r="J4" i="5"/>
  <c r="J5" i="5"/>
  <c r="J6" i="5"/>
  <c r="J2" i="5"/>
  <c r="K2" i="5"/>
  <c r="L2" i="5"/>
  <c r="M2" i="5"/>
  <c r="N2" i="5"/>
  <c r="O2" i="5"/>
  <c r="P2" i="5"/>
  <c r="K3" i="5"/>
  <c r="L3" i="5"/>
  <c r="M3" i="5"/>
  <c r="N3" i="5"/>
  <c r="O3" i="5"/>
  <c r="P3" i="5"/>
  <c r="K4" i="5"/>
  <c r="L4" i="5"/>
  <c r="M4" i="5"/>
  <c r="N4" i="5"/>
  <c r="O4" i="5"/>
  <c r="P4" i="5"/>
  <c r="K5" i="5"/>
  <c r="L5" i="5"/>
  <c r="M5" i="5"/>
  <c r="N5" i="5"/>
  <c r="O5" i="5"/>
  <c r="P5" i="5"/>
  <c r="K6" i="5"/>
  <c r="L6" i="5"/>
  <c r="M6" i="5"/>
  <c r="N6" i="5"/>
  <c r="O6" i="5"/>
  <c r="P6" i="5"/>
  <c r="P6" i="7"/>
  <c r="O6" i="7"/>
  <c r="N6" i="7"/>
  <c r="M6" i="7"/>
  <c r="L6" i="7"/>
  <c r="K6" i="7"/>
  <c r="J6" i="7"/>
  <c r="P5" i="7"/>
  <c r="O5" i="7"/>
  <c r="N5" i="7"/>
  <c r="M5" i="7"/>
  <c r="L5" i="7"/>
  <c r="K5" i="7"/>
  <c r="J5" i="7"/>
  <c r="P4" i="7"/>
  <c r="O4" i="7"/>
  <c r="N4" i="7"/>
  <c r="M4" i="7"/>
  <c r="L4" i="7"/>
  <c r="K4" i="7"/>
  <c r="J4" i="7"/>
  <c r="P3" i="7"/>
  <c r="O3" i="7"/>
  <c r="N3" i="7"/>
  <c r="M3" i="7"/>
  <c r="L3" i="7"/>
  <c r="K3" i="7"/>
  <c r="J3" i="7"/>
  <c r="P2" i="7"/>
  <c r="O2" i="7"/>
  <c r="N2" i="7"/>
  <c r="M2" i="7"/>
  <c r="L2" i="7"/>
  <c r="K2" i="7"/>
  <c r="J2" i="7"/>
  <c r="J2" i="8"/>
  <c r="P6" i="8"/>
  <c r="O6" i="8"/>
  <c r="N6" i="8"/>
  <c r="M6" i="8"/>
  <c r="L6" i="8"/>
  <c r="K6" i="8"/>
  <c r="J6" i="8"/>
  <c r="P5" i="8"/>
  <c r="O5" i="8"/>
  <c r="N5" i="8"/>
  <c r="M5" i="8"/>
  <c r="L5" i="8"/>
  <c r="K5" i="8"/>
  <c r="J5" i="8"/>
  <c r="P4" i="8"/>
  <c r="O4" i="8"/>
  <c r="N4" i="8"/>
  <c r="M4" i="8"/>
  <c r="L4" i="8"/>
  <c r="K4" i="8"/>
  <c r="J4" i="8"/>
  <c r="P3" i="8"/>
  <c r="O3" i="8"/>
  <c r="N3" i="8"/>
  <c r="M3" i="8"/>
  <c r="L3" i="8"/>
  <c r="K3" i="8"/>
  <c r="J3" i="8"/>
  <c r="P2" i="8"/>
  <c r="O2" i="8"/>
  <c r="N2" i="8"/>
  <c r="M2" i="8"/>
  <c r="L2" i="8"/>
  <c r="K2" i="8"/>
  <c r="J2" i="10"/>
  <c r="K2" i="10" l="1"/>
  <c r="L2" i="10"/>
  <c r="M2" i="10"/>
  <c r="K3" i="10"/>
  <c r="L3" i="10"/>
  <c r="M3" i="10"/>
  <c r="K4" i="10"/>
  <c r="L4" i="10"/>
  <c r="M4" i="10"/>
  <c r="K5" i="10"/>
  <c r="L5" i="10"/>
  <c r="M5" i="10"/>
  <c r="K6" i="10"/>
  <c r="L6" i="10"/>
  <c r="M6" i="10"/>
  <c r="N2" i="10"/>
  <c r="P3" i="10"/>
  <c r="P4" i="10"/>
  <c r="P5" i="10"/>
  <c r="P6" i="10"/>
  <c r="O3" i="10"/>
  <c r="O4" i="10"/>
  <c r="O5" i="10"/>
  <c r="O6" i="10"/>
  <c r="P2" i="10"/>
  <c r="O2" i="10"/>
  <c r="N3" i="10"/>
  <c r="N4" i="10"/>
  <c r="N5" i="10"/>
  <c r="N6" i="10"/>
  <c r="J6" i="10" l="1"/>
  <c r="J5" i="10"/>
  <c r="J4" i="10"/>
  <c r="J3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quality_data" description="Verbindung mit der Abfrage 'quality_data' in der Arbeitsmappe." type="5" refreshedVersion="6" background="1" saveData="1">
    <dbPr connection="Provider=Microsoft.Mashup.OleDb.1;Data Source=$Workbook$;Location=quality_data;Extended Properties=&quot;&quot;" command="SELECT * FROM [quality_data]"/>
  </connection>
  <connection id="2" xr16:uid="{00000000-0015-0000-FFFF-FFFF01000000}" keepAlive="1" name="Abfrage - quality_data (2)" description="Verbindung mit der Abfrage 'quality_data (2)' in der Arbeitsmappe." type="5" refreshedVersion="6" background="1" saveData="1">
    <dbPr connection="Provider=Microsoft.Mashup.OleDb.1;Data Source=$Workbook$;Location=&quot;quality_data (2)&quot;;Extended Properties=&quot;&quot;" command="SELECT * FROM [quality_data (2)]"/>
  </connection>
  <connection id="3" xr16:uid="{00000000-0015-0000-FFFF-FFFF02000000}" keepAlive="1" name="Abfrage - quality_data (3)" description="Verbindung mit der Abfrage 'quality_data (3)' in der Arbeitsmappe." type="5" refreshedVersion="6" background="1" saveData="1">
    <dbPr connection="Provider=Microsoft.Mashup.OleDb.1;Data Source=$Workbook$;Location=&quot;quality_data (3)&quot;;Extended Properties=&quot;&quot;" command="SELECT * FROM [quality_data (3)]"/>
  </connection>
  <connection id="4" xr16:uid="{00000000-0015-0000-FFFF-FFFF03000000}" keepAlive="1" name="Abfrage - quality_data (4)" description="Verbindung mit der Abfrage 'quality_data (4)' in der Arbeitsmappe." type="5" refreshedVersion="6" background="1" saveData="1">
    <dbPr connection="Provider=Microsoft.Mashup.OleDb.1;Data Source=$Workbook$;Location=&quot;quality_data (4)&quot;;Extended Properties=&quot;&quot;" command="SELECT * FROM [quality_data (4)]"/>
  </connection>
  <connection id="5" xr16:uid="{00000000-0015-0000-FFFF-FFFF04000000}" keepAlive="1" name="Abfrage - quality_data (5)" description="Verbindung mit der Abfrage 'quality_data (5)' in der Arbeitsmappe." type="5" refreshedVersion="6" background="1" saveData="1">
    <dbPr connection="Provider=Microsoft.Mashup.OleDb.1;Data Source=$Workbook$;Location=&quot;quality_data (5)&quot;;Extended Properties=&quot;&quot;" command="SELECT * FROM [quality_data (5)]"/>
  </connection>
  <connection id="6" xr16:uid="{00000000-0015-0000-FFFF-FFFF05000000}" keepAlive="1" name="Abfrage - quality_data (6)" description="Verbindung mit der Abfrage 'quality_data (6)' in der Arbeitsmappe." type="5" refreshedVersion="6" background="1" saveData="1">
    <dbPr connection="Provider=Microsoft.Mashup.OleDb.1;Data Source=$Workbook$;Location=&quot;quality_data (6)&quot;;Extended Properties=&quot;&quot;" command="SELECT * FROM [quality_data (6)]"/>
  </connection>
  <connection id="7" xr16:uid="{00000000-0015-0000-FFFF-FFFF06000000}" keepAlive="1" name="Abfrage - quality_data (7)" description="Verbindung mit der Abfrage 'quality_data (7)' in der Arbeitsmappe." type="5" refreshedVersion="6" background="1" saveData="1">
    <dbPr connection="Provider=Microsoft.Mashup.OleDb.1;Data Source=$Workbook$;Location=&quot;quality_data (7)&quot;;Extended Properties=&quot;&quot;" command="SELECT * FROM [quality_data (7)]"/>
  </connection>
  <connection id="8" xr16:uid="{00000000-0015-0000-FFFF-FFFF07000000}" keepAlive="1" name="Abfrage - quality_data (8)" description="Verbindung mit der Abfrage 'quality_data (8)' in der Arbeitsmappe." type="5" refreshedVersion="6" background="1" saveData="1">
    <dbPr connection="Provider=Microsoft.Mashup.OleDb.1;Data Source=$Workbook$;Location=&quot;quality_data (8)&quot;;Extended Properties=&quot;&quot;" command="SELECT * FROM [quality_data (8)]"/>
  </connection>
  <connection id="9" xr16:uid="{00000000-0015-0000-FFFF-FFFF08000000}" keepAlive="1" name="Abfrage - quality_data (9)" description="Verbindung mit der Abfrage 'quality_data (9)' in der Arbeitsmappe." type="5" refreshedVersion="6" background="1" saveData="1">
    <dbPr connection="Provider=Microsoft.Mashup.OleDb.1;Data Source=$Workbook$;Location=&quot;quality_data (9)&quot;;Extended Properties=&quot;&quot;" command="SELECT * FROM [quality_data (9)]"/>
  </connection>
  <connection id="10" xr16:uid="{00000000-0015-0000-FFFF-FFFF09000000}" keepAlive="1" name="Query - quality_data (10)" description="Connection to the 'quality_data (10)' query in the workbook." type="5" refreshedVersion="6" background="1" saveData="1">
    <dbPr connection="Provider=Microsoft.Mashup.OleDb.1;Data Source=$Workbook$;Location=&quot;quality_data (10)&quot;;Extended Properties=&quot;&quot;" command="SELECT * FROM [quality_data (10)]"/>
  </connection>
</connections>
</file>

<file path=xl/sharedStrings.xml><?xml version="1.0" encoding="utf-8"?>
<sst xmlns="http://schemas.openxmlformats.org/spreadsheetml/2006/main" count="789" uniqueCount="35">
  <si>
    <t>name</t>
  </si>
  <si>
    <t>size</t>
  </si>
  <si>
    <t>points</t>
  </si>
  <si>
    <t>vertices</t>
  </si>
  <si>
    <t>faces</t>
  </si>
  <si>
    <t>png</t>
  </si>
  <si>
    <t>jp2_1000</t>
  </si>
  <si>
    <t>jp2_100</t>
  </si>
  <si>
    <t>jp2_10</t>
  </si>
  <si>
    <t>jp2_1</t>
  </si>
  <si>
    <t>Seq2</t>
  </si>
  <si>
    <t>Seq1</t>
  </si>
  <si>
    <t>Global</t>
  </si>
  <si>
    <t>Eff. Seq1</t>
  </si>
  <si>
    <t>Eff. Global</t>
  </si>
  <si>
    <t>Eff. Seq2</t>
  </si>
  <si>
    <t>name2</t>
  </si>
  <si>
    <t>I</t>
  </si>
  <si>
    <t>D</t>
  </si>
  <si>
    <t>S</t>
  </si>
  <si>
    <t>-</t>
  </si>
  <si>
    <t>Comp</t>
  </si>
  <si>
    <t>SfM</t>
  </si>
  <si>
    <t>jp2 100</t>
  </si>
  <si>
    <t>jp2 1000</t>
  </si>
  <si>
    <t>jp2 10</t>
  </si>
  <si>
    <t>jp2 1</t>
  </si>
  <si>
    <t>Glob</t>
  </si>
  <si>
    <t>Count</t>
  </si>
  <si>
    <t>Algorithm</t>
  </si>
  <si>
    <t>JP2 1000</t>
  </si>
  <si>
    <t>JP2 100</t>
  </si>
  <si>
    <t>JP2 10</t>
  </si>
  <si>
    <t>JP2 1</t>
  </si>
  <si>
    <t>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</si>
</sst>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1" fontId="0" fillId="0" borderId="0" xfId="0" applyNumberFormat="1"/>
    <xf numFmtId="3" fontId="0" fillId="0" borderId="0" xfId="0" applyNumberFormat="1"/>
    <xf numFmtId="0" fontId="1" fillId="2" borderId="0" xfId="0" applyFont="1" applyFill="1" applyBorder="1"/>
    <xf numFmtId="9" fontId="0" fillId="0" borderId="0" xfId="1" applyFont="1"/>
    <xf numFmtId="9" fontId="0" fillId="0" borderId="0" xfId="0" applyNumberFormat="1"/>
  </cellXfs>
  <cellStyles count="2">
    <cellStyle name="Prozent" xfId="1" builtinId="5"/>
    <cellStyle name="Standard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SfM</a:t>
            </a:r>
            <a:r>
              <a:rPr lang="en-US" baseline="0"/>
              <a:t> algorithm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SfM_compare!$C$28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SfM_compare!$B$29:$B$32</c:f>
              <c:strCache>
                <c:ptCount val="4"/>
                <c:pt idx="0">
                  <c:v>Seq1</c:v>
                </c:pt>
                <c:pt idx="1">
                  <c:v>Seq2</c:v>
                </c:pt>
                <c:pt idx="2">
                  <c:v>Glob</c:v>
                </c:pt>
                <c:pt idx="3">
                  <c:v>-</c:v>
                </c:pt>
              </c:strCache>
            </c:strRef>
          </c:cat>
          <c:val>
            <c:numRef>
              <c:f>SfM_compare!$C$29:$C$32</c:f>
              <c:numCache>
                <c:formatCode>General</c:formatCode>
                <c:ptCount val="4"/>
                <c:pt idx="0">
                  <c:v>16</c:v>
                </c:pt>
                <c:pt idx="1">
                  <c:v>30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A-43BE-8E58-EEE51339A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987120"/>
        <c:axId val="1405966496"/>
      </c:barChart>
      <c:catAx>
        <c:axId val="11498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SfM</a:t>
                </a:r>
                <a:r>
                  <a:rPr lang="fi-FI" baseline="0"/>
                  <a:t> algorithm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5966496"/>
        <c:crosses val="autoZero"/>
        <c:auto val="1"/>
        <c:lblAlgn val="ctr"/>
        <c:lblOffset val="100"/>
        <c:noMultiLvlLbl val="0"/>
      </c:catAx>
      <c:valAx>
        <c:axId val="14059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98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30</a:t>
            </a:r>
            <a:r>
              <a:rPr lang="fi-FI" baseline="0"/>
              <a:t> images, 50 km closest approach, 1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'30i_50km_1k'!$K$1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'30i_50km_1k'!$I$2:$J$6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63%</c:v>
                  </c:pt>
                  <c:pt idx="3">
                    <c:v>21%</c:v>
                  </c:pt>
                  <c:pt idx="4">
                    <c:v>5%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1.231792913012274</c:v>
                </c:pt>
                <c:pt idx="2">
                  <c:v>1.3515272422056517</c:v>
                </c:pt>
                <c:pt idx="3">
                  <c:v>1.2729451263274416</c:v>
                </c:pt>
                <c:pt idx="4">
                  <c:v>2.4900555913729975E-2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B-43B5-B59A-42DF9E7FC1B4}"/>
            </c:ext>
          </c:extLst>
        </c:ser>
        <c:ser>
          <c:idx val="1"/>
          <c:order val="1"/>
          <c:tx>
            <c:strRef>
              <c:f>'30i_50km_1k'!$L$1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'30i_50km_1k'!$I$2:$J$6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63%</c:v>
                  </c:pt>
                  <c:pt idx="3">
                    <c:v>21%</c:v>
                  </c:pt>
                  <c:pt idx="4">
                    <c:v>5%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0.96717268592097327</c:v>
                </c:pt>
                <c:pt idx="2">
                  <c:v>1.4065873842275443</c:v>
                </c:pt>
                <c:pt idx="3">
                  <c:v>1.26905792733052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9B-43B5-B59A-42DF9E7FC1B4}"/>
            </c:ext>
          </c:extLst>
        </c:ser>
        <c:ser>
          <c:idx val="2"/>
          <c:order val="2"/>
          <c:tx>
            <c:strRef>
              <c:f>'30i_50km_1k'!$M$1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'30i_50km_1k'!$I$2:$J$6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63%</c:v>
                  </c:pt>
                  <c:pt idx="3">
                    <c:v>21%</c:v>
                  </c:pt>
                  <c:pt idx="4">
                    <c:v>5%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0.96717088676970298</c:v>
                </c:pt>
                <c:pt idx="2">
                  <c:v>1.4066096678724105</c:v>
                </c:pt>
                <c:pt idx="3">
                  <c:v>1.2690726734626767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9B-43B5-B59A-42DF9E7FC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30</a:t>
            </a:r>
            <a:r>
              <a:rPr lang="fi-FI" baseline="0"/>
              <a:t> images, 50 km closest approach, 10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'30i_50km_10k'!$K$1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'30i_50km_10k'!$I$2:$J$6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31%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'30i_50km_10k'!$K$2:$K$6</c:f>
              <c:numCache>
                <c:formatCode>General</c:formatCode>
                <c:ptCount val="5"/>
                <c:pt idx="0">
                  <c:v>1</c:v>
                </c:pt>
                <c:pt idx="1">
                  <c:v>0.99926183606206787</c:v>
                </c:pt>
                <c:pt idx="2">
                  <c:v>0.999751645777892</c:v>
                </c:pt>
                <c:pt idx="3">
                  <c:v>1.0125729324942181</c:v>
                </c:pt>
                <c:pt idx="4">
                  <c:v>0.86216599375320147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1-4E93-8E8A-02EF82FF9A20}"/>
            </c:ext>
          </c:extLst>
        </c:ser>
        <c:ser>
          <c:idx val="1"/>
          <c:order val="1"/>
          <c:tx>
            <c:strRef>
              <c:f>'30i_50km_10k'!$L$1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'30i_50km_10k'!$I$2:$J$6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31%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'30i_50km_10k'!$L$2:$L$6</c:f>
              <c:numCache>
                <c:formatCode>General</c:formatCode>
                <c:ptCount val="5"/>
                <c:pt idx="0">
                  <c:v>1</c:v>
                </c:pt>
                <c:pt idx="1">
                  <c:v>1.0112339885034767</c:v>
                </c:pt>
                <c:pt idx="2">
                  <c:v>1.0395977467014379</c:v>
                </c:pt>
                <c:pt idx="3">
                  <c:v>1.1331926480258634</c:v>
                </c:pt>
                <c:pt idx="4">
                  <c:v>0.59501633966500567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1-4E93-8E8A-02EF82FF9A20}"/>
            </c:ext>
          </c:extLst>
        </c:ser>
        <c:ser>
          <c:idx val="2"/>
          <c:order val="2"/>
          <c:tx>
            <c:strRef>
              <c:f>'30i_50km_10k'!$M$1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'30i_50km_10k'!$I$2:$J$6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31%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'30i_50km_10k'!$M$2:$M$6</c:f>
              <c:numCache>
                <c:formatCode>General</c:formatCode>
                <c:ptCount val="5"/>
                <c:pt idx="0">
                  <c:v>1</c:v>
                </c:pt>
                <c:pt idx="1">
                  <c:v>1.0112684509631074</c:v>
                </c:pt>
                <c:pt idx="2">
                  <c:v>1.039604628917606</c:v>
                </c:pt>
                <c:pt idx="3">
                  <c:v>1.1332295515501623</c:v>
                </c:pt>
                <c:pt idx="4">
                  <c:v>0.59498971560040259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91-4E93-8E8A-02EF82FF9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400 km closest approach, 1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'120i_400km_1k'!$K$1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'120i_400km_1k'!$I$2:$J$6</c:f>
              <c:multiLvlStrCache>
                <c:ptCount val="5"/>
                <c:lvl>
                  <c:pt idx="0">
                    <c:v>100%</c:v>
                  </c:pt>
                  <c:pt idx="1">
                    <c:v>48%</c:v>
                  </c:pt>
                  <c:pt idx="2">
                    <c:v>48%</c:v>
                  </c:pt>
                  <c:pt idx="3">
                    <c:v>48%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3.2931109846629267E-4</c:v>
                </c:pt>
                <c:pt idx="2">
                  <c:v>3.6130218584032021E-4</c:v>
                </c:pt>
                <c:pt idx="3">
                  <c:v>3.7904131959748238E-6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80-45AB-9B4B-7E4D216F4267}"/>
            </c:ext>
          </c:extLst>
        </c:ser>
        <c:ser>
          <c:idx val="1"/>
          <c:order val="1"/>
          <c:tx>
            <c:strRef>
              <c:f>'120i_400km_1k'!$L$1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'120i_400km_1k'!$I$2:$J$6</c:f>
              <c:multiLvlStrCache>
                <c:ptCount val="5"/>
                <c:lvl>
                  <c:pt idx="0">
                    <c:v>100%</c:v>
                  </c:pt>
                  <c:pt idx="1">
                    <c:v>48%</c:v>
                  </c:pt>
                  <c:pt idx="2">
                    <c:v>48%</c:v>
                  </c:pt>
                  <c:pt idx="3">
                    <c:v>48%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1.877220095964786E-3</c:v>
                </c:pt>
                <c:pt idx="2">
                  <c:v>2.0498380358236166E-3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80-45AB-9B4B-7E4D216F4267}"/>
            </c:ext>
          </c:extLst>
        </c:ser>
        <c:ser>
          <c:idx val="2"/>
          <c:order val="2"/>
          <c:tx>
            <c:strRef>
              <c:f>'120i_400km_1k'!$M$1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'120i_400km_1k'!$I$2:$J$6</c:f>
              <c:multiLvlStrCache>
                <c:ptCount val="5"/>
                <c:lvl>
                  <c:pt idx="0">
                    <c:v>100%</c:v>
                  </c:pt>
                  <c:pt idx="1">
                    <c:v>48%</c:v>
                  </c:pt>
                  <c:pt idx="2">
                    <c:v>48%</c:v>
                  </c:pt>
                  <c:pt idx="3">
                    <c:v>48%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1.8721944060773482E-3</c:v>
                </c:pt>
                <c:pt idx="2">
                  <c:v>2.0448463397790056E-3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80-45AB-9B4B-7E4D216F4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ax val="5.000000000000001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400 km closest approach, 10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'120i_400km_10k'!$K$1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'120i_400km_10k'!$I$2:$J$6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50%</c:v>
                  </c:pt>
                  <c:pt idx="3">
                    <c:v>6%</c:v>
                  </c:pt>
                  <c:pt idx="4">
                    <c:v>1%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'120i_400km_10k'!$K$2:$K$6</c:f>
              <c:numCache>
                <c:formatCode>General</c:formatCode>
                <c:ptCount val="5"/>
                <c:pt idx="0">
                  <c:v>1</c:v>
                </c:pt>
                <c:pt idx="1">
                  <c:v>1.2053218310970653</c:v>
                </c:pt>
                <c:pt idx="2">
                  <c:v>1.0864847965768627</c:v>
                </c:pt>
                <c:pt idx="3">
                  <c:v>1.1469525002096099</c:v>
                </c:pt>
                <c:pt idx="4">
                  <c:v>0.88993079766819849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9D-4723-916F-11C828B3EDC4}"/>
            </c:ext>
          </c:extLst>
        </c:ser>
        <c:ser>
          <c:idx val="1"/>
          <c:order val="1"/>
          <c:tx>
            <c:strRef>
              <c:f>'120i_400km_10k'!$L$1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'120i_400km_10k'!$I$2:$J$6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50%</c:v>
                  </c:pt>
                  <c:pt idx="3">
                    <c:v>6%</c:v>
                  </c:pt>
                  <c:pt idx="4">
                    <c:v>1%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'120i_400km_10k'!$L$2:$L$6</c:f>
              <c:numCache>
                <c:formatCode>General</c:formatCode>
                <c:ptCount val="5"/>
                <c:pt idx="0">
                  <c:v>1</c:v>
                </c:pt>
                <c:pt idx="1">
                  <c:v>0.98477995258400963</c:v>
                </c:pt>
                <c:pt idx="2">
                  <c:v>0.99697918605247049</c:v>
                </c:pt>
                <c:pt idx="3">
                  <c:v>1.026885244133013</c:v>
                </c:pt>
                <c:pt idx="4">
                  <c:v>0.9151609797146949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9D-4723-916F-11C828B3EDC4}"/>
            </c:ext>
          </c:extLst>
        </c:ser>
        <c:ser>
          <c:idx val="2"/>
          <c:order val="2"/>
          <c:tx>
            <c:strRef>
              <c:f>'120i_400km_10k'!$M$1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'120i_400km_10k'!$I$2:$J$6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50%</c:v>
                  </c:pt>
                  <c:pt idx="3">
                    <c:v>6%</c:v>
                  </c:pt>
                  <c:pt idx="4">
                    <c:v>1%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'120i_400km_10k'!$M$2:$M$6</c:f>
              <c:numCache>
                <c:formatCode>General</c:formatCode>
                <c:ptCount val="5"/>
                <c:pt idx="0">
                  <c:v>1</c:v>
                </c:pt>
                <c:pt idx="1">
                  <c:v>0.98482011826657456</c:v>
                </c:pt>
                <c:pt idx="2">
                  <c:v>0.99702175414364635</c:v>
                </c:pt>
                <c:pt idx="3">
                  <c:v>1.0269633762085635</c:v>
                </c:pt>
                <c:pt idx="4">
                  <c:v>0.91518069103936461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9D-4723-916F-11C828B3E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ax val="1.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200 km closest approach, 1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'120i_200km_1k'!$K$1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'120i_200km_1k'!$I$2:$J$6</c:f>
              <c:multiLvlStrCache>
                <c:ptCount val="5"/>
                <c:lvl>
                  <c:pt idx="0">
                    <c:v>100%</c:v>
                  </c:pt>
                  <c:pt idx="1">
                    <c:v>58%</c:v>
                  </c:pt>
                  <c:pt idx="2">
                    <c:v>58%</c:v>
                  </c:pt>
                  <c:pt idx="3">
                    <c:v>58%</c:v>
                  </c:pt>
                  <c:pt idx="4">
                    <c:v>18%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0.99976445648333534</c:v>
                </c:pt>
                <c:pt idx="2">
                  <c:v>0.98940054175008829</c:v>
                </c:pt>
                <c:pt idx="3">
                  <c:v>0.91814862795901542</c:v>
                </c:pt>
                <c:pt idx="4">
                  <c:v>0.80061241314332821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65-43F5-A703-21E2460CBAA2}"/>
            </c:ext>
          </c:extLst>
        </c:ser>
        <c:ser>
          <c:idx val="1"/>
          <c:order val="1"/>
          <c:tx>
            <c:strRef>
              <c:f>'120i_200km_1k'!$L$1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'120i_200km_1k'!$I$2:$J$6</c:f>
              <c:multiLvlStrCache>
                <c:ptCount val="5"/>
                <c:lvl>
                  <c:pt idx="0">
                    <c:v>100%</c:v>
                  </c:pt>
                  <c:pt idx="1">
                    <c:v>58%</c:v>
                  </c:pt>
                  <c:pt idx="2">
                    <c:v>58%</c:v>
                  </c:pt>
                  <c:pt idx="3">
                    <c:v>58%</c:v>
                  </c:pt>
                  <c:pt idx="4">
                    <c:v>18%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0.97787081339712922</c:v>
                </c:pt>
                <c:pt idx="2">
                  <c:v>0.97488038277511957</c:v>
                </c:pt>
                <c:pt idx="3">
                  <c:v>0.91447368421052633</c:v>
                </c:pt>
                <c:pt idx="4">
                  <c:v>0.83492822966507174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65-43F5-A703-21E2460CBAA2}"/>
            </c:ext>
          </c:extLst>
        </c:ser>
        <c:ser>
          <c:idx val="2"/>
          <c:order val="2"/>
          <c:tx>
            <c:strRef>
              <c:f>'120i_200km_1k'!$M$1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'120i_200km_1k'!$I$2:$J$6</c:f>
              <c:multiLvlStrCache>
                <c:ptCount val="5"/>
                <c:lvl>
                  <c:pt idx="0">
                    <c:v>100%</c:v>
                  </c:pt>
                  <c:pt idx="1">
                    <c:v>58%</c:v>
                  </c:pt>
                  <c:pt idx="2">
                    <c:v>58%</c:v>
                  </c:pt>
                  <c:pt idx="3">
                    <c:v>58%</c:v>
                  </c:pt>
                  <c:pt idx="4">
                    <c:v>18%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0.97785757031717535</c:v>
                </c:pt>
                <c:pt idx="2">
                  <c:v>0.9748653500897666</c:v>
                </c:pt>
                <c:pt idx="3">
                  <c:v>0.91442250149611015</c:v>
                </c:pt>
                <c:pt idx="4">
                  <c:v>0.83482944344703769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65-43F5-A703-21E2460CB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200 km closest approach, 10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'120i_200km_10k'!$K$1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'120i_200km_10k'!$I$2:$J$6</c:f>
              <c:multiLvlStrCache>
                <c:ptCount val="5"/>
                <c:lvl>
                  <c:pt idx="0">
                    <c:v>100%</c:v>
                  </c:pt>
                  <c:pt idx="1">
                    <c:v>78%</c:v>
                  </c:pt>
                  <c:pt idx="2">
                    <c:v>33%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'120i_200km_10k'!$K$2:$K$6</c:f>
              <c:numCache>
                <c:formatCode>General</c:formatCode>
                <c:ptCount val="5"/>
                <c:pt idx="0">
                  <c:v>1</c:v>
                </c:pt>
                <c:pt idx="1">
                  <c:v>0.90343263913999061</c:v>
                </c:pt>
                <c:pt idx="2">
                  <c:v>0.93166161542231452</c:v>
                </c:pt>
                <c:pt idx="3">
                  <c:v>0.82441753259524175</c:v>
                </c:pt>
                <c:pt idx="4">
                  <c:v>0.89368449815928863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A-4D88-BF60-0B8E93C749B7}"/>
            </c:ext>
          </c:extLst>
        </c:ser>
        <c:ser>
          <c:idx val="1"/>
          <c:order val="1"/>
          <c:tx>
            <c:strRef>
              <c:f>'120i_200km_10k'!$L$1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'120i_200km_10k'!$I$2:$J$6</c:f>
              <c:multiLvlStrCache>
                <c:ptCount val="5"/>
                <c:lvl>
                  <c:pt idx="0">
                    <c:v>100%</c:v>
                  </c:pt>
                  <c:pt idx="1">
                    <c:v>78%</c:v>
                  </c:pt>
                  <c:pt idx="2">
                    <c:v>33%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'120i_200km_10k'!$L$2:$L$6</c:f>
              <c:numCache>
                <c:formatCode>General</c:formatCode>
                <c:ptCount val="5"/>
                <c:pt idx="0">
                  <c:v>1</c:v>
                </c:pt>
                <c:pt idx="1">
                  <c:v>0.99931636487429065</c:v>
                </c:pt>
                <c:pt idx="2">
                  <c:v>0.99559291239664527</c:v>
                </c:pt>
                <c:pt idx="3">
                  <c:v>1.0259402064411565</c:v>
                </c:pt>
                <c:pt idx="4">
                  <c:v>0.66485042359475521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A-4D88-BF60-0B8E93C749B7}"/>
            </c:ext>
          </c:extLst>
        </c:ser>
        <c:ser>
          <c:idx val="2"/>
          <c:order val="2"/>
          <c:tx>
            <c:strRef>
              <c:f>'120i_200km_10k'!$M$1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'120i_200km_10k'!$I$2:$J$6</c:f>
              <c:multiLvlStrCache>
                <c:ptCount val="5"/>
                <c:lvl>
                  <c:pt idx="0">
                    <c:v>100%</c:v>
                  </c:pt>
                  <c:pt idx="1">
                    <c:v>78%</c:v>
                  </c:pt>
                  <c:pt idx="2">
                    <c:v>33%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'120i_200km_10k'!$M$2:$M$6</c:f>
              <c:numCache>
                <c:formatCode>General</c:formatCode>
                <c:ptCount val="5"/>
                <c:pt idx="0">
                  <c:v>1</c:v>
                </c:pt>
                <c:pt idx="1">
                  <c:v>0.99931307180411866</c:v>
                </c:pt>
                <c:pt idx="2">
                  <c:v>0.9955842312741523</c:v>
                </c:pt>
                <c:pt idx="3">
                  <c:v>1.0259344305064579</c:v>
                </c:pt>
                <c:pt idx="4">
                  <c:v>0.6648549031870693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A-4D88-BF60-0B8E93C7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100 km closest approach, 1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'120i_100km_1k'!$K$1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'120i_100km_1k'!$I$2:$J$6</c:f>
              <c:multiLvlStrCache>
                <c:ptCount val="5"/>
                <c:lvl>
                  <c:pt idx="0">
                    <c:v>100%</c:v>
                  </c:pt>
                  <c:pt idx="1">
                    <c:v>64%</c:v>
                  </c:pt>
                  <c:pt idx="2">
                    <c:v>64%</c:v>
                  </c:pt>
                  <c:pt idx="3">
                    <c:v>40%</c:v>
                  </c:pt>
                  <c:pt idx="4">
                    <c:v>10%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'120i_100km_1k'!$K$2:$K$6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0.95738501880229143</c:v>
                </c:pt>
                <c:pt idx="2">
                  <c:v>0.9741076225074331</c:v>
                </c:pt>
                <c:pt idx="3">
                  <c:v>0.98970262061922565</c:v>
                </c:pt>
                <c:pt idx="4">
                  <c:v>0.97360764644245756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16-41B7-8DD5-2FFADD83A812}"/>
            </c:ext>
          </c:extLst>
        </c:ser>
        <c:ser>
          <c:idx val="1"/>
          <c:order val="1"/>
          <c:tx>
            <c:strRef>
              <c:f>'120i_100km_1k'!$L$1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'120i_100km_1k'!$I$2:$J$6</c:f>
              <c:multiLvlStrCache>
                <c:ptCount val="5"/>
                <c:lvl>
                  <c:pt idx="0">
                    <c:v>100%</c:v>
                  </c:pt>
                  <c:pt idx="1">
                    <c:v>64%</c:v>
                  </c:pt>
                  <c:pt idx="2">
                    <c:v>64%</c:v>
                  </c:pt>
                  <c:pt idx="3">
                    <c:v>40%</c:v>
                  </c:pt>
                  <c:pt idx="4">
                    <c:v>10%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'120i_100km_1k'!$L$2:$L$6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1.0109892584502442</c:v>
                </c:pt>
                <c:pt idx="2">
                  <c:v>1.0409169725493728</c:v>
                </c:pt>
                <c:pt idx="3">
                  <c:v>1.0540455333618575</c:v>
                </c:pt>
                <c:pt idx="4">
                  <c:v>1.0444074132456596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16-41B7-8DD5-2FFADD83A812}"/>
            </c:ext>
          </c:extLst>
        </c:ser>
        <c:ser>
          <c:idx val="2"/>
          <c:order val="2"/>
          <c:tx>
            <c:strRef>
              <c:f>'120i_100km_1k'!$M$1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'120i_100km_1k'!$I$2:$J$6</c:f>
              <c:multiLvlStrCache>
                <c:ptCount val="5"/>
                <c:lvl>
                  <c:pt idx="0">
                    <c:v>100%</c:v>
                  </c:pt>
                  <c:pt idx="1">
                    <c:v>64%</c:v>
                  </c:pt>
                  <c:pt idx="2">
                    <c:v>64%</c:v>
                  </c:pt>
                  <c:pt idx="3">
                    <c:v>40%</c:v>
                  </c:pt>
                  <c:pt idx="4">
                    <c:v>10%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'120i_100km_1k'!$M$2:$M$6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1.0113340618979483</c:v>
                </c:pt>
                <c:pt idx="2">
                  <c:v>1.0415169165943736</c:v>
                </c:pt>
                <c:pt idx="3">
                  <c:v>1.0546536125913992</c:v>
                </c:pt>
                <c:pt idx="4">
                  <c:v>1.044784190898951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16-41B7-8DD5-2FFADD83A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50 km closest approach, 1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'120i_50km_1k'!$K$1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'120i_50km_1k'!$I$2:$J$6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64%</c:v>
                  </c:pt>
                  <c:pt idx="3">
                    <c:v>21%</c:v>
                  </c:pt>
                  <c:pt idx="4">
                    <c:v>5%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0.97204556656802954</c:v>
                </c:pt>
                <c:pt idx="2">
                  <c:v>0.99446990995570772</c:v>
                </c:pt>
                <c:pt idx="3">
                  <c:v>0.98743707805155345</c:v>
                </c:pt>
                <c:pt idx="4">
                  <c:v>1.0491559743005381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24-43AE-A7BD-9BD075B1C175}"/>
            </c:ext>
          </c:extLst>
        </c:ser>
        <c:ser>
          <c:idx val="1"/>
          <c:order val="1"/>
          <c:tx>
            <c:strRef>
              <c:f>'120i_50km_1k'!$L$1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'120i_50km_1k'!$I$2:$J$6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64%</c:v>
                  </c:pt>
                  <c:pt idx="3">
                    <c:v>21%</c:v>
                  </c:pt>
                  <c:pt idx="4">
                    <c:v>5%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0.99220140866177131</c:v>
                </c:pt>
                <c:pt idx="2">
                  <c:v>0.99361606473849839</c:v>
                </c:pt>
                <c:pt idx="3">
                  <c:v>0.99384384834407313</c:v>
                </c:pt>
                <c:pt idx="4">
                  <c:v>0.25192866776562267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24-43AE-A7BD-9BD075B1C175}"/>
            </c:ext>
          </c:extLst>
        </c:ser>
        <c:ser>
          <c:idx val="2"/>
          <c:order val="2"/>
          <c:tx>
            <c:strRef>
              <c:f>'120i_50km_1k'!$M$1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'120i_50km_1k'!$I$2:$J$6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64%</c:v>
                  </c:pt>
                  <c:pt idx="3">
                    <c:v>21%</c:v>
                  </c:pt>
                  <c:pt idx="4">
                    <c:v>5%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0.99222045346212306</c:v>
                </c:pt>
                <c:pt idx="2">
                  <c:v>0.99371340690176191</c:v>
                </c:pt>
                <c:pt idx="3">
                  <c:v>0.99393525138877648</c:v>
                </c:pt>
                <c:pt idx="4">
                  <c:v>0.25149670081273029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24-43AE-A7BD-9BD075B1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50 km closest approach, 10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'120i_50km_10k'!$K$1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'120i_50km_10k'!$I$2:$J$6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31%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'120i_50km_10k'!$K$2:$K$6</c:f>
              <c:numCache>
                <c:formatCode>General</c:formatCode>
                <c:ptCount val="5"/>
                <c:pt idx="0">
                  <c:v>1</c:v>
                </c:pt>
                <c:pt idx="1">
                  <c:v>0.99955771767566726</c:v>
                </c:pt>
                <c:pt idx="2">
                  <c:v>1.0034438670296131</c:v>
                </c:pt>
                <c:pt idx="3">
                  <c:v>1.0056103462544153</c:v>
                </c:pt>
                <c:pt idx="4">
                  <c:v>0.72382034015836327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69-4B0D-88D7-B63489C47188}"/>
            </c:ext>
          </c:extLst>
        </c:ser>
        <c:ser>
          <c:idx val="1"/>
          <c:order val="1"/>
          <c:tx>
            <c:strRef>
              <c:f>'120i_50km_10k'!$L$1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'120i_50km_10k'!$I$2:$J$6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31%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'120i_50km_10k'!$L$2:$L$6</c:f>
              <c:numCache>
                <c:formatCode>General</c:formatCode>
                <c:ptCount val="5"/>
                <c:pt idx="0">
                  <c:v>1</c:v>
                </c:pt>
                <c:pt idx="1">
                  <c:v>0.9881231455527768</c:v>
                </c:pt>
                <c:pt idx="2">
                  <c:v>1.010489340949738</c:v>
                </c:pt>
                <c:pt idx="3">
                  <c:v>1.0596528232356293</c:v>
                </c:pt>
                <c:pt idx="4">
                  <c:v>0.55706895233406251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69-4B0D-88D7-B63489C47188}"/>
            </c:ext>
          </c:extLst>
        </c:ser>
        <c:ser>
          <c:idx val="2"/>
          <c:order val="2"/>
          <c:tx>
            <c:strRef>
              <c:f>'120i_50km_10k'!$M$1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'120i_50km_10k'!$I$2:$J$6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31%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'120i_50km_10k'!$M$2:$M$6</c:f>
              <c:numCache>
                <c:formatCode>General</c:formatCode>
                <c:ptCount val="5"/>
                <c:pt idx="0">
                  <c:v>1</c:v>
                </c:pt>
                <c:pt idx="1">
                  <c:v>0.98810926495375795</c:v>
                </c:pt>
                <c:pt idx="2">
                  <c:v>1.0104751491470816</c:v>
                </c:pt>
                <c:pt idx="3">
                  <c:v>1.0596579000743696</c:v>
                </c:pt>
                <c:pt idx="4">
                  <c:v>0.55704097785466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69-4B0D-88D7-B63489C47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30</a:t>
            </a:r>
            <a:r>
              <a:rPr lang="fi-FI" baseline="0"/>
              <a:t> images, 100 km closest approach, 1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'30i_100km_1k'!$K$1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'30i_100km_1k'!$I$2:$J$6</c:f>
              <c:multiLvlStrCache>
                <c:ptCount val="5"/>
                <c:lvl>
                  <c:pt idx="0">
                    <c:v>100%</c:v>
                  </c:pt>
                  <c:pt idx="1">
                    <c:v>64%</c:v>
                  </c:pt>
                  <c:pt idx="2">
                    <c:v>64%</c:v>
                  </c:pt>
                  <c:pt idx="3">
                    <c:v>40%</c:v>
                  </c:pt>
                  <c:pt idx="4">
                    <c:v>10%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'30i_100km_1k'!$K$2:$K$6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1.0350933728630585</c:v>
                </c:pt>
                <c:pt idx="2">
                  <c:v>1.067463706233988</c:v>
                </c:pt>
                <c:pt idx="3">
                  <c:v>0.9456842240948713</c:v>
                </c:pt>
                <c:pt idx="4">
                  <c:v>0.93392198250165159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DD-40EA-9DE9-D3DA7764F2AA}"/>
            </c:ext>
          </c:extLst>
        </c:ser>
        <c:ser>
          <c:idx val="1"/>
          <c:order val="1"/>
          <c:tx>
            <c:strRef>
              <c:f>'30i_100km_1k'!$L$1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'30i_100km_1k'!$I$2:$J$6</c:f>
              <c:multiLvlStrCache>
                <c:ptCount val="5"/>
                <c:lvl>
                  <c:pt idx="0">
                    <c:v>100%</c:v>
                  </c:pt>
                  <c:pt idx="1">
                    <c:v>64%</c:v>
                  </c:pt>
                  <c:pt idx="2">
                    <c:v>64%</c:v>
                  </c:pt>
                  <c:pt idx="3">
                    <c:v>40%</c:v>
                  </c:pt>
                  <c:pt idx="4">
                    <c:v>10%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'30i_100km_1k'!$L$2:$L$6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1.123408337694052</c:v>
                </c:pt>
                <c:pt idx="2">
                  <c:v>1.1778301064015351</c:v>
                </c:pt>
                <c:pt idx="3">
                  <c:v>0.99201988487702775</c:v>
                </c:pt>
                <c:pt idx="4">
                  <c:v>1.0484911913483341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DD-40EA-9DE9-D3DA7764F2AA}"/>
            </c:ext>
          </c:extLst>
        </c:ser>
        <c:ser>
          <c:idx val="2"/>
          <c:order val="2"/>
          <c:tx>
            <c:strRef>
              <c:f>'30i_100km_1k'!$M$1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'30i_100km_1k'!$I$2:$J$6</c:f>
              <c:multiLvlStrCache>
                <c:ptCount val="5"/>
                <c:lvl>
                  <c:pt idx="0">
                    <c:v>100%</c:v>
                  </c:pt>
                  <c:pt idx="1">
                    <c:v>64%</c:v>
                  </c:pt>
                  <c:pt idx="2">
                    <c:v>64%</c:v>
                  </c:pt>
                  <c:pt idx="3">
                    <c:v>40%</c:v>
                  </c:pt>
                  <c:pt idx="4">
                    <c:v>10%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'30i_100km_1k'!$M$2:$M$6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1.1234239343833166</c:v>
                </c:pt>
                <c:pt idx="2">
                  <c:v>1.1783081017407617</c:v>
                </c:pt>
                <c:pt idx="3">
                  <c:v>0.99181972863313117</c:v>
                </c:pt>
                <c:pt idx="4">
                  <c:v>1.0489071157453864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DD-40EA-9DE9-D3DA7764F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28</xdr:row>
      <xdr:rowOff>57150</xdr:rowOff>
    </xdr:from>
    <xdr:to>
      <xdr:col>18</xdr:col>
      <xdr:colOff>123825</xdr:colOff>
      <xdr:row>42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752474</xdr:colOff>
      <xdr:row>7</xdr:row>
      <xdr:rowOff>142875</xdr:rowOff>
    </xdr:from>
    <xdr:to>
      <xdr:col>13</xdr:col>
      <xdr:colOff>38099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342899</xdr:colOff>
      <xdr:row>9</xdr:row>
      <xdr:rowOff>57149</xdr:rowOff>
    </xdr:from>
    <xdr:to>
      <xdr:col>13</xdr:col>
      <xdr:colOff>314324</xdr:colOff>
      <xdr:row>26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733425</xdr:colOff>
      <xdr:row>8</xdr:row>
      <xdr:rowOff>142875</xdr:rowOff>
    </xdr:from>
    <xdr:to>
      <xdr:col>13</xdr:col>
      <xdr:colOff>19050</xdr:colOff>
      <xdr:row>26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10</xdr:row>
      <xdr:rowOff>152400</xdr:rowOff>
    </xdr:from>
    <xdr:to>
      <xdr:col>12</xdr:col>
      <xdr:colOff>504825</xdr:colOff>
      <xdr:row>28</xdr:row>
      <xdr:rowOff>47625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9</xdr:row>
      <xdr:rowOff>161925</xdr:rowOff>
    </xdr:from>
    <xdr:to>
      <xdr:col>14</xdr:col>
      <xdr:colOff>600075</xdr:colOff>
      <xdr:row>27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95250</xdr:rowOff>
    </xdr:from>
    <xdr:to>
      <xdr:col>12</xdr:col>
      <xdr:colOff>123825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8</xdr:row>
      <xdr:rowOff>171450</xdr:rowOff>
    </xdr:from>
    <xdr:to>
      <xdr:col>14</xdr:col>
      <xdr:colOff>85725</xdr:colOff>
      <xdr:row>26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9</xdr:row>
      <xdr:rowOff>9525</xdr:rowOff>
    </xdr:from>
    <xdr:to>
      <xdr:col>12</xdr:col>
      <xdr:colOff>9525</xdr:colOff>
      <xdr:row>26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0</xdr:rowOff>
    </xdr:from>
    <xdr:to>
      <xdr:col>12</xdr:col>
      <xdr:colOff>47625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676275</xdr:colOff>
      <xdr:row>8</xdr:row>
      <xdr:rowOff>47625</xdr:rowOff>
    </xdr:from>
    <xdr:to>
      <xdr:col>14</xdr:col>
      <xdr:colOff>723900</xdr:colOff>
      <xdr:row>25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200-000000000000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6" xr16:uid="{00000000-0016-0000-0300-000001000000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00000000-0016-0000-0400-000002000000}" autoFormatId="16" applyNumberFormats="0" applyBorderFormats="0" applyFontFormats="0" applyPatternFormats="0" applyAlignmentFormats="0" applyWidthHeightFormats="0">
  <queryTableRefresh nextId="13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9" xr16:uid="{00000000-0016-0000-0500-000003000000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00000000-0016-0000-0600-000004000000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00000000-0016-0000-0800-000005000000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8" xr16:uid="{00000000-0016-0000-0900-000006000000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00000000-0016-0000-0D00-000007000000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7" xr16:uid="{00000000-0016-0000-0E00-000008000000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quality_data" displayName="quality_data" ref="A1:H6" tableType="queryTable" totalsRowShown="0">
  <autoFilter ref="A1:H6" xr:uid="{00000000-0009-0000-0100-000001000000}"/>
  <tableColumns count="8">
    <tableColumn id="1" xr3:uid="{00000000-0010-0000-0000-000001000000}" uniqueName="1" name="name" queryTableFieldId="1" dataDxfId="9"/>
    <tableColumn id="2" xr3:uid="{00000000-0010-0000-0000-000002000000}" uniqueName="2" name="size" queryTableFieldId="2"/>
    <tableColumn id="3" xr3:uid="{00000000-0010-0000-0000-000003000000}" uniqueName="3" name="points" queryTableFieldId="3"/>
    <tableColumn id="4" xr3:uid="{00000000-0010-0000-0000-000004000000}" uniqueName="4" name="vertices" queryTableFieldId="4"/>
    <tableColumn id="5" xr3:uid="{00000000-0010-0000-0000-000005000000}" uniqueName="5" name="faces" queryTableFieldId="5"/>
    <tableColumn id="6" xr3:uid="{00000000-0010-0000-0000-000006000000}" uniqueName="6" name="Seq1" queryTableFieldId="6"/>
    <tableColumn id="7" xr3:uid="{00000000-0010-0000-0000-000007000000}" uniqueName="7" name="Seq2" queryTableFieldId="7"/>
    <tableColumn id="8" xr3:uid="{00000000-0010-0000-0000-000008000000}" uniqueName="8" name="Global" queryTableFieldId="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9000000}" name="quality_data68" displayName="quality_data68" ref="A1:I6" tableType="queryTable" totalsRowShown="0">
  <autoFilter ref="A1:I6" xr:uid="{00000000-0009-0000-0100-000007000000}"/>
  <tableColumns count="9">
    <tableColumn id="1" xr3:uid="{00000000-0010-0000-0900-000001000000}" uniqueName="1" name="name" queryTableFieldId="1" dataDxfId="0"/>
    <tableColumn id="2" xr3:uid="{00000000-0010-0000-0900-000002000000}" uniqueName="2" name="size" queryTableFieldId="2"/>
    <tableColumn id="3" xr3:uid="{00000000-0010-0000-0900-000003000000}" uniqueName="3" name="points" queryTableFieldId="3"/>
    <tableColumn id="4" xr3:uid="{00000000-0010-0000-0900-000004000000}" uniqueName="4" name="vertices" queryTableFieldId="4"/>
    <tableColumn id="5" xr3:uid="{00000000-0010-0000-0900-000005000000}" uniqueName="5" name="faces" queryTableFieldId="5"/>
    <tableColumn id="6" xr3:uid="{00000000-0010-0000-0900-000006000000}" uniqueName="6" name="Seq1" queryTableFieldId="6"/>
    <tableColumn id="7" xr3:uid="{00000000-0010-0000-0900-000007000000}" uniqueName="7" name="Seq2" queryTableFieldId="7"/>
    <tableColumn id="8" xr3:uid="{00000000-0010-0000-0900-000008000000}" uniqueName="8" name="Global" queryTableFieldId="8"/>
    <tableColumn id="9" xr3:uid="{00000000-0010-0000-0900-000009000000}" uniqueName="9" name="name2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quality_data9" displayName="quality_data9" ref="A1:H6" tableType="queryTable" totalsRowShown="0">
  <autoFilter ref="A1:H6" xr:uid="{00000000-0009-0000-0100-000008000000}"/>
  <tableColumns count="8">
    <tableColumn id="1" xr3:uid="{00000000-0010-0000-0100-000001000000}" uniqueName="1" name="name" queryTableFieldId="1" dataDxfId="8"/>
    <tableColumn id="2" xr3:uid="{00000000-0010-0000-0100-000002000000}" uniqueName="2" name="size" queryTableFieldId="2"/>
    <tableColumn id="3" xr3:uid="{00000000-0010-0000-0100-000003000000}" uniqueName="3" name="points" queryTableFieldId="3"/>
    <tableColumn id="4" xr3:uid="{00000000-0010-0000-0100-000004000000}" uniqueName="4" name="vertices" queryTableFieldId="4"/>
    <tableColumn id="5" xr3:uid="{00000000-0010-0000-0100-000005000000}" uniqueName="5" name="faces" queryTableFieldId="5"/>
    <tableColumn id="6" xr3:uid="{00000000-0010-0000-0100-000006000000}" uniqueName="6" name="Seq1" queryTableFieldId="6"/>
    <tableColumn id="7" xr3:uid="{00000000-0010-0000-0100-000007000000}" uniqueName="7" name="Seq2" queryTableFieldId="7"/>
    <tableColumn id="8" xr3:uid="{00000000-0010-0000-0100-000008000000}" uniqueName="8" name="Global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quality_data3" displayName="quality_data3" ref="A1:H6" tableType="queryTable" totalsRowShown="0">
  <autoFilter ref="A1:H6" xr:uid="{00000000-0009-0000-0100-000002000000}"/>
  <tableColumns count="8">
    <tableColumn id="1" xr3:uid="{00000000-0010-0000-0200-000001000000}" uniqueName="1" name="name" queryTableFieldId="1" dataDxfId="7"/>
    <tableColumn id="2" xr3:uid="{00000000-0010-0000-0200-000002000000}" uniqueName="2" name="size" queryTableFieldId="2"/>
    <tableColumn id="3" xr3:uid="{00000000-0010-0000-0200-000003000000}" uniqueName="3" name="points" queryTableFieldId="3"/>
    <tableColumn id="4" xr3:uid="{00000000-0010-0000-0200-000004000000}" uniqueName="4" name="vertices" queryTableFieldId="4"/>
    <tableColumn id="5" xr3:uid="{00000000-0010-0000-0200-000005000000}" uniqueName="5" name="faces" queryTableFieldId="5"/>
    <tableColumn id="6" xr3:uid="{00000000-0010-0000-0200-000006000000}" uniqueName="6" name="Seq1" queryTableFieldId="6"/>
    <tableColumn id="7" xr3:uid="{00000000-0010-0000-0200-000007000000}" uniqueName="7" name="Seq2" queryTableFieldId="7"/>
    <tableColumn id="8" xr3:uid="{00000000-0010-0000-0200-000008000000}" uniqueName="8" name="Global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quality_data911" displayName="quality_data911" ref="A1:H6" tableType="queryTable" totalsRowShown="0">
  <autoFilter ref="A1:H6" xr:uid="{00000000-0009-0000-0100-00000A000000}"/>
  <tableColumns count="8">
    <tableColumn id="1" xr3:uid="{00000000-0010-0000-0300-000001000000}" uniqueName="1" name="name" queryTableFieldId="1" dataDxfId="6"/>
    <tableColumn id="2" xr3:uid="{00000000-0010-0000-0300-000002000000}" uniqueName="2" name="size" queryTableFieldId="2"/>
    <tableColumn id="3" xr3:uid="{00000000-0010-0000-0300-000003000000}" uniqueName="3" name="points" queryTableFieldId="3"/>
    <tableColumn id="4" xr3:uid="{00000000-0010-0000-0300-000004000000}" uniqueName="4" name="vertices" queryTableFieldId="4"/>
    <tableColumn id="5" xr3:uid="{00000000-0010-0000-0300-000005000000}" uniqueName="5" name="faces" queryTableFieldId="5"/>
    <tableColumn id="6" xr3:uid="{00000000-0010-0000-0300-000006000000}" uniqueName="6" name="Seq1" queryTableFieldId="6"/>
    <tableColumn id="7" xr3:uid="{00000000-0010-0000-0300-000007000000}" uniqueName="7" name="Seq2" queryTableFieldId="7"/>
    <tableColumn id="8" xr3:uid="{00000000-0010-0000-0300-000008000000}" uniqueName="8" name="Global" queryTableField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quality_data4" displayName="quality_data4" ref="A1:H6" tableType="queryTable" totalsRowShown="0">
  <autoFilter ref="A1:H6" xr:uid="{00000000-0009-0000-0100-000003000000}"/>
  <tableColumns count="8">
    <tableColumn id="1" xr3:uid="{00000000-0010-0000-0400-000001000000}" uniqueName="1" name="name" queryTableFieldId="1" dataDxfId="5"/>
    <tableColumn id="2" xr3:uid="{00000000-0010-0000-0400-000002000000}" uniqueName="2" name="size" queryTableFieldId="2"/>
    <tableColumn id="3" xr3:uid="{00000000-0010-0000-0400-000003000000}" uniqueName="3" name="points" queryTableFieldId="3"/>
    <tableColumn id="4" xr3:uid="{00000000-0010-0000-0400-000004000000}" uniqueName="4" name="vertices" queryTableFieldId="4"/>
    <tableColumn id="5" xr3:uid="{00000000-0010-0000-0400-000005000000}" uniqueName="5" name="faces" queryTableFieldId="5"/>
    <tableColumn id="6" xr3:uid="{00000000-0010-0000-0400-000006000000}" uniqueName="6" name="Seq1" queryTableFieldId="6"/>
    <tableColumn id="7" xr3:uid="{00000000-0010-0000-0400-000007000000}" uniqueName="7" name="Seq2" queryTableFieldId="7"/>
    <tableColumn id="8" xr3:uid="{00000000-0010-0000-0400-000008000000}" uniqueName="8" name="Global" queryTableField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quality_data5" displayName="quality_data5" ref="A1:H6" tableType="queryTable" totalsRowShown="0">
  <autoFilter ref="A1:H6" xr:uid="{00000000-0009-0000-0100-000004000000}"/>
  <tableColumns count="8">
    <tableColumn id="1" xr3:uid="{00000000-0010-0000-0500-000001000000}" uniqueName="1" name="name" queryTableFieldId="1" dataDxfId="4"/>
    <tableColumn id="2" xr3:uid="{00000000-0010-0000-0500-000002000000}" uniqueName="2" name="size" queryTableFieldId="2"/>
    <tableColumn id="3" xr3:uid="{00000000-0010-0000-0500-000003000000}" uniqueName="3" name="points" queryTableFieldId="3"/>
    <tableColumn id="4" xr3:uid="{00000000-0010-0000-0500-000004000000}" uniqueName="4" name="vertices" queryTableFieldId="4"/>
    <tableColumn id="5" xr3:uid="{00000000-0010-0000-0500-000005000000}" uniqueName="5" name="faces" queryTableFieldId="5"/>
    <tableColumn id="6" xr3:uid="{00000000-0010-0000-0500-000006000000}" uniqueName="6" name="Seq1" queryTableFieldId="6"/>
    <tableColumn id="7" xr3:uid="{00000000-0010-0000-0500-000007000000}" uniqueName="7" name="Seq2" queryTableFieldId="7"/>
    <tableColumn id="8" xr3:uid="{00000000-0010-0000-0500-000008000000}" uniqueName="8" name="Global" queryTableField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quality_data910" displayName="quality_data910" ref="A1:H6" tableType="queryTable" totalsRowShown="0">
  <autoFilter ref="A1:H6" xr:uid="{00000000-0009-0000-0100-000009000000}"/>
  <tableColumns count="8">
    <tableColumn id="1" xr3:uid="{00000000-0010-0000-0600-000001000000}" uniqueName="1" name="name" queryTableFieldId="1" dataDxfId="3"/>
    <tableColumn id="2" xr3:uid="{00000000-0010-0000-0600-000002000000}" uniqueName="2" name="size" queryTableFieldId="2"/>
    <tableColumn id="3" xr3:uid="{00000000-0010-0000-0600-000003000000}" uniqueName="3" name="points" queryTableFieldId="3"/>
    <tableColumn id="4" xr3:uid="{00000000-0010-0000-0600-000004000000}" uniqueName="4" name="vertices" queryTableFieldId="4"/>
    <tableColumn id="5" xr3:uid="{00000000-0010-0000-0600-000005000000}" uniqueName="5" name="faces" queryTableFieldId="5"/>
    <tableColumn id="6" xr3:uid="{00000000-0010-0000-0600-000006000000}" uniqueName="6" name="Seq1" queryTableFieldId="6"/>
    <tableColumn id="7" xr3:uid="{00000000-0010-0000-0600-000007000000}" uniqueName="7" name="Seq2" queryTableFieldId="7"/>
    <tableColumn id="8" xr3:uid="{00000000-0010-0000-0600-000008000000}" uniqueName="8" name="Global" queryTableField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7000000}" name="quality_data7" displayName="quality_data7" ref="A1:H6" totalsRowShown="0">
  <autoFilter ref="A1:H6" xr:uid="{00000000-0009-0000-0100-000006000000}"/>
  <tableColumns count="8">
    <tableColumn id="1" xr3:uid="{00000000-0010-0000-0700-000001000000}" name="name" dataDxfId="2"/>
    <tableColumn id="2" xr3:uid="{00000000-0010-0000-0700-000002000000}" name="size"/>
    <tableColumn id="3" xr3:uid="{00000000-0010-0000-0700-000003000000}" name="points"/>
    <tableColumn id="4" xr3:uid="{00000000-0010-0000-0700-000004000000}" name="vertices"/>
    <tableColumn id="5" xr3:uid="{00000000-0010-0000-0700-000005000000}" name="faces"/>
    <tableColumn id="6" xr3:uid="{00000000-0010-0000-0700-000006000000}" name="Seq1"/>
    <tableColumn id="7" xr3:uid="{00000000-0010-0000-0700-000007000000}" name="Seq2"/>
    <tableColumn id="8" xr3:uid="{00000000-0010-0000-0700-000008000000}" name="Global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quality_data6" displayName="quality_data6" ref="A1:I6" tableType="queryTable" totalsRowShown="0">
  <autoFilter ref="A1:I6" xr:uid="{00000000-0009-0000-0100-000005000000}"/>
  <tableColumns count="9">
    <tableColumn id="1" xr3:uid="{00000000-0010-0000-0800-000001000000}" uniqueName="1" name="name" queryTableFieldId="1" dataDxfId="1"/>
    <tableColumn id="2" xr3:uid="{00000000-0010-0000-0800-000002000000}" uniqueName="2" name="size" queryTableFieldId="2"/>
    <tableColumn id="3" xr3:uid="{00000000-0010-0000-0800-000003000000}" uniqueName="3" name="points" queryTableFieldId="3"/>
    <tableColumn id="4" xr3:uid="{00000000-0010-0000-0800-000004000000}" uniqueName="4" name="vertices" queryTableFieldId="4"/>
    <tableColumn id="5" xr3:uid="{00000000-0010-0000-0800-000005000000}" uniqueName="5" name="faces" queryTableFieldId="5"/>
    <tableColumn id="6" xr3:uid="{00000000-0010-0000-0800-000006000000}" uniqueName="6" name="Seq1" queryTableFieldId="6"/>
    <tableColumn id="7" xr3:uid="{00000000-0010-0000-0800-000007000000}" uniqueName="7" name="Seq2" queryTableFieldId="7"/>
    <tableColumn id="8" xr3:uid="{00000000-0010-0000-0800-000008000000}" uniqueName="8" name="Global" queryTableFieldId="8"/>
    <tableColumn id="9" xr3:uid="{00000000-0010-0000-0800-000009000000}" uniqueName="9" name="name2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topLeftCell="A16" workbookViewId="0">
      <selection activeCell="I37" sqref="I37"/>
    </sheetView>
  </sheetViews>
  <sheetFormatPr baseColWidth="10" defaultColWidth="9.140625" defaultRowHeight="15" x14ac:dyDescent="0.25"/>
  <sheetData>
    <row r="1" spans="1:27" x14ac:dyDescent="0.25">
      <c r="A1" t="s">
        <v>17</v>
      </c>
      <c r="B1" t="s">
        <v>18</v>
      </c>
      <c r="C1" t="s">
        <v>19</v>
      </c>
      <c r="D1" t="s">
        <v>21</v>
      </c>
      <c r="E1" t="s">
        <v>22</v>
      </c>
      <c r="F1" t="s">
        <v>17</v>
      </c>
      <c r="G1" t="s">
        <v>18</v>
      </c>
      <c r="H1" t="s">
        <v>19</v>
      </c>
      <c r="I1" t="s">
        <v>21</v>
      </c>
      <c r="J1" t="s">
        <v>22</v>
      </c>
      <c r="K1" t="s">
        <v>17</v>
      </c>
      <c r="L1" t="s">
        <v>18</v>
      </c>
      <c r="M1" t="s">
        <v>19</v>
      </c>
      <c r="N1" t="s">
        <v>21</v>
      </c>
      <c r="O1" t="s">
        <v>22</v>
      </c>
      <c r="R1" t="s">
        <v>17</v>
      </c>
      <c r="S1" t="s">
        <v>18</v>
      </c>
      <c r="T1" t="s">
        <v>19</v>
      </c>
      <c r="U1" t="s">
        <v>21</v>
      </c>
      <c r="V1" t="s">
        <v>22</v>
      </c>
      <c r="W1" t="s">
        <v>17</v>
      </c>
      <c r="X1" t="s">
        <v>18</v>
      </c>
      <c r="Y1" t="s">
        <v>19</v>
      </c>
      <c r="Z1" t="s">
        <v>21</v>
      </c>
      <c r="AA1" t="s">
        <v>22</v>
      </c>
    </row>
    <row r="2" spans="1:27" x14ac:dyDescent="0.25">
      <c r="A2">
        <v>120</v>
      </c>
      <c r="B2">
        <v>400</v>
      </c>
      <c r="C2">
        <v>1</v>
      </c>
      <c r="D2" t="s">
        <v>5</v>
      </c>
      <c r="E2" t="s">
        <v>10</v>
      </c>
      <c r="F2">
        <v>120</v>
      </c>
      <c r="G2">
        <v>400</v>
      </c>
      <c r="H2">
        <v>10</v>
      </c>
      <c r="I2" t="s">
        <v>5</v>
      </c>
      <c r="J2" t="s">
        <v>11</v>
      </c>
      <c r="K2">
        <v>120</v>
      </c>
      <c r="L2">
        <v>400</v>
      </c>
      <c r="M2">
        <v>0.1</v>
      </c>
      <c r="N2" t="s">
        <v>5</v>
      </c>
      <c r="O2" t="s">
        <v>20</v>
      </c>
      <c r="R2">
        <v>30</v>
      </c>
      <c r="S2">
        <v>400</v>
      </c>
      <c r="T2">
        <v>1</v>
      </c>
      <c r="U2" t="s">
        <v>5</v>
      </c>
      <c r="V2" t="s">
        <v>20</v>
      </c>
      <c r="W2">
        <v>30</v>
      </c>
      <c r="X2">
        <v>400</v>
      </c>
      <c r="Y2">
        <v>10</v>
      </c>
      <c r="Z2" t="s">
        <v>5</v>
      </c>
      <c r="AA2" t="s">
        <v>20</v>
      </c>
    </row>
    <row r="3" spans="1:27" x14ac:dyDescent="0.25">
      <c r="D3" t="s">
        <v>24</v>
      </c>
      <c r="E3" t="s">
        <v>10</v>
      </c>
      <c r="I3" t="s">
        <v>24</v>
      </c>
      <c r="J3" t="s">
        <v>27</v>
      </c>
      <c r="N3" t="s">
        <v>24</v>
      </c>
      <c r="O3" t="s">
        <v>20</v>
      </c>
      <c r="U3" t="s">
        <v>24</v>
      </c>
      <c r="V3" t="s">
        <v>20</v>
      </c>
      <c r="Z3" t="s">
        <v>24</v>
      </c>
      <c r="AA3" t="s">
        <v>20</v>
      </c>
    </row>
    <row r="4" spans="1:27" x14ac:dyDescent="0.25">
      <c r="D4" t="s">
        <v>23</v>
      </c>
      <c r="E4" t="s">
        <v>10</v>
      </c>
      <c r="I4" t="s">
        <v>23</v>
      </c>
      <c r="J4" t="s">
        <v>10</v>
      </c>
      <c r="N4" t="s">
        <v>23</v>
      </c>
      <c r="O4" t="s">
        <v>20</v>
      </c>
      <c r="U4" t="s">
        <v>23</v>
      </c>
      <c r="V4" t="s">
        <v>20</v>
      </c>
      <c r="Z4" t="s">
        <v>23</v>
      </c>
      <c r="AA4" t="s">
        <v>20</v>
      </c>
    </row>
    <row r="5" spans="1:27" x14ac:dyDescent="0.25">
      <c r="D5" t="s">
        <v>25</v>
      </c>
      <c r="E5" t="s">
        <v>10</v>
      </c>
      <c r="I5" t="s">
        <v>25</v>
      </c>
      <c r="J5" t="s">
        <v>10</v>
      </c>
      <c r="N5" t="s">
        <v>25</v>
      </c>
      <c r="O5" t="s">
        <v>20</v>
      </c>
      <c r="U5" t="s">
        <v>25</v>
      </c>
      <c r="V5" t="s">
        <v>20</v>
      </c>
      <c r="Z5" t="s">
        <v>25</v>
      </c>
      <c r="AA5" t="s">
        <v>20</v>
      </c>
    </row>
    <row r="6" spans="1:27" x14ac:dyDescent="0.25">
      <c r="D6" t="s">
        <v>26</v>
      </c>
      <c r="E6" t="s">
        <v>20</v>
      </c>
      <c r="I6" t="s">
        <v>26</v>
      </c>
      <c r="J6" t="s">
        <v>11</v>
      </c>
      <c r="N6" t="s">
        <v>26</v>
      </c>
      <c r="O6" t="s">
        <v>20</v>
      </c>
      <c r="U6" t="s">
        <v>26</v>
      </c>
      <c r="V6" t="s">
        <v>20</v>
      </c>
      <c r="Z6" t="s">
        <v>26</v>
      </c>
      <c r="AA6" t="s">
        <v>20</v>
      </c>
    </row>
    <row r="7" spans="1:27" x14ac:dyDescent="0.25">
      <c r="A7">
        <v>120</v>
      </c>
      <c r="B7">
        <v>200</v>
      </c>
      <c r="C7">
        <v>1</v>
      </c>
      <c r="D7" t="s">
        <v>5</v>
      </c>
      <c r="E7" t="s">
        <v>10</v>
      </c>
      <c r="F7">
        <v>120</v>
      </c>
      <c r="G7">
        <v>200</v>
      </c>
      <c r="H7">
        <v>10</v>
      </c>
      <c r="I7" t="s">
        <v>5</v>
      </c>
      <c r="J7" t="s">
        <v>10</v>
      </c>
      <c r="K7">
        <v>120</v>
      </c>
      <c r="L7">
        <v>200</v>
      </c>
      <c r="M7">
        <v>0.1</v>
      </c>
      <c r="N7" t="s">
        <v>5</v>
      </c>
      <c r="O7" t="s">
        <v>20</v>
      </c>
      <c r="R7">
        <v>30</v>
      </c>
      <c r="S7">
        <v>200</v>
      </c>
      <c r="T7">
        <v>1</v>
      </c>
      <c r="U7" t="s">
        <v>5</v>
      </c>
      <c r="V7" t="s">
        <v>20</v>
      </c>
      <c r="W7">
        <v>30</v>
      </c>
      <c r="X7">
        <v>200</v>
      </c>
      <c r="Y7">
        <v>10</v>
      </c>
      <c r="Z7" t="s">
        <v>5</v>
      </c>
      <c r="AA7" t="s">
        <v>20</v>
      </c>
    </row>
    <row r="8" spans="1:27" x14ac:dyDescent="0.25">
      <c r="D8" t="s">
        <v>24</v>
      </c>
      <c r="E8" t="s">
        <v>10</v>
      </c>
      <c r="I8" t="s">
        <v>24</v>
      </c>
      <c r="J8" t="s">
        <v>10</v>
      </c>
      <c r="N8" t="s">
        <v>24</v>
      </c>
      <c r="O8" t="s">
        <v>20</v>
      </c>
      <c r="U8" t="s">
        <v>24</v>
      </c>
      <c r="V8" t="s">
        <v>20</v>
      </c>
      <c r="Z8" t="s">
        <v>24</v>
      </c>
      <c r="AA8" t="s">
        <v>20</v>
      </c>
    </row>
    <row r="9" spans="1:27" x14ac:dyDescent="0.25">
      <c r="D9" t="s">
        <v>23</v>
      </c>
      <c r="E9" t="s">
        <v>10</v>
      </c>
      <c r="I9" t="s">
        <v>23</v>
      </c>
      <c r="J9" t="s">
        <v>10</v>
      </c>
      <c r="N9" t="s">
        <v>23</v>
      </c>
      <c r="O9" t="s">
        <v>20</v>
      </c>
      <c r="U9" t="s">
        <v>23</v>
      </c>
      <c r="V9" t="s">
        <v>20</v>
      </c>
      <c r="Z9" t="s">
        <v>23</v>
      </c>
      <c r="AA9" t="s">
        <v>20</v>
      </c>
    </row>
    <row r="10" spans="1:27" x14ac:dyDescent="0.25">
      <c r="D10" t="s">
        <v>25</v>
      </c>
      <c r="E10" t="s">
        <v>10</v>
      </c>
      <c r="I10" t="s">
        <v>25</v>
      </c>
      <c r="J10" t="s">
        <v>10</v>
      </c>
      <c r="N10" t="s">
        <v>25</v>
      </c>
      <c r="O10" t="s">
        <v>20</v>
      </c>
      <c r="U10" t="s">
        <v>25</v>
      </c>
      <c r="V10" t="s">
        <v>20</v>
      </c>
      <c r="Z10" t="s">
        <v>25</v>
      </c>
      <c r="AA10" t="s">
        <v>20</v>
      </c>
    </row>
    <row r="11" spans="1:27" x14ac:dyDescent="0.25">
      <c r="D11" t="s">
        <v>26</v>
      </c>
      <c r="E11" t="s">
        <v>10</v>
      </c>
      <c r="I11" t="s">
        <v>26</v>
      </c>
      <c r="J11" t="s">
        <v>10</v>
      </c>
      <c r="N11" t="s">
        <v>26</v>
      </c>
      <c r="O11" t="s">
        <v>20</v>
      </c>
      <c r="U11" t="s">
        <v>26</v>
      </c>
      <c r="V11" t="s">
        <v>20</v>
      </c>
      <c r="Z11" t="s">
        <v>26</v>
      </c>
      <c r="AA11" t="s">
        <v>20</v>
      </c>
    </row>
    <row r="12" spans="1:27" x14ac:dyDescent="0.25">
      <c r="A12">
        <v>120</v>
      </c>
      <c r="B12">
        <v>100</v>
      </c>
      <c r="C12">
        <v>1</v>
      </c>
      <c r="D12" t="s">
        <v>5</v>
      </c>
      <c r="E12" t="s">
        <v>10</v>
      </c>
      <c r="F12">
        <v>120</v>
      </c>
      <c r="G12">
        <v>100</v>
      </c>
      <c r="H12">
        <v>10</v>
      </c>
      <c r="I12" t="s">
        <v>5</v>
      </c>
      <c r="J12" t="s">
        <v>20</v>
      </c>
      <c r="K12">
        <v>120</v>
      </c>
      <c r="L12">
        <v>100</v>
      </c>
      <c r="M12">
        <v>0.1</v>
      </c>
      <c r="N12" t="s">
        <v>5</v>
      </c>
      <c r="O12" t="s">
        <v>20</v>
      </c>
      <c r="R12">
        <v>30</v>
      </c>
      <c r="S12">
        <v>100</v>
      </c>
      <c r="T12">
        <v>1</v>
      </c>
      <c r="U12" t="s">
        <v>5</v>
      </c>
      <c r="V12" t="s">
        <v>11</v>
      </c>
      <c r="W12">
        <v>30</v>
      </c>
      <c r="X12">
        <v>100</v>
      </c>
      <c r="Y12">
        <v>10</v>
      </c>
      <c r="Z12" t="s">
        <v>5</v>
      </c>
      <c r="AA12" t="s">
        <v>20</v>
      </c>
    </row>
    <row r="13" spans="1:27" x14ac:dyDescent="0.25">
      <c r="D13" t="s">
        <v>24</v>
      </c>
      <c r="E13" t="s">
        <v>11</v>
      </c>
      <c r="I13" t="s">
        <v>24</v>
      </c>
      <c r="J13" t="s">
        <v>20</v>
      </c>
      <c r="N13" t="s">
        <v>24</v>
      </c>
      <c r="O13" t="s">
        <v>20</v>
      </c>
      <c r="U13" t="s">
        <v>24</v>
      </c>
      <c r="V13" t="s">
        <v>11</v>
      </c>
      <c r="Z13" t="s">
        <v>24</v>
      </c>
      <c r="AA13" t="s">
        <v>20</v>
      </c>
    </row>
    <row r="14" spans="1:27" x14ac:dyDescent="0.25">
      <c r="D14" t="s">
        <v>23</v>
      </c>
      <c r="E14" t="s">
        <v>11</v>
      </c>
      <c r="I14" t="s">
        <v>23</v>
      </c>
      <c r="J14" t="s">
        <v>20</v>
      </c>
      <c r="N14" t="s">
        <v>23</v>
      </c>
      <c r="O14" t="s">
        <v>20</v>
      </c>
      <c r="U14" t="s">
        <v>23</v>
      </c>
      <c r="V14" t="s">
        <v>11</v>
      </c>
      <c r="Z14" t="s">
        <v>23</v>
      </c>
      <c r="AA14" t="s">
        <v>20</v>
      </c>
    </row>
    <row r="15" spans="1:27" x14ac:dyDescent="0.25">
      <c r="D15" t="s">
        <v>25</v>
      </c>
      <c r="E15" t="s">
        <v>11</v>
      </c>
      <c r="I15" t="s">
        <v>25</v>
      </c>
      <c r="J15" t="s">
        <v>20</v>
      </c>
      <c r="N15" t="s">
        <v>25</v>
      </c>
      <c r="O15" t="s">
        <v>20</v>
      </c>
      <c r="U15" t="s">
        <v>25</v>
      </c>
      <c r="V15" t="s">
        <v>11</v>
      </c>
      <c r="Z15" t="s">
        <v>25</v>
      </c>
      <c r="AA15" t="s">
        <v>20</v>
      </c>
    </row>
    <row r="16" spans="1:27" x14ac:dyDescent="0.25">
      <c r="D16" t="s">
        <v>26</v>
      </c>
      <c r="E16" t="s">
        <v>10</v>
      </c>
      <c r="I16" t="s">
        <v>26</v>
      </c>
      <c r="J16" t="s">
        <v>20</v>
      </c>
      <c r="N16" t="s">
        <v>26</v>
      </c>
      <c r="O16" t="s">
        <v>20</v>
      </c>
      <c r="U16" t="s">
        <v>26</v>
      </c>
      <c r="V16" t="s">
        <v>11</v>
      </c>
      <c r="Z16" t="s">
        <v>26</v>
      </c>
      <c r="AA16" t="s">
        <v>20</v>
      </c>
    </row>
    <row r="17" spans="1:27" x14ac:dyDescent="0.25">
      <c r="A17">
        <v>120</v>
      </c>
      <c r="B17">
        <v>50</v>
      </c>
      <c r="C17">
        <v>1</v>
      </c>
      <c r="D17" t="s">
        <v>5</v>
      </c>
      <c r="E17" t="s">
        <v>11</v>
      </c>
      <c r="F17">
        <v>120</v>
      </c>
      <c r="G17">
        <v>50</v>
      </c>
      <c r="H17">
        <v>10</v>
      </c>
      <c r="I17" t="s">
        <v>5</v>
      </c>
      <c r="J17" t="s">
        <v>10</v>
      </c>
      <c r="K17">
        <v>120</v>
      </c>
      <c r="L17">
        <v>50</v>
      </c>
      <c r="M17">
        <v>0.1</v>
      </c>
      <c r="N17" t="s">
        <v>5</v>
      </c>
      <c r="O17" t="s">
        <v>20</v>
      </c>
      <c r="R17">
        <v>30</v>
      </c>
      <c r="S17">
        <v>50</v>
      </c>
      <c r="T17">
        <v>1</v>
      </c>
      <c r="U17" t="s">
        <v>5</v>
      </c>
      <c r="V17" t="s">
        <v>11</v>
      </c>
      <c r="W17">
        <v>30</v>
      </c>
      <c r="X17">
        <v>50</v>
      </c>
      <c r="Y17">
        <v>10</v>
      </c>
      <c r="Z17" t="s">
        <v>5</v>
      </c>
      <c r="AA17" t="s">
        <v>10</v>
      </c>
    </row>
    <row r="18" spans="1:27" x14ac:dyDescent="0.25">
      <c r="D18" t="s">
        <v>24</v>
      </c>
      <c r="E18" t="s">
        <v>11</v>
      </c>
      <c r="I18" t="s">
        <v>24</v>
      </c>
      <c r="J18" t="s">
        <v>10</v>
      </c>
      <c r="N18" t="s">
        <v>24</v>
      </c>
      <c r="O18" t="s">
        <v>20</v>
      </c>
      <c r="U18" t="s">
        <v>24</v>
      </c>
      <c r="V18" t="s">
        <v>10</v>
      </c>
      <c r="Z18" t="s">
        <v>24</v>
      </c>
      <c r="AA18" t="s">
        <v>10</v>
      </c>
    </row>
    <row r="19" spans="1:27" x14ac:dyDescent="0.25">
      <c r="D19" t="s">
        <v>23</v>
      </c>
      <c r="E19" t="s">
        <v>11</v>
      </c>
      <c r="I19" t="s">
        <v>23</v>
      </c>
      <c r="J19" t="s">
        <v>10</v>
      </c>
      <c r="N19" t="s">
        <v>23</v>
      </c>
      <c r="O19" t="s">
        <v>20</v>
      </c>
      <c r="U19" t="s">
        <v>23</v>
      </c>
      <c r="V19" t="s">
        <v>10</v>
      </c>
      <c r="Z19" t="s">
        <v>23</v>
      </c>
      <c r="AA19" t="s">
        <v>10</v>
      </c>
    </row>
    <row r="20" spans="1:27" x14ac:dyDescent="0.25">
      <c r="D20" t="s">
        <v>25</v>
      </c>
      <c r="E20" t="s">
        <v>11</v>
      </c>
      <c r="I20" t="s">
        <v>25</v>
      </c>
      <c r="J20" t="s">
        <v>10</v>
      </c>
      <c r="N20" t="s">
        <v>25</v>
      </c>
      <c r="O20" t="s">
        <v>20</v>
      </c>
      <c r="U20" t="s">
        <v>25</v>
      </c>
      <c r="V20" t="s">
        <v>10</v>
      </c>
      <c r="Z20" t="s">
        <v>25</v>
      </c>
      <c r="AA20" t="s">
        <v>10</v>
      </c>
    </row>
    <row r="21" spans="1:27" x14ac:dyDescent="0.25">
      <c r="D21" t="s">
        <v>26</v>
      </c>
      <c r="E21" t="s">
        <v>11</v>
      </c>
      <c r="I21" t="s">
        <v>26</v>
      </c>
      <c r="J21" t="s">
        <v>10</v>
      </c>
      <c r="N21" t="s">
        <v>26</v>
      </c>
      <c r="O21" t="s">
        <v>20</v>
      </c>
      <c r="U21" t="s">
        <v>26</v>
      </c>
      <c r="V21" t="s">
        <v>10</v>
      </c>
      <c r="Z21" t="s">
        <v>26</v>
      </c>
      <c r="AA21" t="s">
        <v>10</v>
      </c>
    </row>
    <row r="23" spans="1:27" x14ac:dyDescent="0.25">
      <c r="E23">
        <f>COUNTIF(E2:E21,"Seq1")</f>
        <v>8</v>
      </c>
      <c r="J23">
        <f>COUNTIF(J2:J21,"Seq1")</f>
        <v>2</v>
      </c>
      <c r="O23">
        <f>COUNTIF(O1:O20,"Seq1")</f>
        <v>0</v>
      </c>
      <c r="V23">
        <f>COUNTIF(V1:V20,"Seq1")</f>
        <v>6</v>
      </c>
      <c r="AA23">
        <f>COUNTIF(AA1:AA20,"Seq1")</f>
        <v>0</v>
      </c>
    </row>
    <row r="24" spans="1:27" x14ac:dyDescent="0.25">
      <c r="E24">
        <f>COUNTIF(E2:E21,"Seq2")</f>
        <v>11</v>
      </c>
      <c r="J24">
        <f>COUNTIF(J2:J21,"Seq2")</f>
        <v>12</v>
      </c>
      <c r="O24">
        <f>COUNTIF(O1:O20,"Seq2")</f>
        <v>0</v>
      </c>
      <c r="V24">
        <f>COUNTIF(V1:V20,"Seq2")</f>
        <v>3</v>
      </c>
      <c r="AA24">
        <f>COUNTIF(AA1:AA20,"Seq2")</f>
        <v>4</v>
      </c>
    </row>
    <row r="25" spans="1:27" x14ac:dyDescent="0.25">
      <c r="E25">
        <f>COUNTIF(E2:E21,"Glob")</f>
        <v>0</v>
      </c>
      <c r="J25">
        <f>COUNTIF(J2:J21,"Glob")</f>
        <v>1</v>
      </c>
      <c r="O25">
        <f>COUNTIF(O1:O20,"Glob")</f>
        <v>0</v>
      </c>
      <c r="V25">
        <f>COUNTIF(V1:V20,"Glob")</f>
        <v>0</v>
      </c>
      <c r="AA25">
        <f>COUNTIF(AA1:AA20,"Glob")</f>
        <v>0</v>
      </c>
    </row>
    <row r="26" spans="1:27" x14ac:dyDescent="0.25">
      <c r="E26">
        <f>COUNTIF(E2:E21,"-")</f>
        <v>1</v>
      </c>
      <c r="J26">
        <f>COUNTIF(J2:J21,"-")</f>
        <v>5</v>
      </c>
      <c r="O26">
        <f>COUNTIF(O1:O20,"-")</f>
        <v>19</v>
      </c>
      <c r="V26">
        <f>COUNTIF(V1:V20,"-")</f>
        <v>10</v>
      </c>
      <c r="AA26">
        <f>COUNTIF(AA1:AA20,"-")</f>
        <v>15</v>
      </c>
    </row>
    <row r="28" spans="1:27" x14ac:dyDescent="0.25">
      <c r="B28" t="s">
        <v>29</v>
      </c>
      <c r="C28" t="s">
        <v>28</v>
      </c>
    </row>
    <row r="29" spans="1:27" x14ac:dyDescent="0.25">
      <c r="B29" t="s">
        <v>11</v>
      </c>
      <c r="C29">
        <f>E23+J23+O23+V23+AA23</f>
        <v>16</v>
      </c>
    </row>
    <row r="30" spans="1:27" x14ac:dyDescent="0.25">
      <c r="B30" t="s">
        <v>10</v>
      </c>
      <c r="C30">
        <f t="shared" ref="C30:C32" si="0">E24+J24+O24+V24+AA24</f>
        <v>30</v>
      </c>
    </row>
    <row r="31" spans="1:27" x14ac:dyDescent="0.25">
      <c r="B31" t="s">
        <v>27</v>
      </c>
      <c r="C31">
        <f t="shared" si="0"/>
        <v>1</v>
      </c>
    </row>
    <row r="32" spans="1:27" x14ac:dyDescent="0.25">
      <c r="B32" t="s">
        <v>20</v>
      </c>
      <c r="C32">
        <f t="shared" si="0"/>
        <v>50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"/>
  <sheetViews>
    <sheetView workbookViewId="0">
      <selection activeCell="P9" sqref="P9"/>
    </sheetView>
  </sheetViews>
  <sheetFormatPr baseColWidth="10" defaultColWidth="11.425781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s="1" t="s">
        <v>5</v>
      </c>
      <c r="B2" s="5">
        <v>505097.25799999997</v>
      </c>
      <c r="C2">
        <v>5964516</v>
      </c>
      <c r="D2">
        <v>1072422</v>
      </c>
      <c r="E2">
        <v>2144695</v>
      </c>
      <c r="F2">
        <v>401175</v>
      </c>
      <c r="G2">
        <v>422943</v>
      </c>
      <c r="H2">
        <v>287350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0.7942529753349008</v>
      </c>
      <c r="O2">
        <f>G2/B2</f>
        <v>0.8373496258417622</v>
      </c>
      <c r="P2">
        <f>H2/B2</f>
        <v>0.56890033641798154</v>
      </c>
    </row>
    <row r="3" spans="1:16" x14ac:dyDescent="0.25">
      <c r="A3" s="1" t="s">
        <v>6</v>
      </c>
      <c r="B3" s="4">
        <v>335904.17700000003</v>
      </c>
      <c r="C3">
        <v>5961878</v>
      </c>
      <c r="D3">
        <v>1059685</v>
      </c>
      <c r="E3">
        <v>2119193</v>
      </c>
      <c r="F3">
        <v>407624</v>
      </c>
      <c r="G3">
        <v>423336</v>
      </c>
      <c r="H3">
        <v>280884</v>
      </c>
      <c r="I3" t="s">
        <v>6</v>
      </c>
      <c r="J3" s="8">
        <f t="shared" ref="J3:J6" si="0">B3/$B$2</f>
        <v>0.66502870819385851</v>
      </c>
      <c r="K3">
        <f>C3/$C$2</f>
        <v>0.99955771767566726</v>
      </c>
      <c r="L3">
        <f>D3/$D$2</f>
        <v>0.9881231455527768</v>
      </c>
      <c r="M3">
        <f>E3/$E$2</f>
        <v>0.98810926495375795</v>
      </c>
      <c r="N3">
        <f t="shared" ref="N3:N6" si="1">F3/B3</f>
        <v>1.2135127453327261</v>
      </c>
      <c r="O3">
        <f t="shared" ref="O3:O6" si="2">G3/B3</f>
        <v>1.2602879898096653</v>
      </c>
      <c r="P3">
        <f t="shared" ref="P3:P6" si="3">H3/B3</f>
        <v>0.83620276028898555</v>
      </c>
    </row>
    <row r="4" spans="1:16" x14ac:dyDescent="0.25">
      <c r="A4" s="1" t="s">
        <v>7</v>
      </c>
      <c r="B4" s="5">
        <v>154331.36799999999</v>
      </c>
      <c r="C4">
        <v>5985057</v>
      </c>
      <c r="D4">
        <v>1083671</v>
      </c>
      <c r="E4">
        <v>2167161</v>
      </c>
      <c r="F4">
        <v>398482</v>
      </c>
      <c r="G4">
        <v>399528</v>
      </c>
      <c r="H4">
        <v>269337</v>
      </c>
      <c r="I4" t="s">
        <v>7</v>
      </c>
      <c r="J4" s="8">
        <f t="shared" si="0"/>
        <v>0.3055478238212887</v>
      </c>
      <c r="K4">
        <f>C4/$C$2</f>
        <v>1.0034438670296131</v>
      </c>
      <c r="L4">
        <f>D4/$D$2</f>
        <v>1.010489340949738</v>
      </c>
      <c r="M4">
        <f>E4/$E$2</f>
        <v>1.0104751491470816</v>
      </c>
      <c r="N4">
        <f t="shared" si="1"/>
        <v>2.5819896833934632</v>
      </c>
      <c r="O4">
        <f t="shared" si="2"/>
        <v>2.5887673074990176</v>
      </c>
      <c r="P4">
        <f t="shared" si="3"/>
        <v>1.7451863706670443</v>
      </c>
    </row>
    <row r="5" spans="1:16" x14ac:dyDescent="0.25">
      <c r="A5" s="1" t="s">
        <v>8</v>
      </c>
      <c r="B5" s="5">
        <v>18200.8</v>
      </c>
      <c r="C5">
        <v>5997979</v>
      </c>
      <c r="D5">
        <v>1136395</v>
      </c>
      <c r="E5">
        <v>2272643</v>
      </c>
      <c r="F5">
        <v>182486</v>
      </c>
      <c r="G5">
        <v>186482</v>
      </c>
      <c r="H5">
        <v>92003</v>
      </c>
      <c r="I5" t="s">
        <v>8</v>
      </c>
      <c r="J5" s="8">
        <f t="shared" si="0"/>
        <v>3.6034248279368013E-2</v>
      </c>
      <c r="K5">
        <f>C5/$C$2</f>
        <v>1.0056103462544153</v>
      </c>
      <c r="L5">
        <f>D5/$D$2</f>
        <v>1.0596528232356293</v>
      </c>
      <c r="M5">
        <f>E5/$E$2</f>
        <v>1.0596579000743696</v>
      </c>
      <c r="N5">
        <f t="shared" si="1"/>
        <v>10.026262581864534</v>
      </c>
      <c r="O5">
        <f t="shared" si="2"/>
        <v>10.245813370840843</v>
      </c>
      <c r="P5">
        <f t="shared" si="3"/>
        <v>5.0548876972440775</v>
      </c>
    </row>
    <row r="6" spans="1:16" x14ac:dyDescent="0.25">
      <c r="A6" s="1" t="s">
        <v>9</v>
      </c>
      <c r="B6" s="5">
        <v>1808.296</v>
      </c>
      <c r="C6">
        <v>4317238</v>
      </c>
      <c r="D6">
        <v>597413</v>
      </c>
      <c r="E6">
        <v>1194683</v>
      </c>
      <c r="F6">
        <v>15589</v>
      </c>
      <c r="G6">
        <v>17012</v>
      </c>
      <c r="H6">
        <v>208</v>
      </c>
      <c r="I6" t="s">
        <v>9</v>
      </c>
      <c r="J6" s="8">
        <f t="shared" si="0"/>
        <v>3.5800946676293383E-3</v>
      </c>
      <c r="K6">
        <f>C6/$C$2</f>
        <v>0.72382034015836327</v>
      </c>
      <c r="L6">
        <f>D6/$D$2</f>
        <v>0.55706895233406251</v>
      </c>
      <c r="M6">
        <f>E6/$E$2</f>
        <v>0.55704097785466</v>
      </c>
      <c r="N6">
        <f t="shared" si="1"/>
        <v>8.6208231395744939</v>
      </c>
      <c r="O6">
        <f t="shared" si="2"/>
        <v>9.4077518282405084</v>
      </c>
      <c r="P6">
        <f t="shared" si="3"/>
        <v>0.11502541619292417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11.42578125" defaultRowHeight="15" x14ac:dyDescent="0.25"/>
  <sheetData/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27" sqref="G27"/>
    </sheetView>
  </sheetViews>
  <sheetFormatPr baseColWidth="10" defaultColWidth="11.42578125" defaultRowHeight="15" x14ac:dyDescent="0.25"/>
  <sheetData/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6"/>
  <sheetViews>
    <sheetView workbookViewId="0">
      <selection activeCell="Q19" sqref="Q19"/>
    </sheetView>
  </sheetViews>
  <sheetFormatPr baseColWidth="10"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s="2" t="s">
        <v>0</v>
      </c>
      <c r="J1" s="2" t="s">
        <v>1</v>
      </c>
      <c r="K1" s="2" t="s">
        <v>2</v>
      </c>
      <c r="L1" s="2" t="s">
        <v>3</v>
      </c>
      <c r="M1" s="3" t="s">
        <v>4</v>
      </c>
      <c r="N1" s="6" t="s">
        <v>13</v>
      </c>
      <c r="O1" s="6" t="s">
        <v>15</v>
      </c>
      <c r="P1" s="6" t="s">
        <v>14</v>
      </c>
    </row>
    <row r="2" spans="1:16" x14ac:dyDescent="0.25">
      <c r="A2" t="s">
        <v>5</v>
      </c>
      <c r="B2" s="5">
        <v>4433.4120000000003</v>
      </c>
      <c r="C2">
        <v>62063</v>
      </c>
      <c r="D2">
        <v>22932</v>
      </c>
      <c r="E2">
        <v>45842</v>
      </c>
      <c r="F2">
        <v>5114</v>
      </c>
      <c r="G2">
        <v>0</v>
      </c>
      <c r="H2">
        <v>0</v>
      </c>
      <c r="I2" t="s">
        <v>5</v>
      </c>
      <c r="J2" s="7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1.1535133662289903</v>
      </c>
      <c r="O2">
        <f>G2/B2</f>
        <v>0</v>
      </c>
      <c r="P2">
        <f>H2/B2</f>
        <v>0</v>
      </c>
    </row>
    <row r="3" spans="1:16" x14ac:dyDescent="0.25">
      <c r="A3" t="s">
        <v>6</v>
      </c>
      <c r="B3" s="5">
        <v>2823.2269999999999</v>
      </c>
      <c r="C3">
        <v>64241</v>
      </c>
      <c r="D3">
        <v>25762</v>
      </c>
      <c r="E3">
        <v>51500</v>
      </c>
      <c r="F3">
        <v>5360</v>
      </c>
      <c r="G3">
        <v>3349</v>
      </c>
      <c r="H3">
        <v>0</v>
      </c>
      <c r="I3" t="s">
        <v>6</v>
      </c>
      <c r="J3" s="7">
        <f>B3/$B$2</f>
        <v>0.63680682057070259</v>
      </c>
      <c r="K3">
        <f>C3/$C$2</f>
        <v>1.0350933728630585</v>
      </c>
      <c r="L3">
        <f>D3/$D$2</f>
        <v>1.123408337694052</v>
      </c>
      <c r="M3">
        <f>E3/$E$2</f>
        <v>1.1234239343833166</v>
      </c>
      <c r="N3">
        <f t="shared" ref="N3:N6" si="0">F3/B3</f>
        <v>1.8985366745217442</v>
      </c>
      <c r="O3">
        <f t="shared" ref="O3:O6" si="1">G3/B3</f>
        <v>1.1862312169726346</v>
      </c>
      <c r="P3">
        <f t="shared" ref="P3:P6" si="2">H3/B3</f>
        <v>0</v>
      </c>
    </row>
    <row r="4" spans="1:16" x14ac:dyDescent="0.25">
      <c r="A4" t="s">
        <v>7</v>
      </c>
      <c r="B4" s="5">
        <v>2823.2269999999999</v>
      </c>
      <c r="C4">
        <v>66250</v>
      </c>
      <c r="D4">
        <v>27010</v>
      </c>
      <c r="E4">
        <v>54016</v>
      </c>
      <c r="F4">
        <v>5400</v>
      </c>
      <c r="G4">
        <v>4667</v>
      </c>
      <c r="H4">
        <v>119</v>
      </c>
      <c r="I4" t="s">
        <v>7</v>
      </c>
      <c r="J4" s="7">
        <f>B4/$B$2</f>
        <v>0.63680682057070259</v>
      </c>
      <c r="K4">
        <f>C4/$C$2</f>
        <v>1.067463706233988</v>
      </c>
      <c r="L4">
        <f>D4/$D$2</f>
        <v>1.1778301064015351</v>
      </c>
      <c r="M4">
        <f>E4/$E$2</f>
        <v>1.1783081017407617</v>
      </c>
      <c r="N4">
        <f t="shared" si="0"/>
        <v>1.9127048586599662</v>
      </c>
      <c r="O4">
        <f t="shared" si="1"/>
        <v>1.6530728843270486</v>
      </c>
      <c r="P4">
        <f t="shared" si="2"/>
        <v>4.2150347811210367E-2</v>
      </c>
    </row>
    <row r="5" spans="1:16" x14ac:dyDescent="0.25">
      <c r="A5" t="s">
        <v>8</v>
      </c>
      <c r="B5" s="5">
        <v>1793.923</v>
      </c>
      <c r="C5">
        <v>58692</v>
      </c>
      <c r="D5">
        <v>22749</v>
      </c>
      <c r="E5">
        <v>45467</v>
      </c>
      <c r="F5">
        <v>5310</v>
      </c>
      <c r="G5">
        <v>4995</v>
      </c>
      <c r="H5">
        <v>547</v>
      </c>
      <c r="I5" t="s">
        <v>8</v>
      </c>
      <c r="J5" s="7">
        <f>B5/$B$2</f>
        <v>0.40463710568744793</v>
      </c>
      <c r="K5">
        <f>C5/$C$2</f>
        <v>0.9456842240948713</v>
      </c>
      <c r="L5">
        <f>D5/$D$2</f>
        <v>0.99201988487702775</v>
      </c>
      <c r="M5">
        <f>E5/$E$2</f>
        <v>0.99181972863313117</v>
      </c>
      <c r="N5">
        <f t="shared" si="0"/>
        <v>2.9599932661546791</v>
      </c>
      <c r="O5">
        <f t="shared" si="1"/>
        <v>2.7844004452810962</v>
      </c>
      <c r="P5">
        <f t="shared" si="2"/>
        <v>0.30491832704079275</v>
      </c>
    </row>
    <row r="6" spans="1:16" x14ac:dyDescent="0.25">
      <c r="A6" t="s">
        <v>9</v>
      </c>
      <c r="B6" s="5">
        <v>423.06</v>
      </c>
      <c r="C6">
        <v>57962</v>
      </c>
      <c r="D6">
        <v>24044</v>
      </c>
      <c r="E6">
        <v>48084</v>
      </c>
      <c r="F6">
        <v>3883</v>
      </c>
      <c r="G6">
        <v>2299</v>
      </c>
      <c r="H6">
        <v>52</v>
      </c>
      <c r="I6" t="s">
        <v>9</v>
      </c>
      <c r="J6" s="7">
        <f>B6/$B$2</f>
        <v>9.5425374406890223E-2</v>
      </c>
      <c r="K6">
        <f>C6/$C$2</f>
        <v>0.93392198250165159</v>
      </c>
      <c r="L6">
        <f>D6/$D$2</f>
        <v>1.0484911913483341</v>
      </c>
      <c r="M6">
        <f>E6/$E$2</f>
        <v>1.0489071157453864</v>
      </c>
      <c r="N6">
        <f t="shared" si="0"/>
        <v>9.1783671346853879</v>
      </c>
      <c r="O6">
        <f t="shared" si="1"/>
        <v>5.4342173686947479</v>
      </c>
      <c r="P6">
        <f t="shared" si="2"/>
        <v>0.12291400746938969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6"/>
  <sheetViews>
    <sheetView topLeftCell="E1" workbookViewId="0">
      <selection activeCell="H13" sqref="H13"/>
    </sheetView>
  </sheetViews>
  <sheetFormatPr baseColWidth="10"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s="2" t="s">
        <v>16</v>
      </c>
      <c r="J1" s="2" t="s">
        <v>1</v>
      </c>
      <c r="K1" s="2" t="s">
        <v>2</v>
      </c>
      <c r="L1" s="2" t="s">
        <v>3</v>
      </c>
      <c r="M1" s="3" t="s">
        <v>4</v>
      </c>
      <c r="N1" s="6" t="s">
        <v>13</v>
      </c>
      <c r="O1" s="6" t="s">
        <v>15</v>
      </c>
      <c r="P1" s="6" t="s">
        <v>14</v>
      </c>
    </row>
    <row r="2" spans="1:16" x14ac:dyDescent="0.25">
      <c r="A2" t="s">
        <v>5</v>
      </c>
      <c r="B2" s="5">
        <v>8336.3979999999992</v>
      </c>
      <c r="C2">
        <v>82207</v>
      </c>
      <c r="D2">
        <v>36494</v>
      </c>
      <c r="E2">
        <v>72984</v>
      </c>
      <c r="F2">
        <v>6474</v>
      </c>
      <c r="G2">
        <v>0</v>
      </c>
      <c r="H2">
        <v>0</v>
      </c>
      <c r="I2" t="s">
        <v>5</v>
      </c>
      <c r="J2" s="7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0.77659439964358712</v>
      </c>
      <c r="O2">
        <f>G2/B2</f>
        <v>0</v>
      </c>
      <c r="P2">
        <f>H2/B2</f>
        <v>0</v>
      </c>
    </row>
    <row r="3" spans="1:16" x14ac:dyDescent="0.25">
      <c r="A3" t="s">
        <v>6</v>
      </c>
      <c r="B3" s="5">
        <v>5617.7910000000002</v>
      </c>
      <c r="C3">
        <v>101262</v>
      </c>
      <c r="D3">
        <v>35296</v>
      </c>
      <c r="E3">
        <v>70588</v>
      </c>
      <c r="F3">
        <v>6594</v>
      </c>
      <c r="G3">
        <v>7061</v>
      </c>
      <c r="H3">
        <v>0</v>
      </c>
      <c r="I3" t="s">
        <v>6</v>
      </c>
      <c r="J3" s="7">
        <f>B3/$B$2</f>
        <v>0.6738870912833097</v>
      </c>
      <c r="K3">
        <f>C3/$C$2</f>
        <v>1.231792913012274</v>
      </c>
      <c r="L3">
        <f>D3/$D$2</f>
        <v>0.96717268592097327</v>
      </c>
      <c r="M3">
        <f>E3/$E$2</f>
        <v>0.96717088676970298</v>
      </c>
      <c r="N3">
        <f t="shared" ref="N3:N6" si="0">F3/B3</f>
        <v>1.1737709715437972</v>
      </c>
      <c r="O3">
        <f t="shared" ref="O3:O6" si="1">G3/B3</f>
        <v>1.256899731584888</v>
      </c>
      <c r="P3">
        <f t="shared" ref="P3:P6" si="2">H3/B3</f>
        <v>0</v>
      </c>
    </row>
    <row r="4" spans="1:16" x14ac:dyDescent="0.25">
      <c r="A4" t="s">
        <v>7</v>
      </c>
      <c r="B4" s="5">
        <v>5257.2780000000002</v>
      </c>
      <c r="C4">
        <v>111105</v>
      </c>
      <c r="D4">
        <v>51332</v>
      </c>
      <c r="E4">
        <v>102660</v>
      </c>
      <c r="F4">
        <v>6979</v>
      </c>
      <c r="G4">
        <v>7021</v>
      </c>
      <c r="H4">
        <v>546</v>
      </c>
      <c r="I4" t="s">
        <v>7</v>
      </c>
      <c r="J4" s="7">
        <f>B4/$B$2</f>
        <v>0.63064143530575201</v>
      </c>
      <c r="K4">
        <f>C4/$C$2</f>
        <v>1.3515272422056517</v>
      </c>
      <c r="L4">
        <f>D4/$D$2</f>
        <v>1.4065873842275443</v>
      </c>
      <c r="M4">
        <f>E4/$E$2</f>
        <v>1.4066096678724105</v>
      </c>
      <c r="N4">
        <f t="shared" si="0"/>
        <v>1.3274930486841288</v>
      </c>
      <c r="O4">
        <f t="shared" si="1"/>
        <v>1.3354819737514356</v>
      </c>
      <c r="P4">
        <f t="shared" si="2"/>
        <v>0.10385602587498702</v>
      </c>
    </row>
    <row r="5" spans="1:16" x14ac:dyDescent="0.25">
      <c r="A5" t="s">
        <v>8</v>
      </c>
      <c r="B5" s="5">
        <v>1790.423</v>
      </c>
      <c r="C5">
        <v>104645</v>
      </c>
      <c r="D5">
        <v>46313</v>
      </c>
      <c r="E5">
        <v>92622</v>
      </c>
      <c r="F5">
        <v>6667</v>
      </c>
      <c r="G5">
        <v>6821</v>
      </c>
      <c r="H5">
        <v>0</v>
      </c>
      <c r="I5" t="s">
        <v>8</v>
      </c>
      <c r="J5" s="7">
        <f>B5/$B$2</f>
        <v>0.21477177553183044</v>
      </c>
      <c r="K5">
        <f>C5/$C$2</f>
        <v>1.2729451263274416</v>
      </c>
      <c r="L5">
        <f>D5/$D$2</f>
        <v>1.26905792733052</v>
      </c>
      <c r="M5">
        <f>E5/$E$2</f>
        <v>1.2690726734626767</v>
      </c>
      <c r="N5">
        <f t="shared" si="0"/>
        <v>3.723701047182705</v>
      </c>
      <c r="O5">
        <f t="shared" si="1"/>
        <v>3.8097142407129487</v>
      </c>
      <c r="P5">
        <f t="shared" si="2"/>
        <v>0</v>
      </c>
    </row>
    <row r="6" spans="1:16" x14ac:dyDescent="0.25">
      <c r="A6" t="s">
        <v>9</v>
      </c>
      <c r="B6" s="5">
        <v>418.24900000000002</v>
      </c>
      <c r="C6">
        <v>2047</v>
      </c>
      <c r="F6">
        <v>1914</v>
      </c>
      <c r="G6">
        <v>2047</v>
      </c>
      <c r="H6">
        <v>0</v>
      </c>
      <c r="I6" t="s">
        <v>9</v>
      </c>
      <c r="J6" s="7">
        <f>B6/$B$2</f>
        <v>5.0171428955287409E-2</v>
      </c>
      <c r="K6">
        <f>C6/$C$2</f>
        <v>2.4900555913729975E-2</v>
      </c>
      <c r="L6">
        <f>D6/$D$2</f>
        <v>0</v>
      </c>
      <c r="M6">
        <f>E6/$E$2</f>
        <v>0</v>
      </c>
      <c r="N6">
        <f t="shared" si="0"/>
        <v>4.5762213418322579</v>
      </c>
      <c r="O6">
        <f t="shared" si="1"/>
        <v>4.8942137339240501</v>
      </c>
      <c r="P6">
        <f t="shared" si="2"/>
        <v>0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6"/>
  <sheetViews>
    <sheetView workbookViewId="0">
      <selection activeCell="O10" sqref="O10"/>
    </sheetView>
  </sheetViews>
  <sheetFormatPr baseColWidth="10" defaultColWidth="11.425781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16</v>
      </c>
      <c r="J1" s="2" t="s">
        <v>1</v>
      </c>
      <c r="K1" s="2" t="s">
        <v>2</v>
      </c>
      <c r="L1" s="2" t="s">
        <v>3</v>
      </c>
      <c r="M1" s="3" t="s">
        <v>4</v>
      </c>
      <c r="N1" s="6" t="s">
        <v>13</v>
      </c>
      <c r="O1" s="6" t="s">
        <v>15</v>
      </c>
      <c r="P1" s="6" t="s">
        <v>14</v>
      </c>
    </row>
    <row r="2" spans="1:16" x14ac:dyDescent="0.25">
      <c r="A2" t="s">
        <v>5</v>
      </c>
      <c r="B2" s="5">
        <v>125991.86</v>
      </c>
      <c r="C2">
        <v>1159634</v>
      </c>
      <c r="D2">
        <v>399947</v>
      </c>
      <c r="E2">
        <v>799755</v>
      </c>
      <c r="F2">
        <v>127209</v>
      </c>
      <c r="G2">
        <v>146546</v>
      </c>
      <c r="H2">
        <v>79494</v>
      </c>
      <c r="I2" t="s">
        <v>5</v>
      </c>
      <c r="J2" s="7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quality_data68[[#This Row],[Seq1]]/quality_data68[[#This Row],[size]]</f>
        <v>1.0096604653665722</v>
      </c>
      <c r="O2">
        <f>quality_data68[[#This Row],[Seq2]]/quality_data68[[#This Row],[size]]</f>
        <v>1.1631386345117851</v>
      </c>
      <c r="P2">
        <f>quality_data68[[#This Row],[Global]]/quality_data68[[#This Row],[size]]</f>
        <v>0.63094552298854867</v>
      </c>
    </row>
    <row r="3" spans="1:16" x14ac:dyDescent="0.25">
      <c r="A3" t="s">
        <v>6</v>
      </c>
      <c r="B3" s="5">
        <v>84108.093999999997</v>
      </c>
      <c r="C3">
        <v>1158778</v>
      </c>
      <c r="D3">
        <v>404440</v>
      </c>
      <c r="E3">
        <v>808767</v>
      </c>
      <c r="F3">
        <v>127032</v>
      </c>
      <c r="G3">
        <v>146169</v>
      </c>
      <c r="H3">
        <v>78684</v>
      </c>
      <c r="I3" t="s">
        <v>6</v>
      </c>
      <c r="J3" s="7">
        <f>B3/$B$2</f>
        <v>0.66756768254711052</v>
      </c>
      <c r="K3">
        <f>C3/$C$2</f>
        <v>0.99926183606206787</v>
      </c>
      <c r="L3">
        <f>D3/$D$2</f>
        <v>1.0112339885034767</v>
      </c>
      <c r="M3">
        <f>E3/$E$2</f>
        <v>1.0112684509631074</v>
      </c>
      <c r="N3">
        <f>quality_data68[[#This Row],[Seq1]]/quality_data68[[#This Row],[size]]</f>
        <v>1.5103421556550789</v>
      </c>
      <c r="O3">
        <f>quality_data68[[#This Row],[Seq2]]/quality_data68[[#This Row],[size]]</f>
        <v>1.7378707927919519</v>
      </c>
      <c r="P3">
        <f>quality_data68[[#This Row],[Global]]/quality_data68[[#This Row],[size]]</f>
        <v>0.93551043969680259</v>
      </c>
    </row>
    <row r="4" spans="1:16" x14ac:dyDescent="0.25">
      <c r="A4" t="s">
        <v>7</v>
      </c>
      <c r="B4" s="5">
        <v>38650.182999999997</v>
      </c>
      <c r="C4">
        <v>1159346</v>
      </c>
      <c r="D4">
        <v>415784</v>
      </c>
      <c r="E4">
        <v>831429</v>
      </c>
      <c r="F4">
        <v>126409</v>
      </c>
      <c r="G4">
        <v>145645</v>
      </c>
      <c r="H4">
        <v>77741</v>
      </c>
      <c r="I4" t="s">
        <v>7</v>
      </c>
      <c r="J4" s="7">
        <f>B4/$B$2</f>
        <v>0.30676730226857513</v>
      </c>
      <c r="K4">
        <f>C4/$C$2</f>
        <v>0.999751645777892</v>
      </c>
      <c r="L4">
        <f>D4/$D$2</f>
        <v>1.0395977467014379</v>
      </c>
      <c r="M4">
        <f>E4/$E$2</f>
        <v>1.039604628917606</v>
      </c>
      <c r="N4">
        <f>quality_data68[[#This Row],[Seq1]]/quality_data68[[#This Row],[size]]</f>
        <v>3.2705925350987344</v>
      </c>
      <c r="O4">
        <f>quality_data68[[#This Row],[Seq2]]/quality_data68[[#This Row],[size]]</f>
        <v>3.768287461924825</v>
      </c>
      <c r="P4">
        <f>quality_data68[[#This Row],[Global]]/quality_data68[[#This Row],[size]]</f>
        <v>2.0114005669779109</v>
      </c>
    </row>
    <row r="5" spans="1:16" x14ac:dyDescent="0.25">
      <c r="A5" t="s">
        <v>8</v>
      </c>
      <c r="B5" s="5">
        <v>4549.1750000000002</v>
      </c>
      <c r="C5">
        <v>1174214</v>
      </c>
      <c r="D5">
        <v>453217</v>
      </c>
      <c r="E5">
        <v>906306</v>
      </c>
      <c r="F5">
        <v>66061</v>
      </c>
      <c r="G5">
        <v>67215</v>
      </c>
      <c r="H5">
        <v>34052</v>
      </c>
      <c r="I5" t="s">
        <v>8</v>
      </c>
      <c r="J5" s="7">
        <f>B5/$B$2</f>
        <v>3.6106896112177406E-2</v>
      </c>
      <c r="K5">
        <f>C5/$C$2</f>
        <v>1.0125729324942181</v>
      </c>
      <c r="L5">
        <f>D5/$D$2</f>
        <v>1.1331926480258634</v>
      </c>
      <c r="M5">
        <f>E5/$E$2</f>
        <v>1.1332295515501623</v>
      </c>
      <c r="N5">
        <f>quality_data68[[#This Row],[Seq1]]/quality_data68[[#This Row],[size]]</f>
        <v>14.521534124319244</v>
      </c>
      <c r="O5">
        <f>quality_data68[[#This Row],[Seq2]]/quality_data68[[#This Row],[size]]</f>
        <v>14.775206493485081</v>
      </c>
      <c r="P5">
        <f>quality_data68[[#This Row],[Global]]/quality_data68[[#This Row],[size]]</f>
        <v>7.4853132710876142</v>
      </c>
    </row>
    <row r="6" spans="1:16" x14ac:dyDescent="0.25">
      <c r="A6" t="s">
        <v>9</v>
      </c>
      <c r="B6" s="5">
        <v>451.65</v>
      </c>
      <c r="C6">
        <v>999797</v>
      </c>
      <c r="D6">
        <v>237975</v>
      </c>
      <c r="E6">
        <v>475846</v>
      </c>
      <c r="F6">
        <v>7447</v>
      </c>
      <c r="G6">
        <v>7855</v>
      </c>
      <c r="H6">
        <v>1931</v>
      </c>
      <c r="I6" t="s">
        <v>9</v>
      </c>
      <c r="J6" s="7">
        <f>B6/$B$2</f>
        <v>3.5847553961025733E-3</v>
      </c>
      <c r="K6">
        <f>C6/$C$2</f>
        <v>0.86216599375320147</v>
      </c>
      <c r="L6">
        <f>D6/$D$2</f>
        <v>0.59501633966500567</v>
      </c>
      <c r="M6">
        <f>E6/$E$2</f>
        <v>0.59498971560040259</v>
      </c>
      <c r="N6">
        <f>quality_data68[[#This Row],[Seq1]]/quality_data68[[#This Row],[size]]</f>
        <v>16.488431307428318</v>
      </c>
      <c r="O6">
        <f>quality_data68[[#This Row],[Seq2]]/quality_data68[[#This Row],[size]]</f>
        <v>17.391785674748146</v>
      </c>
      <c r="P6">
        <f>quality_data68[[#This Row],[Global]]/quality_data68[[#This Row],[size]]</f>
        <v>4.2754345178788888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5"/>
  <sheetViews>
    <sheetView topLeftCell="E1" workbookViewId="0">
      <selection activeCell="T18" sqref="T18"/>
    </sheetView>
  </sheetViews>
  <sheetFormatPr baseColWidth="10" defaultColWidth="9.140625" defaultRowHeight="15" x14ac:dyDescent="0.25"/>
  <sheetData>
    <row r="1" spans="1:23" x14ac:dyDescent="0.25">
      <c r="A1" t="s">
        <v>18</v>
      </c>
      <c r="B1" t="s">
        <v>19</v>
      </c>
      <c r="C1" t="s">
        <v>21</v>
      </c>
      <c r="D1" t="s">
        <v>22</v>
      </c>
      <c r="M1" t="s">
        <v>18</v>
      </c>
      <c r="N1" t="s">
        <v>19</v>
      </c>
      <c r="O1" t="s">
        <v>21</v>
      </c>
      <c r="P1" t="s">
        <v>22</v>
      </c>
    </row>
    <row r="2" spans="1:23" x14ac:dyDescent="0.25">
      <c r="A2">
        <v>400</v>
      </c>
      <c r="B2">
        <v>1</v>
      </c>
      <c r="C2" t="s">
        <v>5</v>
      </c>
      <c r="D2" t="s">
        <v>10</v>
      </c>
      <c r="M2">
        <v>400</v>
      </c>
      <c r="N2">
        <v>10</v>
      </c>
      <c r="O2" t="s">
        <v>5</v>
      </c>
      <c r="P2" t="s">
        <v>11</v>
      </c>
    </row>
    <row r="3" spans="1:23" x14ac:dyDescent="0.25">
      <c r="C3" t="s">
        <v>24</v>
      </c>
      <c r="D3" t="s">
        <v>10</v>
      </c>
      <c r="O3" t="s">
        <v>24</v>
      </c>
      <c r="P3" t="s">
        <v>27</v>
      </c>
    </row>
    <row r="4" spans="1:23" x14ac:dyDescent="0.25">
      <c r="C4" t="s">
        <v>23</v>
      </c>
      <c r="D4" t="s">
        <v>10</v>
      </c>
      <c r="O4" t="s">
        <v>23</v>
      </c>
      <c r="P4" t="s">
        <v>10</v>
      </c>
    </row>
    <row r="5" spans="1:23" x14ac:dyDescent="0.25">
      <c r="C5" t="s">
        <v>25</v>
      </c>
      <c r="D5" t="s">
        <v>10</v>
      </c>
      <c r="O5" t="s">
        <v>25</v>
      </c>
      <c r="P5" t="s">
        <v>10</v>
      </c>
    </row>
    <row r="6" spans="1:23" x14ac:dyDescent="0.25">
      <c r="C6" t="s">
        <v>26</v>
      </c>
      <c r="D6" t="s">
        <v>20</v>
      </c>
      <c r="O6" t="s">
        <v>26</v>
      </c>
      <c r="P6" t="s">
        <v>11</v>
      </c>
    </row>
    <row r="7" spans="1:23" x14ac:dyDescent="0.25">
      <c r="A7">
        <v>200</v>
      </c>
      <c r="B7">
        <v>1</v>
      </c>
      <c r="C7" t="s">
        <v>5</v>
      </c>
      <c r="D7" t="s">
        <v>10</v>
      </c>
      <c r="M7">
        <v>200</v>
      </c>
      <c r="N7">
        <v>10</v>
      </c>
      <c r="O7" t="s">
        <v>5</v>
      </c>
      <c r="P7" t="s">
        <v>10</v>
      </c>
    </row>
    <row r="8" spans="1:23" x14ac:dyDescent="0.25">
      <c r="C8" t="s">
        <v>24</v>
      </c>
      <c r="D8" t="s">
        <v>10</v>
      </c>
      <c r="O8" t="s">
        <v>24</v>
      </c>
      <c r="P8" t="s">
        <v>10</v>
      </c>
    </row>
    <row r="9" spans="1:23" x14ac:dyDescent="0.25">
      <c r="C9" t="s">
        <v>23</v>
      </c>
      <c r="D9" t="s">
        <v>10</v>
      </c>
      <c r="O9" t="s">
        <v>23</v>
      </c>
      <c r="P9" t="s">
        <v>10</v>
      </c>
    </row>
    <row r="10" spans="1:23" x14ac:dyDescent="0.25">
      <c r="C10" t="s">
        <v>25</v>
      </c>
      <c r="D10" t="s">
        <v>10</v>
      </c>
      <c r="O10" t="s">
        <v>25</v>
      </c>
      <c r="P10" t="s">
        <v>10</v>
      </c>
    </row>
    <row r="11" spans="1:23" x14ac:dyDescent="0.25">
      <c r="C11" t="s">
        <v>26</v>
      </c>
      <c r="D11" t="s">
        <v>10</v>
      </c>
      <c r="O11" t="s">
        <v>26</v>
      </c>
      <c r="P11" t="s">
        <v>10</v>
      </c>
    </row>
    <row r="12" spans="1:23" x14ac:dyDescent="0.25">
      <c r="A12">
        <v>100</v>
      </c>
      <c r="B12">
        <v>1</v>
      </c>
      <c r="C12" t="s">
        <v>5</v>
      </c>
      <c r="D12" t="s">
        <v>10</v>
      </c>
      <c r="M12">
        <v>100</v>
      </c>
      <c r="N12">
        <v>10</v>
      </c>
      <c r="O12" t="s">
        <v>5</v>
      </c>
      <c r="P12" t="s">
        <v>20</v>
      </c>
    </row>
    <row r="13" spans="1:23" x14ac:dyDescent="0.25">
      <c r="C13" t="s">
        <v>24</v>
      </c>
      <c r="D13" t="s">
        <v>11</v>
      </c>
      <c r="O13" t="s">
        <v>24</v>
      </c>
      <c r="P13" t="s">
        <v>20</v>
      </c>
    </row>
    <row r="14" spans="1:23" x14ac:dyDescent="0.25">
      <c r="C14" t="s">
        <v>23</v>
      </c>
      <c r="D14" t="s">
        <v>11</v>
      </c>
      <c r="O14" t="s">
        <v>23</v>
      </c>
      <c r="P14" t="s">
        <v>20</v>
      </c>
    </row>
    <row r="15" spans="1:23" x14ac:dyDescent="0.25">
      <c r="C15" t="s">
        <v>25</v>
      </c>
      <c r="D15" t="s">
        <v>11</v>
      </c>
      <c r="O15" t="s">
        <v>25</v>
      </c>
      <c r="P15" t="s">
        <v>20</v>
      </c>
    </row>
    <row r="16" spans="1:23" x14ac:dyDescent="0.25">
      <c r="C16" t="s">
        <v>26</v>
      </c>
      <c r="D16" t="s">
        <v>10</v>
      </c>
      <c r="F16">
        <v>400</v>
      </c>
      <c r="G16" t="s">
        <v>10</v>
      </c>
      <c r="H16" t="s">
        <v>10</v>
      </c>
      <c r="I16" t="s">
        <v>10</v>
      </c>
      <c r="J16" t="s">
        <v>10</v>
      </c>
      <c r="K16" t="s">
        <v>20</v>
      </c>
      <c r="O16" t="s">
        <v>26</v>
      </c>
      <c r="P16" t="s">
        <v>20</v>
      </c>
      <c r="R16">
        <v>400</v>
      </c>
      <c r="S16" t="s">
        <v>11</v>
      </c>
      <c r="T16" t="s">
        <v>27</v>
      </c>
      <c r="U16" t="s">
        <v>10</v>
      </c>
      <c r="V16" t="s">
        <v>10</v>
      </c>
      <c r="W16" t="s">
        <v>11</v>
      </c>
    </row>
    <row r="17" spans="1:23" x14ac:dyDescent="0.25">
      <c r="A17">
        <v>50</v>
      </c>
      <c r="B17">
        <v>1</v>
      </c>
      <c r="C17" t="s">
        <v>5</v>
      </c>
      <c r="D17" t="s">
        <v>11</v>
      </c>
      <c r="F17">
        <v>200</v>
      </c>
      <c r="G17" t="s">
        <v>10</v>
      </c>
      <c r="H17" t="s">
        <v>10</v>
      </c>
      <c r="I17" t="s">
        <v>10</v>
      </c>
      <c r="J17" t="s">
        <v>10</v>
      </c>
      <c r="K17" t="s">
        <v>10</v>
      </c>
      <c r="M17">
        <v>50</v>
      </c>
      <c r="N17">
        <v>10</v>
      </c>
      <c r="O17" t="s">
        <v>5</v>
      </c>
      <c r="P17" t="s">
        <v>10</v>
      </c>
      <c r="R17">
        <v>200</v>
      </c>
      <c r="S17" t="s">
        <v>10</v>
      </c>
      <c r="T17" t="s">
        <v>10</v>
      </c>
      <c r="U17" t="s">
        <v>10</v>
      </c>
      <c r="V17" t="s">
        <v>10</v>
      </c>
      <c r="W17" t="s">
        <v>10</v>
      </c>
    </row>
    <row r="18" spans="1:23" x14ac:dyDescent="0.25">
      <c r="C18" t="s">
        <v>24</v>
      </c>
      <c r="D18" t="s">
        <v>11</v>
      </c>
      <c r="F18">
        <v>100</v>
      </c>
      <c r="G18" t="s">
        <v>10</v>
      </c>
      <c r="H18" t="s">
        <v>11</v>
      </c>
      <c r="I18" t="s">
        <v>11</v>
      </c>
      <c r="J18" t="s">
        <v>11</v>
      </c>
      <c r="K18" t="s">
        <v>10</v>
      </c>
      <c r="O18" t="s">
        <v>24</v>
      </c>
      <c r="P18" t="s">
        <v>10</v>
      </c>
      <c r="R18">
        <v>100</v>
      </c>
      <c r="S18" t="s">
        <v>10</v>
      </c>
      <c r="T18" t="s">
        <v>20</v>
      </c>
      <c r="U18" t="s">
        <v>10</v>
      </c>
      <c r="V18" t="s">
        <v>10</v>
      </c>
      <c r="W18" t="s">
        <v>10</v>
      </c>
    </row>
    <row r="19" spans="1:23" x14ac:dyDescent="0.25">
      <c r="C19" t="s">
        <v>23</v>
      </c>
      <c r="D19" t="s">
        <v>11</v>
      </c>
      <c r="F19">
        <v>50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O19" t="s">
        <v>23</v>
      </c>
      <c r="P19" t="s">
        <v>10</v>
      </c>
      <c r="R19">
        <v>50</v>
      </c>
      <c r="S19" t="s">
        <v>10</v>
      </c>
      <c r="T19" t="s">
        <v>10</v>
      </c>
      <c r="U19" t="s">
        <v>10</v>
      </c>
      <c r="V19" t="s">
        <v>10</v>
      </c>
      <c r="W19" t="s">
        <v>10</v>
      </c>
    </row>
    <row r="20" spans="1:23" x14ac:dyDescent="0.25">
      <c r="C20" t="s">
        <v>25</v>
      </c>
      <c r="D20" t="s">
        <v>11</v>
      </c>
      <c r="G20" t="s">
        <v>34</v>
      </c>
      <c r="H20" t="s">
        <v>30</v>
      </c>
      <c r="I20" t="s">
        <v>31</v>
      </c>
      <c r="J20" t="s">
        <v>32</v>
      </c>
      <c r="K20" t="s">
        <v>33</v>
      </c>
      <c r="O20" t="s">
        <v>25</v>
      </c>
      <c r="P20" t="s">
        <v>10</v>
      </c>
      <c r="S20" t="s">
        <v>34</v>
      </c>
      <c r="T20" t="s">
        <v>30</v>
      </c>
      <c r="U20" t="s">
        <v>31</v>
      </c>
      <c r="V20" t="s">
        <v>32</v>
      </c>
      <c r="W20" t="s">
        <v>33</v>
      </c>
    </row>
    <row r="21" spans="1:23" x14ac:dyDescent="0.25">
      <c r="C21" t="s">
        <v>26</v>
      </c>
      <c r="D21" t="s">
        <v>11</v>
      </c>
      <c r="O21" t="s">
        <v>26</v>
      </c>
      <c r="P21" t="s">
        <v>10</v>
      </c>
    </row>
    <row r="25" spans="1:23" x14ac:dyDescent="0.25">
      <c r="A25" t="s">
        <v>18</v>
      </c>
      <c r="B25" t="s">
        <v>19</v>
      </c>
      <c r="C25" t="s">
        <v>21</v>
      </c>
      <c r="D25" t="s">
        <v>22</v>
      </c>
    </row>
    <row r="26" spans="1:23" x14ac:dyDescent="0.25">
      <c r="A26">
        <v>400</v>
      </c>
      <c r="B26">
        <v>1</v>
      </c>
      <c r="C26" t="s">
        <v>5</v>
      </c>
      <c r="D26" t="s">
        <v>20</v>
      </c>
      <c r="M26">
        <v>400</v>
      </c>
      <c r="N26">
        <v>10</v>
      </c>
      <c r="O26" t="s">
        <v>5</v>
      </c>
      <c r="P26" t="s">
        <v>20</v>
      </c>
    </row>
    <row r="27" spans="1:23" x14ac:dyDescent="0.25">
      <c r="C27" t="s">
        <v>24</v>
      </c>
      <c r="D27" t="s">
        <v>20</v>
      </c>
      <c r="O27" t="s">
        <v>24</v>
      </c>
      <c r="P27" t="s">
        <v>20</v>
      </c>
    </row>
    <row r="28" spans="1:23" x14ac:dyDescent="0.25">
      <c r="C28" t="s">
        <v>23</v>
      </c>
      <c r="D28" t="s">
        <v>20</v>
      </c>
      <c r="O28" t="s">
        <v>23</v>
      </c>
      <c r="P28" t="s">
        <v>20</v>
      </c>
    </row>
    <row r="29" spans="1:23" x14ac:dyDescent="0.25">
      <c r="C29" t="s">
        <v>25</v>
      </c>
      <c r="D29" t="s">
        <v>20</v>
      </c>
      <c r="F29">
        <v>400</v>
      </c>
      <c r="G29" t="s">
        <v>20</v>
      </c>
      <c r="H29" t="s">
        <v>20</v>
      </c>
      <c r="I29" t="s">
        <v>20</v>
      </c>
      <c r="J29" t="s">
        <v>20</v>
      </c>
      <c r="K29" t="s">
        <v>20</v>
      </c>
      <c r="O29" t="s">
        <v>25</v>
      </c>
      <c r="P29" t="s">
        <v>20</v>
      </c>
      <c r="R29">
        <v>400</v>
      </c>
      <c r="S29" t="s">
        <v>20</v>
      </c>
      <c r="T29" t="s">
        <v>20</v>
      </c>
      <c r="U29" t="s">
        <v>20</v>
      </c>
      <c r="V29" t="s">
        <v>20</v>
      </c>
      <c r="W29" t="s">
        <v>20</v>
      </c>
    </row>
    <row r="30" spans="1:23" x14ac:dyDescent="0.25">
      <c r="C30" t="s">
        <v>26</v>
      </c>
      <c r="D30" t="s">
        <v>20</v>
      </c>
      <c r="F30">
        <v>200</v>
      </c>
      <c r="G30" t="s">
        <v>20</v>
      </c>
      <c r="H30" t="s">
        <v>20</v>
      </c>
      <c r="I30" t="s">
        <v>20</v>
      </c>
      <c r="J30" t="s">
        <v>20</v>
      </c>
      <c r="K30" t="s">
        <v>20</v>
      </c>
      <c r="O30" t="s">
        <v>26</v>
      </c>
      <c r="P30" t="s">
        <v>20</v>
      </c>
      <c r="R30">
        <v>200</v>
      </c>
      <c r="S30" t="s">
        <v>20</v>
      </c>
      <c r="T30" t="s">
        <v>20</v>
      </c>
      <c r="U30" t="s">
        <v>20</v>
      </c>
      <c r="V30" t="s">
        <v>20</v>
      </c>
      <c r="W30" t="s">
        <v>20</v>
      </c>
    </row>
    <row r="31" spans="1:23" x14ac:dyDescent="0.25">
      <c r="A31">
        <v>200</v>
      </c>
      <c r="B31">
        <v>1</v>
      </c>
      <c r="C31" t="s">
        <v>5</v>
      </c>
      <c r="D31" t="s">
        <v>20</v>
      </c>
      <c r="F31">
        <v>100</v>
      </c>
      <c r="G31" t="s">
        <v>11</v>
      </c>
      <c r="H31" t="s">
        <v>11</v>
      </c>
      <c r="I31" t="s">
        <v>11</v>
      </c>
      <c r="J31" t="s">
        <v>11</v>
      </c>
      <c r="K31" t="s">
        <v>11</v>
      </c>
      <c r="M31">
        <v>200</v>
      </c>
      <c r="N31">
        <v>10</v>
      </c>
      <c r="O31" t="s">
        <v>5</v>
      </c>
      <c r="P31" t="s">
        <v>20</v>
      </c>
      <c r="R31">
        <v>100</v>
      </c>
      <c r="S31" t="s">
        <v>20</v>
      </c>
      <c r="T31" t="s">
        <v>20</v>
      </c>
      <c r="U31" t="s">
        <v>20</v>
      </c>
      <c r="V31" t="s">
        <v>20</v>
      </c>
      <c r="W31" t="s">
        <v>20</v>
      </c>
    </row>
    <row r="32" spans="1:23" x14ac:dyDescent="0.25">
      <c r="C32" t="s">
        <v>24</v>
      </c>
      <c r="D32" t="s">
        <v>20</v>
      </c>
      <c r="F32">
        <v>50</v>
      </c>
      <c r="G32" t="s">
        <v>11</v>
      </c>
      <c r="H32" t="s">
        <v>10</v>
      </c>
      <c r="I32" t="s">
        <v>10</v>
      </c>
      <c r="J32" t="s">
        <v>10</v>
      </c>
      <c r="K32" t="s">
        <v>10</v>
      </c>
      <c r="O32" t="s">
        <v>24</v>
      </c>
      <c r="P32" t="s">
        <v>20</v>
      </c>
      <c r="R32">
        <v>50</v>
      </c>
      <c r="S32" t="s">
        <v>10</v>
      </c>
      <c r="T32" t="s">
        <v>10</v>
      </c>
      <c r="U32" t="s">
        <v>10</v>
      </c>
      <c r="V32" t="s">
        <v>10</v>
      </c>
      <c r="W32" t="s">
        <v>10</v>
      </c>
    </row>
    <row r="33" spans="1:23" x14ac:dyDescent="0.25">
      <c r="C33" t="s">
        <v>23</v>
      </c>
      <c r="D33" t="s">
        <v>20</v>
      </c>
      <c r="G33" t="s">
        <v>34</v>
      </c>
      <c r="H33" t="s">
        <v>30</v>
      </c>
      <c r="I33" t="s">
        <v>31</v>
      </c>
      <c r="J33" t="s">
        <v>32</v>
      </c>
      <c r="K33" t="s">
        <v>33</v>
      </c>
      <c r="O33" t="s">
        <v>23</v>
      </c>
      <c r="P33" t="s">
        <v>20</v>
      </c>
      <c r="S33" t="s">
        <v>34</v>
      </c>
      <c r="T33" t="s">
        <v>30</v>
      </c>
      <c r="U33" t="s">
        <v>31</v>
      </c>
      <c r="V33" t="s">
        <v>32</v>
      </c>
      <c r="W33" t="s">
        <v>33</v>
      </c>
    </row>
    <row r="34" spans="1:23" x14ac:dyDescent="0.25">
      <c r="C34" t="s">
        <v>25</v>
      </c>
      <c r="D34" t="s">
        <v>20</v>
      </c>
      <c r="O34" t="s">
        <v>25</v>
      </c>
      <c r="P34" t="s">
        <v>20</v>
      </c>
    </row>
    <row r="35" spans="1:23" x14ac:dyDescent="0.25">
      <c r="C35" t="s">
        <v>26</v>
      </c>
      <c r="D35" t="s">
        <v>20</v>
      </c>
      <c r="O35" t="s">
        <v>26</v>
      </c>
      <c r="P35" t="s">
        <v>20</v>
      </c>
    </row>
    <row r="36" spans="1:23" x14ac:dyDescent="0.25">
      <c r="A36">
        <v>100</v>
      </c>
      <c r="B36">
        <v>1</v>
      </c>
      <c r="C36" t="s">
        <v>5</v>
      </c>
      <c r="D36" t="s">
        <v>11</v>
      </c>
      <c r="M36">
        <v>100</v>
      </c>
      <c r="N36">
        <v>10</v>
      </c>
      <c r="O36" t="s">
        <v>5</v>
      </c>
      <c r="P36" t="s">
        <v>20</v>
      </c>
    </row>
    <row r="37" spans="1:23" x14ac:dyDescent="0.25">
      <c r="C37" t="s">
        <v>24</v>
      </c>
      <c r="D37" t="s">
        <v>11</v>
      </c>
      <c r="O37" t="s">
        <v>24</v>
      </c>
      <c r="P37" t="s">
        <v>20</v>
      </c>
    </row>
    <row r="38" spans="1:23" x14ac:dyDescent="0.25">
      <c r="C38" t="s">
        <v>23</v>
      </c>
      <c r="D38" t="s">
        <v>11</v>
      </c>
      <c r="O38" t="s">
        <v>23</v>
      </c>
      <c r="P38" t="s">
        <v>20</v>
      </c>
    </row>
    <row r="39" spans="1:23" x14ac:dyDescent="0.25">
      <c r="C39" t="s">
        <v>25</v>
      </c>
      <c r="D39" t="s">
        <v>11</v>
      </c>
      <c r="O39" t="s">
        <v>25</v>
      </c>
      <c r="P39" t="s">
        <v>20</v>
      </c>
    </row>
    <row r="40" spans="1:23" x14ac:dyDescent="0.25">
      <c r="C40" t="s">
        <v>26</v>
      </c>
      <c r="D40" t="s">
        <v>11</v>
      </c>
      <c r="O40" t="s">
        <v>26</v>
      </c>
      <c r="P40" t="s">
        <v>20</v>
      </c>
    </row>
    <row r="41" spans="1:23" x14ac:dyDescent="0.25">
      <c r="A41">
        <v>50</v>
      </c>
      <c r="B41">
        <v>1</v>
      </c>
      <c r="C41" t="s">
        <v>5</v>
      </c>
      <c r="D41" t="s">
        <v>11</v>
      </c>
      <c r="M41">
        <v>50</v>
      </c>
      <c r="N41">
        <v>10</v>
      </c>
      <c r="O41" t="s">
        <v>5</v>
      </c>
      <c r="P41" t="s">
        <v>10</v>
      </c>
    </row>
    <row r="42" spans="1:23" x14ac:dyDescent="0.25">
      <c r="C42" t="s">
        <v>24</v>
      </c>
      <c r="D42" t="s">
        <v>10</v>
      </c>
      <c r="O42" t="s">
        <v>24</v>
      </c>
      <c r="P42" t="s">
        <v>10</v>
      </c>
    </row>
    <row r="43" spans="1:23" x14ac:dyDescent="0.25">
      <c r="C43" t="s">
        <v>23</v>
      </c>
      <c r="D43" t="s">
        <v>10</v>
      </c>
      <c r="O43" t="s">
        <v>23</v>
      </c>
      <c r="P43" t="s">
        <v>10</v>
      </c>
    </row>
    <row r="44" spans="1:23" x14ac:dyDescent="0.25">
      <c r="C44" t="s">
        <v>25</v>
      </c>
      <c r="D44" t="s">
        <v>10</v>
      </c>
      <c r="O44" t="s">
        <v>25</v>
      </c>
      <c r="P44" t="s">
        <v>10</v>
      </c>
    </row>
    <row r="45" spans="1:23" x14ac:dyDescent="0.25">
      <c r="C45" t="s">
        <v>26</v>
      </c>
      <c r="D45" t="s">
        <v>10</v>
      </c>
      <c r="O45" t="s">
        <v>26</v>
      </c>
      <c r="P45" t="s">
        <v>10</v>
      </c>
    </row>
  </sheetData>
  <phoneticPr fontId="2" type="noConversion"/>
  <conditionalFormatting sqref="G17:K19 G16:J16">
    <cfRule type="containsText" dxfId="26" priority="19" operator="containsText" text="Seq1">
      <formula>NOT(ISERROR(SEARCH("Seq1",G16)))</formula>
    </cfRule>
    <cfRule type="cellIs" dxfId="25" priority="20" operator="equal">
      <formula>"Seq2"</formula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ntainsText" dxfId="24" priority="22" operator="containsText" text="Seq2">
      <formula>NOT(ISERROR(SEARCH("Seq2",G16)))</formula>
    </cfRule>
  </conditionalFormatting>
  <conditionalFormatting sqref="H16">
    <cfRule type="containsText" dxfId="23" priority="21" operator="containsText" text="Seq2">
      <formula>NOT(ISERROR(SEARCH("Seq2",H16)))</formula>
    </cfRule>
  </conditionalFormatting>
  <conditionalFormatting sqref="S16:W19">
    <cfRule type="cellIs" dxfId="22" priority="11" operator="equal">
      <formula>"Glob"</formula>
    </cfRule>
    <cfRule type="containsText" dxfId="21" priority="13" operator="containsText" text="Seq1">
      <formula>NOT(ISERROR(SEARCH("Seq1",S16)))</formula>
    </cfRule>
    <cfRule type="cellIs" dxfId="20" priority="14" operator="equal">
      <formula>"Seq2"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">
    <cfRule type="containsText" dxfId="19" priority="16" operator="containsText" text="Seq2">
      <formula>NOT(ISERROR(SEARCH("Seq2",S16)))</formula>
    </cfRule>
  </conditionalFormatting>
  <conditionalFormatting sqref="T16">
    <cfRule type="containsText" dxfId="18" priority="15" operator="containsText" text="Seq2">
      <formula>NOT(ISERROR(SEARCH("Seq2",T16)))</formula>
    </cfRule>
  </conditionalFormatting>
  <conditionalFormatting sqref="G30:K32 G29:J29">
    <cfRule type="containsText" dxfId="17" priority="6" operator="containsText" text="Seq1">
      <formula>NOT(ISERROR(SEARCH("Seq1",G29)))</formula>
    </cfRule>
    <cfRule type="cellIs" dxfId="16" priority="7" operator="equal">
      <formula>"Seq2"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ntainsText" dxfId="15" priority="9" operator="containsText" text="Seq2">
      <formula>NOT(ISERROR(SEARCH("Seq2",G29)))</formula>
    </cfRule>
  </conditionalFormatting>
  <conditionalFormatting sqref="H29">
    <cfRule type="containsText" dxfId="14" priority="8" operator="containsText" text="Seq2">
      <formula>NOT(ISERROR(SEARCH("Seq2",H29)))</formula>
    </cfRule>
  </conditionalFormatting>
  <conditionalFormatting sqref="S30:W32 S29:V29">
    <cfRule type="containsText" dxfId="13" priority="1" operator="containsText" text="Seq1">
      <formula>NOT(ISERROR(SEARCH("Seq1",S29)))</formula>
    </cfRule>
    <cfRule type="cellIs" dxfId="12" priority="2" operator="equal">
      <formula>"Seq2"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">
    <cfRule type="containsText" dxfId="11" priority="4" operator="containsText" text="Seq2">
      <formula>NOT(ISERROR(SEARCH("Seq2",S29)))</formula>
    </cfRule>
  </conditionalFormatting>
  <conditionalFormatting sqref="T29">
    <cfRule type="containsText" dxfId="10" priority="3" operator="containsText" text="Seq2">
      <formula>NOT(ISERROR(SEARCH("Seq2",T29)))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"/>
  <sheetViews>
    <sheetView workbookViewId="0">
      <selection activeCell="D13" sqref="D13"/>
    </sheetView>
  </sheetViews>
  <sheetFormatPr baseColWidth="10"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s="1" t="s">
        <v>5</v>
      </c>
      <c r="B2" s="5">
        <v>5172.9170000000004</v>
      </c>
      <c r="C2">
        <v>6595587</v>
      </c>
      <c r="D2">
        <v>370761</v>
      </c>
      <c r="E2">
        <v>741376</v>
      </c>
      <c r="F2">
        <v>1753</v>
      </c>
      <c r="G2">
        <v>2172</v>
      </c>
      <c r="H2">
        <v>0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0.33888036479224387</v>
      </c>
      <c r="O2">
        <f>G2/B2</f>
        <v>0.41987915135696163</v>
      </c>
      <c r="P2">
        <f>H2/B2</f>
        <v>0</v>
      </c>
    </row>
    <row r="3" spans="1:16" x14ac:dyDescent="0.25">
      <c r="A3" s="1" t="s">
        <v>6</v>
      </c>
      <c r="B3" s="4">
        <v>2507.567</v>
      </c>
      <c r="C3">
        <v>2172</v>
      </c>
      <c r="D3">
        <v>696</v>
      </c>
      <c r="E3">
        <v>1388</v>
      </c>
      <c r="F3">
        <v>0</v>
      </c>
      <c r="G3">
        <v>8489</v>
      </c>
      <c r="H3">
        <v>0</v>
      </c>
      <c r="I3" t="s">
        <v>6</v>
      </c>
      <c r="J3" s="8">
        <f t="shared" ref="J3:J6" si="0">B3/$B$2</f>
        <v>0.48474912703992734</v>
      </c>
      <c r="K3">
        <f>C3/$C$2</f>
        <v>3.2931109846629267E-4</v>
      </c>
      <c r="L3">
        <f>D3/$D$2</f>
        <v>1.877220095964786E-3</v>
      </c>
      <c r="M3">
        <f>E3/$E$2</f>
        <v>1.8721944060773482E-3</v>
      </c>
      <c r="N3">
        <f t="shared" ref="N3:N6" si="1">F3/B3</f>
        <v>0</v>
      </c>
      <c r="O3">
        <f t="shared" ref="O3:O6" si="2">G3/B3</f>
        <v>3.3853532128952089</v>
      </c>
      <c r="P3">
        <f t="shared" ref="P3:P6" si="3">H3/B3</f>
        <v>0</v>
      </c>
    </row>
    <row r="4" spans="1:16" x14ac:dyDescent="0.25">
      <c r="A4" s="1" t="s">
        <v>7</v>
      </c>
      <c r="B4" s="5">
        <v>2507.567</v>
      </c>
      <c r="C4">
        <v>2383</v>
      </c>
      <c r="D4">
        <v>760</v>
      </c>
      <c r="E4">
        <v>1516</v>
      </c>
      <c r="F4">
        <v>0</v>
      </c>
      <c r="G4">
        <v>2383</v>
      </c>
      <c r="H4">
        <v>0</v>
      </c>
      <c r="I4" t="s">
        <v>7</v>
      </c>
      <c r="J4" s="8">
        <f t="shared" si="0"/>
        <v>0.48474912703992734</v>
      </c>
      <c r="K4">
        <f>C4/$C$2</f>
        <v>3.6130218584032021E-4</v>
      </c>
      <c r="L4">
        <f>D4/$D$2</f>
        <v>2.0498380358236166E-3</v>
      </c>
      <c r="M4">
        <f>E4/$E$2</f>
        <v>2.0448463397790056E-3</v>
      </c>
      <c r="N4">
        <f t="shared" si="1"/>
        <v>0</v>
      </c>
      <c r="O4">
        <f t="shared" si="2"/>
        <v>0.95032356064663481</v>
      </c>
      <c r="P4">
        <f t="shared" si="3"/>
        <v>0</v>
      </c>
    </row>
    <row r="5" spans="1:16" x14ac:dyDescent="0.25">
      <c r="A5" s="1" t="s">
        <v>8</v>
      </c>
      <c r="B5" s="5">
        <v>2507.567</v>
      </c>
      <c r="C5">
        <v>25</v>
      </c>
      <c r="D5">
        <v>0</v>
      </c>
      <c r="E5">
        <v>0</v>
      </c>
      <c r="F5">
        <v>0</v>
      </c>
      <c r="G5">
        <v>25</v>
      </c>
      <c r="H5">
        <v>0</v>
      </c>
      <c r="I5" t="s">
        <v>8</v>
      </c>
      <c r="J5" s="8">
        <f t="shared" si="0"/>
        <v>0.48474912703992734</v>
      </c>
      <c r="K5">
        <f>C5/$C$2</f>
        <v>3.7904131959748238E-6</v>
      </c>
      <c r="L5">
        <f>D5/$D$2</f>
        <v>0</v>
      </c>
      <c r="M5">
        <f>E5/$E$2</f>
        <v>0</v>
      </c>
      <c r="N5">
        <f t="shared" si="1"/>
        <v>0</v>
      </c>
      <c r="O5">
        <f t="shared" si="2"/>
        <v>9.9698233387183668E-3</v>
      </c>
      <c r="P5">
        <f t="shared" si="3"/>
        <v>0</v>
      </c>
    </row>
    <row r="6" spans="1:16" x14ac:dyDescent="0.25">
      <c r="A6" s="1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s">
        <v>9</v>
      </c>
      <c r="J6" s="8">
        <f t="shared" si="0"/>
        <v>0</v>
      </c>
      <c r="K6">
        <f>C6/$C$2</f>
        <v>0</v>
      </c>
      <c r="L6">
        <f>D6/$D$2</f>
        <v>0</v>
      </c>
      <c r="M6">
        <f>E6/$E$2</f>
        <v>0</v>
      </c>
      <c r="N6" t="e">
        <f t="shared" si="1"/>
        <v>#DIV/0!</v>
      </c>
      <c r="O6" t="e">
        <f t="shared" si="2"/>
        <v>#DIV/0!</v>
      </c>
      <c r="P6" t="e">
        <f t="shared" si="3"/>
        <v>#DIV/0!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6"/>
  <sheetViews>
    <sheetView workbookViewId="0">
      <selection sqref="A1:P6"/>
    </sheetView>
  </sheetViews>
  <sheetFormatPr baseColWidth="10" defaultColWidth="11.425781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s="1" t="s">
        <v>5</v>
      </c>
      <c r="B2" s="5">
        <v>303475.67300000001</v>
      </c>
      <c r="C2">
        <v>6595587</v>
      </c>
      <c r="D2">
        <v>370761</v>
      </c>
      <c r="E2">
        <v>741376</v>
      </c>
      <c r="F2">
        <v>339842</v>
      </c>
      <c r="G2">
        <v>339334</v>
      </c>
      <c r="H2">
        <v>244598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1.1198327583904888</v>
      </c>
      <c r="O2">
        <f>G2/B2</f>
        <v>1.1181588186147626</v>
      </c>
      <c r="P2">
        <f>H2/B2</f>
        <v>0.80598882138404548</v>
      </c>
    </row>
    <row r="3" spans="1:16" x14ac:dyDescent="0.25">
      <c r="A3" s="1" t="s">
        <v>6</v>
      </c>
      <c r="B3" s="4">
        <v>203927.628</v>
      </c>
      <c r="C3">
        <v>7949805</v>
      </c>
      <c r="D3">
        <v>365118</v>
      </c>
      <c r="E3">
        <v>730122</v>
      </c>
      <c r="F3">
        <v>0</v>
      </c>
      <c r="G3">
        <v>0</v>
      </c>
      <c r="H3">
        <v>244849</v>
      </c>
      <c r="I3" t="s">
        <v>6</v>
      </c>
      <c r="J3" s="8">
        <f t="shared" ref="J3:J6" si="0">B3/$B$2</f>
        <v>0.67197355881636023</v>
      </c>
      <c r="K3">
        <f>C3/$C$2</f>
        <v>1.2053218310970653</v>
      </c>
      <c r="L3">
        <f>D3/$D$2</f>
        <v>0.98477995258400963</v>
      </c>
      <c r="M3">
        <f>E3/$E$2</f>
        <v>0.98482011826657456</v>
      </c>
      <c r="N3">
        <f t="shared" ref="N3:N6" si="1">F3/B3</f>
        <v>0</v>
      </c>
      <c r="O3">
        <f t="shared" ref="O3:O6" si="2">G3/B3</f>
        <v>0</v>
      </c>
      <c r="P3">
        <f t="shared" ref="P3:P6" si="3">H3/B3</f>
        <v>1.2006661500520175</v>
      </c>
    </row>
    <row r="4" spans="1:16" x14ac:dyDescent="0.25">
      <c r="A4" s="1" t="s">
        <v>7</v>
      </c>
      <c r="B4" s="5">
        <v>152651.61600000001</v>
      </c>
      <c r="C4">
        <v>7166005</v>
      </c>
      <c r="D4">
        <v>369641</v>
      </c>
      <c r="E4">
        <v>739168</v>
      </c>
      <c r="F4">
        <v>0</v>
      </c>
      <c r="G4">
        <v>337026</v>
      </c>
      <c r="H4">
        <v>244197</v>
      </c>
      <c r="I4" t="s">
        <v>7</v>
      </c>
      <c r="J4" s="8">
        <f t="shared" si="0"/>
        <v>0.50301104695136467</v>
      </c>
      <c r="K4">
        <f>C4/$C$2</f>
        <v>1.0864847965768627</v>
      </c>
      <c r="L4">
        <f>D4/$D$2</f>
        <v>0.99697918605247049</v>
      </c>
      <c r="M4">
        <f>E4/$E$2</f>
        <v>0.99702175414364635</v>
      </c>
      <c r="N4">
        <f t="shared" si="1"/>
        <v>0</v>
      </c>
      <c r="O4">
        <f t="shared" si="2"/>
        <v>2.2078115439013759</v>
      </c>
      <c r="P4">
        <f t="shared" si="3"/>
        <v>1.5997013749268136</v>
      </c>
    </row>
    <row r="5" spans="1:16" x14ac:dyDescent="0.25">
      <c r="A5" s="1" t="s">
        <v>8</v>
      </c>
      <c r="B5" s="5">
        <v>18196.627</v>
      </c>
      <c r="C5">
        <v>7564825</v>
      </c>
      <c r="D5">
        <v>380729</v>
      </c>
      <c r="E5">
        <v>761366</v>
      </c>
      <c r="F5">
        <v>262619</v>
      </c>
      <c r="G5">
        <v>262627</v>
      </c>
      <c r="H5">
        <v>179350</v>
      </c>
      <c r="I5" t="s">
        <v>8</v>
      </c>
      <c r="J5" s="8">
        <f t="shared" si="0"/>
        <v>5.9960743542036725E-2</v>
      </c>
      <c r="K5">
        <f>C5/$C$2</f>
        <v>1.1469525002096099</v>
      </c>
      <c r="L5">
        <f>D5/$D$2</f>
        <v>1.026885244133013</v>
      </c>
      <c r="M5">
        <f>E5/$E$2</f>
        <v>1.0269633762085635</v>
      </c>
      <c r="N5">
        <f t="shared" si="1"/>
        <v>14.432290116184719</v>
      </c>
      <c r="O5">
        <f t="shared" si="2"/>
        <v>14.432729758102971</v>
      </c>
      <c r="P5">
        <f t="shared" si="3"/>
        <v>9.8562222548167853</v>
      </c>
    </row>
    <row r="6" spans="1:16" x14ac:dyDescent="0.25">
      <c r="A6" s="1" t="s">
        <v>9</v>
      </c>
      <c r="B6" s="5">
        <v>1811.9069999999999</v>
      </c>
      <c r="C6">
        <v>5869616</v>
      </c>
      <c r="D6">
        <v>339306</v>
      </c>
      <c r="E6">
        <v>678493</v>
      </c>
      <c r="F6">
        <v>78562</v>
      </c>
      <c r="G6">
        <v>74159</v>
      </c>
      <c r="H6">
        <v>26723</v>
      </c>
      <c r="I6" t="s">
        <v>9</v>
      </c>
      <c r="J6" s="8">
        <f t="shared" si="0"/>
        <v>5.970518104757609E-3</v>
      </c>
      <c r="K6">
        <f>C6/$C$2</f>
        <v>0.88993079766819849</v>
      </c>
      <c r="L6">
        <f>D6/$D$2</f>
        <v>0.9151609797146949</v>
      </c>
      <c r="M6">
        <f>E6/$E$2</f>
        <v>0.91518069103936461</v>
      </c>
      <c r="N6">
        <f t="shared" si="1"/>
        <v>43.358737506947101</v>
      </c>
      <c r="O6">
        <f t="shared" si="2"/>
        <v>40.928701086755559</v>
      </c>
      <c r="P6">
        <f t="shared" si="3"/>
        <v>14.748549456456651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"/>
  <sheetViews>
    <sheetView workbookViewId="0">
      <selection activeCell="F7" sqref="F7"/>
    </sheetView>
  </sheetViews>
  <sheetFormatPr baseColWidth="10"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t="s">
        <v>5</v>
      </c>
      <c r="B2">
        <v>9450.4740000000002</v>
      </c>
      <c r="C2">
        <v>8491</v>
      </c>
      <c r="D2">
        <v>3344</v>
      </c>
      <c r="E2">
        <v>6684</v>
      </c>
      <c r="F2">
        <v>0</v>
      </c>
      <c r="G2">
        <v>8491</v>
      </c>
      <c r="H2">
        <v>0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0</v>
      </c>
      <c r="O2">
        <f>G2/B2</f>
        <v>0.89847345223107322</v>
      </c>
      <c r="P2">
        <f>H2/B2</f>
        <v>0</v>
      </c>
    </row>
    <row r="3" spans="1:16" x14ac:dyDescent="0.25">
      <c r="A3" t="s">
        <v>6</v>
      </c>
      <c r="B3">
        <v>5479.8760000000002</v>
      </c>
      <c r="C3">
        <v>8489</v>
      </c>
      <c r="D3">
        <v>3270</v>
      </c>
      <c r="E3">
        <v>6536</v>
      </c>
      <c r="F3">
        <v>0</v>
      </c>
      <c r="G3">
        <v>8489</v>
      </c>
      <c r="H3">
        <v>0</v>
      </c>
      <c r="I3" t="s">
        <v>6</v>
      </c>
      <c r="J3" s="8">
        <f t="shared" ref="J3:J6" si="0">B3/$B$2</f>
        <v>0.57985197356238427</v>
      </c>
      <c r="K3">
        <f>C3/$C$2</f>
        <v>0.99976445648333534</v>
      </c>
      <c r="L3">
        <f>D3/$D$2</f>
        <v>0.97787081339712922</v>
      </c>
      <c r="M3">
        <f>E3/$E$2</f>
        <v>0.97785757031717535</v>
      </c>
      <c r="N3">
        <f t="shared" ref="N3:N6" si="1">F3/B3</f>
        <v>0</v>
      </c>
      <c r="O3">
        <f t="shared" ref="O3:O6" si="2">G3/B3</f>
        <v>1.5491226443810042</v>
      </c>
      <c r="P3">
        <f t="shared" ref="P3:P6" si="3">H3/B3</f>
        <v>0</v>
      </c>
    </row>
    <row r="4" spans="1:16" x14ac:dyDescent="0.25">
      <c r="A4" t="s">
        <v>7</v>
      </c>
      <c r="B4">
        <v>5479.8760000000002</v>
      </c>
      <c r="C4">
        <v>8401</v>
      </c>
      <c r="D4">
        <v>3260</v>
      </c>
      <c r="E4">
        <v>6516</v>
      </c>
      <c r="F4">
        <v>0</v>
      </c>
      <c r="G4">
        <v>8401</v>
      </c>
      <c r="H4">
        <v>0</v>
      </c>
      <c r="I4" t="s">
        <v>7</v>
      </c>
      <c r="J4" s="8">
        <f t="shared" si="0"/>
        <v>0.57985197356238427</v>
      </c>
      <c r="K4">
        <f>C4/$C$2</f>
        <v>0.98940054175008829</v>
      </c>
      <c r="L4">
        <f>D4/$D$2</f>
        <v>0.97488038277511957</v>
      </c>
      <c r="M4">
        <f>E4/$E$2</f>
        <v>0.9748653500897666</v>
      </c>
      <c r="N4">
        <f t="shared" si="1"/>
        <v>0</v>
      </c>
      <c r="O4">
        <f t="shared" si="2"/>
        <v>1.5330638868470745</v>
      </c>
      <c r="P4">
        <f t="shared" si="3"/>
        <v>0</v>
      </c>
    </row>
    <row r="5" spans="1:16" x14ac:dyDescent="0.25">
      <c r="A5" t="s">
        <v>8</v>
      </c>
      <c r="B5">
        <v>5479.8760000000002</v>
      </c>
      <c r="C5">
        <v>7796</v>
      </c>
      <c r="D5">
        <v>3058</v>
      </c>
      <c r="E5">
        <v>6112</v>
      </c>
      <c r="F5">
        <v>0</v>
      </c>
      <c r="G5">
        <v>7796</v>
      </c>
      <c r="H5">
        <v>0</v>
      </c>
      <c r="I5" t="s">
        <v>8</v>
      </c>
      <c r="J5" s="8">
        <f t="shared" si="0"/>
        <v>0.57985197356238427</v>
      </c>
      <c r="K5">
        <f>C5/$C$2</f>
        <v>0.91814862795901542</v>
      </c>
      <c r="L5">
        <f>D5/$D$2</f>
        <v>0.91447368421052633</v>
      </c>
      <c r="M5">
        <f>E5/$E$2</f>
        <v>0.91442250149611015</v>
      </c>
      <c r="N5">
        <f t="shared" si="1"/>
        <v>0</v>
      </c>
      <c r="O5">
        <f t="shared" si="2"/>
        <v>1.4226599288013086</v>
      </c>
      <c r="P5">
        <f t="shared" si="3"/>
        <v>0</v>
      </c>
    </row>
    <row r="6" spans="1:16" x14ac:dyDescent="0.25">
      <c r="A6" t="s">
        <v>9</v>
      </c>
      <c r="B6">
        <v>1697.3989999999999</v>
      </c>
      <c r="C6">
        <v>6798</v>
      </c>
      <c r="D6">
        <v>2792</v>
      </c>
      <c r="E6">
        <v>5580</v>
      </c>
      <c r="F6">
        <v>0</v>
      </c>
      <c r="G6">
        <v>6798</v>
      </c>
      <c r="H6">
        <v>0</v>
      </c>
      <c r="I6" t="s">
        <v>9</v>
      </c>
      <c r="J6" s="8">
        <f t="shared" si="0"/>
        <v>0.179609932792789</v>
      </c>
      <c r="K6">
        <f>C6/$C$2</f>
        <v>0.80061241314332821</v>
      </c>
      <c r="L6">
        <f>D6/$D$2</f>
        <v>0.83492822966507174</v>
      </c>
      <c r="M6">
        <f>E6/$E$2</f>
        <v>0.83482944344703769</v>
      </c>
      <c r="N6">
        <f t="shared" si="1"/>
        <v>0</v>
      </c>
      <c r="O6">
        <f t="shared" si="2"/>
        <v>4.0049511046018056</v>
      </c>
      <c r="P6">
        <f t="shared" si="3"/>
        <v>0</v>
      </c>
    </row>
  </sheetData>
  <phoneticPr fontId="2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"/>
  <sheetViews>
    <sheetView workbookViewId="0">
      <selection activeCell="N11" sqref="N11"/>
    </sheetView>
  </sheetViews>
  <sheetFormatPr baseColWidth="10" defaultColWidth="11.425781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s="1" t="s">
        <v>5</v>
      </c>
      <c r="B2" s="5">
        <v>481599.902</v>
      </c>
      <c r="C2">
        <v>12248797</v>
      </c>
      <c r="D2">
        <v>1080986</v>
      </c>
      <c r="E2">
        <v>2161798</v>
      </c>
      <c r="F2">
        <v>806273</v>
      </c>
      <c r="G2">
        <v>807216</v>
      </c>
      <c r="H2">
        <v>552184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1.6741552410033504</v>
      </c>
      <c r="O2">
        <f>G2/B2</f>
        <v>1.6761132978801976</v>
      </c>
      <c r="P2">
        <f>H2/B2</f>
        <v>1.1465616951059927</v>
      </c>
    </row>
    <row r="3" spans="1:16" x14ac:dyDescent="0.25">
      <c r="A3" s="1" t="s">
        <v>6</v>
      </c>
      <c r="B3" s="4">
        <v>376141.64199999999</v>
      </c>
      <c r="C3">
        <v>11065963</v>
      </c>
      <c r="D3">
        <v>1080247</v>
      </c>
      <c r="E3">
        <v>2160313</v>
      </c>
      <c r="F3">
        <v>0</v>
      </c>
      <c r="G3">
        <v>808327</v>
      </c>
      <c r="H3">
        <v>549765</v>
      </c>
      <c r="I3" t="s">
        <v>6</v>
      </c>
      <c r="J3" s="8">
        <f t="shared" ref="J3:J6" si="0">B3/$B$2</f>
        <v>0.78102516308236292</v>
      </c>
      <c r="K3">
        <f>C3/$C$2</f>
        <v>0.90343263913999061</v>
      </c>
      <c r="L3">
        <f>D3/$D$2</f>
        <v>0.99931636487429065</v>
      </c>
      <c r="M3">
        <f>E3/$E$2</f>
        <v>0.99931307180411866</v>
      </c>
      <c r="N3">
        <f t="shared" ref="N3:N6" si="1">F3/B3</f>
        <v>0</v>
      </c>
      <c r="O3">
        <f t="shared" ref="O3:O6" si="2">G3/B3</f>
        <v>2.1489963081513852</v>
      </c>
      <c r="P3">
        <f t="shared" ref="P3:P6" si="3">H3/B3</f>
        <v>1.4615903654719518</v>
      </c>
    </row>
    <row r="4" spans="1:16" x14ac:dyDescent="0.25">
      <c r="A4" s="1" t="s">
        <v>7</v>
      </c>
      <c r="B4" s="5">
        <v>160694.139</v>
      </c>
      <c r="C4">
        <v>11411734</v>
      </c>
      <c r="D4">
        <v>1076222</v>
      </c>
      <c r="E4">
        <v>2152252</v>
      </c>
      <c r="F4">
        <v>0</v>
      </c>
      <c r="G4">
        <v>808972</v>
      </c>
      <c r="H4">
        <v>539513</v>
      </c>
      <c r="I4" t="s">
        <v>7</v>
      </c>
      <c r="J4" s="8">
        <f t="shared" si="0"/>
        <v>0.33366730004027284</v>
      </c>
      <c r="K4">
        <f>C4/$C$2</f>
        <v>0.93166161542231452</v>
      </c>
      <c r="L4">
        <f>D4/$D$2</f>
        <v>0.99559291239664527</v>
      </c>
      <c r="M4">
        <f>E4/$E$2</f>
        <v>0.9955842312741523</v>
      </c>
      <c r="N4">
        <f t="shared" si="1"/>
        <v>0</v>
      </c>
      <c r="O4">
        <f t="shared" si="2"/>
        <v>5.0342346337846209</v>
      </c>
      <c r="P4">
        <f t="shared" si="3"/>
        <v>3.357390651316785</v>
      </c>
    </row>
    <row r="5" spans="1:16" x14ac:dyDescent="0.25">
      <c r="A5" s="1" t="s">
        <v>8</v>
      </c>
      <c r="B5" s="5">
        <v>18194.914000000001</v>
      </c>
      <c r="C5">
        <v>10098123</v>
      </c>
      <c r="D5">
        <v>1109027</v>
      </c>
      <c r="E5">
        <v>2217863</v>
      </c>
      <c r="F5">
        <v>442479</v>
      </c>
      <c r="G5">
        <v>442545</v>
      </c>
      <c r="H5">
        <v>237596</v>
      </c>
      <c r="I5" t="s">
        <v>8</v>
      </c>
      <c r="J5" s="8">
        <f t="shared" si="0"/>
        <v>3.7780144731009518E-2</v>
      </c>
      <c r="K5">
        <f>C5/$C$2</f>
        <v>0.82441753259524175</v>
      </c>
      <c r="L5">
        <f>D5/$D$2</f>
        <v>1.0259402064411565</v>
      </c>
      <c r="M5">
        <f>E5/$E$2</f>
        <v>1.0259344305064579</v>
      </c>
      <c r="N5">
        <f t="shared" si="1"/>
        <v>24.318828877124673</v>
      </c>
      <c r="O5">
        <f t="shared" si="2"/>
        <v>24.322456264426421</v>
      </c>
      <c r="P5">
        <f t="shared" si="3"/>
        <v>13.05837444463876</v>
      </c>
    </row>
    <row r="6" spans="1:16" x14ac:dyDescent="0.25">
      <c r="A6" s="1" t="s">
        <v>9</v>
      </c>
      <c r="B6" s="5">
        <v>1806.7560000000001</v>
      </c>
      <c r="C6">
        <v>10946560</v>
      </c>
      <c r="D6">
        <v>718694</v>
      </c>
      <c r="E6">
        <v>1437282</v>
      </c>
      <c r="F6">
        <v>68790</v>
      </c>
      <c r="G6">
        <v>70725</v>
      </c>
      <c r="H6">
        <v>17819</v>
      </c>
      <c r="I6" t="s">
        <v>9</v>
      </c>
      <c r="J6" s="8">
        <f t="shared" si="0"/>
        <v>3.7515705308428407E-3</v>
      </c>
      <c r="K6">
        <f>C6/$C$2</f>
        <v>0.89368449815928863</v>
      </c>
      <c r="L6">
        <f>D6/$D$2</f>
        <v>0.66485042359475521</v>
      </c>
      <c r="M6">
        <f>E6/$E$2</f>
        <v>0.6648549031870693</v>
      </c>
      <c r="N6">
        <f t="shared" si="1"/>
        <v>38.073763142339082</v>
      </c>
      <c r="O6">
        <f t="shared" si="2"/>
        <v>39.144743396451979</v>
      </c>
      <c r="P6">
        <f t="shared" si="3"/>
        <v>9.8624274666861478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6"/>
  <sheetViews>
    <sheetView workbookViewId="0">
      <selection sqref="A1:P6"/>
    </sheetView>
  </sheetViews>
  <sheetFormatPr baseColWidth="10"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t="s">
        <v>5</v>
      </c>
      <c r="B2">
        <v>17715.608</v>
      </c>
      <c r="C2">
        <v>188009</v>
      </c>
      <c r="D2">
        <v>44407</v>
      </c>
      <c r="E2">
        <v>88759</v>
      </c>
      <c r="F2">
        <v>0</v>
      </c>
      <c r="G2">
        <v>21701</v>
      </c>
      <c r="H2">
        <v>0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0</v>
      </c>
      <c r="O2">
        <f>G2/B2</f>
        <v>1.2249650139018655</v>
      </c>
      <c r="P2">
        <f>H2/B2</f>
        <v>0</v>
      </c>
    </row>
    <row r="3" spans="1:16" x14ac:dyDescent="0.25">
      <c r="A3" t="s">
        <v>6</v>
      </c>
      <c r="B3">
        <v>11268.332</v>
      </c>
      <c r="C3">
        <v>179997</v>
      </c>
      <c r="D3">
        <v>44895</v>
      </c>
      <c r="E3">
        <v>89765</v>
      </c>
      <c r="F3">
        <v>21583</v>
      </c>
      <c r="G3">
        <v>20947</v>
      </c>
      <c r="H3">
        <v>4493</v>
      </c>
      <c r="I3" t="s">
        <v>6</v>
      </c>
      <c r="J3" s="8">
        <f t="shared" ref="J3:J6" si="0">B3/$B$2</f>
        <v>0.63606803672783907</v>
      </c>
      <c r="K3">
        <f>C3/$C$2</f>
        <v>0.95738501880229143</v>
      </c>
      <c r="L3">
        <f>D3/$D$2</f>
        <v>1.0109892584502442</v>
      </c>
      <c r="M3">
        <f>E3/$E$2</f>
        <v>1.0113340618979483</v>
      </c>
      <c r="N3">
        <f t="shared" ref="N3:N6" si="1">F3/B3</f>
        <v>1.9153677758163319</v>
      </c>
      <c r="O3">
        <f t="shared" ref="O3:O6" si="2">G3/B3</f>
        <v>1.8589264143087014</v>
      </c>
      <c r="P3">
        <f t="shared" ref="P3:P6" si="3">H3/B3</f>
        <v>0.39872804599651485</v>
      </c>
    </row>
    <row r="4" spans="1:16" x14ac:dyDescent="0.25">
      <c r="A4" t="s">
        <v>7</v>
      </c>
      <c r="B4">
        <v>11268.332</v>
      </c>
      <c r="C4">
        <v>183141</v>
      </c>
      <c r="D4">
        <v>46224</v>
      </c>
      <c r="E4">
        <v>92444</v>
      </c>
      <c r="F4">
        <v>20763</v>
      </c>
      <c r="G4">
        <v>0</v>
      </c>
      <c r="H4">
        <v>0</v>
      </c>
      <c r="I4" t="s">
        <v>7</v>
      </c>
      <c r="J4" s="8">
        <f t="shared" si="0"/>
        <v>0.63606803672783907</v>
      </c>
      <c r="K4">
        <f>C4/$C$2</f>
        <v>0.9741076225074331</v>
      </c>
      <c r="L4">
        <f>D4/$D$2</f>
        <v>1.0409169725493728</v>
      </c>
      <c r="M4">
        <f>E4/$E$2</f>
        <v>1.0415169165943736</v>
      </c>
      <c r="N4">
        <f t="shared" si="1"/>
        <v>1.8425974669542928</v>
      </c>
      <c r="O4">
        <f t="shared" si="2"/>
        <v>0</v>
      </c>
      <c r="P4">
        <f t="shared" si="3"/>
        <v>0</v>
      </c>
    </row>
    <row r="5" spans="1:16" x14ac:dyDescent="0.25">
      <c r="A5" t="s">
        <v>8</v>
      </c>
      <c r="B5">
        <v>7145.7560000000003</v>
      </c>
      <c r="C5">
        <v>186073</v>
      </c>
      <c r="D5">
        <v>46807</v>
      </c>
      <c r="E5">
        <v>93610</v>
      </c>
      <c r="F5">
        <v>21297</v>
      </c>
      <c r="G5">
        <v>21003</v>
      </c>
      <c r="H5">
        <v>0</v>
      </c>
      <c r="I5" t="s">
        <v>8</v>
      </c>
      <c r="J5" s="8">
        <f t="shared" si="0"/>
        <v>0.40335934278970276</v>
      </c>
      <c r="K5">
        <f>C5/$C$2</f>
        <v>0.98970262061922565</v>
      </c>
      <c r="L5">
        <f>D5/$D$2</f>
        <v>1.0540455333618575</v>
      </c>
      <c r="M5">
        <f>E5/$E$2</f>
        <v>1.0546536125913992</v>
      </c>
      <c r="N5">
        <f t="shared" si="1"/>
        <v>2.9803704464580094</v>
      </c>
      <c r="O5">
        <f t="shared" si="2"/>
        <v>2.9392271440558564</v>
      </c>
      <c r="P5">
        <f t="shared" si="3"/>
        <v>0</v>
      </c>
    </row>
    <row r="6" spans="1:16" x14ac:dyDescent="0.25">
      <c r="A6" t="s">
        <v>9</v>
      </c>
      <c r="B6">
        <v>1694.3019999999999</v>
      </c>
      <c r="C6">
        <v>183047</v>
      </c>
      <c r="D6">
        <v>46379</v>
      </c>
      <c r="E6">
        <v>92734</v>
      </c>
      <c r="F6">
        <v>0</v>
      </c>
      <c r="G6">
        <v>14822</v>
      </c>
      <c r="H6">
        <v>2384</v>
      </c>
      <c r="I6" t="s">
        <v>9</v>
      </c>
      <c r="J6" s="8">
        <f t="shared" si="0"/>
        <v>9.5638941660935367E-2</v>
      </c>
      <c r="K6">
        <f>C6/$C$2</f>
        <v>0.97360764644245756</v>
      </c>
      <c r="L6">
        <f>D6/$D$2</f>
        <v>1.0444074132456596</v>
      </c>
      <c r="M6">
        <f>E6/$E$2</f>
        <v>1.044784190898951</v>
      </c>
      <c r="N6">
        <f t="shared" si="1"/>
        <v>0</v>
      </c>
      <c r="O6">
        <f t="shared" si="2"/>
        <v>8.7481452539157729</v>
      </c>
      <c r="P6">
        <f t="shared" si="3"/>
        <v>1.4070691057438403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"/>
  <sheetViews>
    <sheetView tabSelected="1" workbookViewId="0">
      <selection activeCell="N3" sqref="N3"/>
    </sheetView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t="s">
        <v>5</v>
      </c>
      <c r="B2" s="5">
        <v>564573.82499999995</v>
      </c>
      <c r="C2">
        <v>11453694</v>
      </c>
      <c r="D2">
        <v>2265251</v>
      </c>
      <c r="E2">
        <v>4530223</v>
      </c>
      <c r="F2">
        <v>862298</v>
      </c>
      <c r="G2">
        <v>896404</v>
      </c>
      <c r="H2">
        <v>655251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1.5273432132635623</v>
      </c>
      <c r="O2">
        <f>G2/B2</f>
        <v>1.5877533819425653</v>
      </c>
      <c r="P2">
        <f>H2/B2</f>
        <v>1.1606117233649649</v>
      </c>
    </row>
    <row r="3" spans="1:16" x14ac:dyDescent="0.25">
      <c r="A3" t="s">
        <v>6</v>
      </c>
      <c r="B3" s="5">
        <v>380898.17499999999</v>
      </c>
      <c r="C3">
        <v>10976434</v>
      </c>
      <c r="D3">
        <v>2240163</v>
      </c>
      <c r="E3">
        <v>4480052</v>
      </c>
      <c r="F3">
        <v>0</v>
      </c>
      <c r="G3">
        <v>875132</v>
      </c>
      <c r="H3">
        <v>656099</v>
      </c>
      <c r="I3" t="s">
        <v>6</v>
      </c>
      <c r="J3" s="8">
        <f t="shared" ref="J3:J6" si="0">B3/$B$2</f>
        <v>0.67466495635003987</v>
      </c>
      <c r="K3">
        <f>C3/$C$2</f>
        <v>0.95833134707457701</v>
      </c>
      <c r="L3">
        <f>D3/$D$2</f>
        <v>0.9889248476217426</v>
      </c>
      <c r="M3">
        <f>E3/$E$2</f>
        <v>0.98892526924171287</v>
      </c>
      <c r="N3">
        <f t="shared" ref="N3:N6" si="1">F3/B3</f>
        <v>0</v>
      </c>
      <c r="O3">
        <f t="shared" ref="O3:O6" si="2">G3/B3</f>
        <v>2.2975484196005929</v>
      </c>
      <c r="P3">
        <f t="shared" ref="P3:P6" si="3">H3/B3</f>
        <v>1.7225049713089331</v>
      </c>
    </row>
    <row r="4" spans="1:16" x14ac:dyDescent="0.25">
      <c r="A4" t="s">
        <v>7</v>
      </c>
      <c r="B4" s="5">
        <v>158016.38399999999</v>
      </c>
      <c r="C4">
        <v>11998359</v>
      </c>
      <c r="D4">
        <v>2260446</v>
      </c>
      <c r="E4">
        <v>4520614</v>
      </c>
      <c r="F4">
        <v>894351</v>
      </c>
      <c r="G4">
        <v>894383</v>
      </c>
      <c r="H4">
        <v>644159</v>
      </c>
      <c r="I4" t="s">
        <v>7</v>
      </c>
      <c r="J4" s="8">
        <f t="shared" si="0"/>
        <v>0.27988613180924565</v>
      </c>
      <c r="K4">
        <f>C4/$C$2</f>
        <v>1.0475536538692234</v>
      </c>
      <c r="L4">
        <f>D4/$D$2</f>
        <v>0.99787882225854885</v>
      </c>
      <c r="M4">
        <f>E4/$E$2</f>
        <v>0.9978789123625923</v>
      </c>
      <c r="N4">
        <f t="shared" si="1"/>
        <v>5.6598624608445673</v>
      </c>
      <c r="O4">
        <f t="shared" si="2"/>
        <v>5.6600649714905513</v>
      </c>
      <c r="P4">
        <f t="shared" si="3"/>
        <v>4.0765329752135075</v>
      </c>
    </row>
    <row r="5" spans="1:16" x14ac:dyDescent="0.25">
      <c r="A5" t="s">
        <v>8</v>
      </c>
      <c r="B5" s="5">
        <v>18201.168000000001</v>
      </c>
      <c r="C5">
        <v>10980172</v>
      </c>
      <c r="D5">
        <v>1739823</v>
      </c>
      <c r="E5">
        <v>3479218</v>
      </c>
      <c r="F5">
        <v>464028</v>
      </c>
      <c r="G5">
        <v>466852</v>
      </c>
      <c r="H5">
        <v>241630</v>
      </c>
      <c r="I5" t="s">
        <v>8</v>
      </c>
      <c r="J5" s="8">
        <f t="shared" si="0"/>
        <v>3.2238774087693496E-2</v>
      </c>
      <c r="K5">
        <f>C5/$C$2</f>
        <v>0.95865770466715805</v>
      </c>
      <c r="L5">
        <f>D5/$D$2</f>
        <v>0.76804866215708545</v>
      </c>
      <c r="M5">
        <f>E5/$E$2</f>
        <v>0.76800148690252112</v>
      </c>
      <c r="N5">
        <f t="shared" si="1"/>
        <v>25.4944078314095</v>
      </c>
      <c r="O5">
        <f t="shared" si="2"/>
        <v>25.649562709382167</v>
      </c>
      <c r="P5">
        <f t="shared" si="3"/>
        <v>13.275521658829806</v>
      </c>
    </row>
    <row r="6" spans="1:16" x14ac:dyDescent="0.25">
      <c r="A6" t="s">
        <v>9</v>
      </c>
      <c r="B6" s="5">
        <v>1808.902</v>
      </c>
      <c r="C6">
        <v>10763606</v>
      </c>
      <c r="D6">
        <v>1054515</v>
      </c>
      <c r="E6">
        <v>2108878</v>
      </c>
      <c r="F6">
        <v>44824</v>
      </c>
      <c r="G6">
        <v>45916</v>
      </c>
      <c r="H6">
        <v>6364</v>
      </c>
      <c r="I6" t="s">
        <v>9</v>
      </c>
      <c r="J6" s="8">
        <f t="shared" si="0"/>
        <v>3.2040132218315296E-3</v>
      </c>
      <c r="K6">
        <f>C6/$C$2</f>
        <v>0.93974974361983132</v>
      </c>
      <c r="L6">
        <f>D6/$D$2</f>
        <v>0.46551794922505274</v>
      </c>
      <c r="M6">
        <f>E6/$E$2</f>
        <v>0.46551306635457018</v>
      </c>
      <c r="N6">
        <f t="shared" si="1"/>
        <v>24.779672972886313</v>
      </c>
      <c r="O6">
        <f t="shared" si="2"/>
        <v>25.383354100996073</v>
      </c>
      <c r="P6">
        <f t="shared" si="3"/>
        <v>3.5181563180316013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6"/>
  <sheetViews>
    <sheetView workbookViewId="0">
      <selection activeCell="N23" sqref="N23"/>
    </sheetView>
  </sheetViews>
  <sheetFormatPr baseColWidth="10"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s="2" t="s">
        <v>0</v>
      </c>
      <c r="J1" s="2" t="s">
        <v>1</v>
      </c>
      <c r="K1" s="2" t="s">
        <v>2</v>
      </c>
      <c r="L1" s="2" t="s">
        <v>3</v>
      </c>
      <c r="M1" s="3" t="s">
        <v>4</v>
      </c>
      <c r="N1" s="6" t="s">
        <v>13</v>
      </c>
      <c r="O1" s="6" t="s">
        <v>15</v>
      </c>
      <c r="P1" s="6" t="s">
        <v>14</v>
      </c>
    </row>
    <row r="2" spans="1:16" x14ac:dyDescent="0.25">
      <c r="A2" t="s">
        <v>5</v>
      </c>
      <c r="B2">
        <v>33312.947999999997</v>
      </c>
      <c r="C2">
        <v>582269</v>
      </c>
      <c r="D2">
        <v>166825</v>
      </c>
      <c r="E2">
        <v>333567</v>
      </c>
      <c r="F2">
        <v>44944</v>
      </c>
      <c r="G2">
        <v>0</v>
      </c>
      <c r="H2">
        <v>0</v>
      </c>
      <c r="I2" t="s">
        <v>5</v>
      </c>
      <c r="J2" s="7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1.3491450831670617</v>
      </c>
      <c r="O2">
        <f>G2/B2</f>
        <v>0</v>
      </c>
      <c r="P2">
        <f>H2/B2</f>
        <v>0</v>
      </c>
    </row>
    <row r="3" spans="1:16" x14ac:dyDescent="0.25">
      <c r="A3" t="s">
        <v>6</v>
      </c>
      <c r="B3">
        <v>22377.297999999999</v>
      </c>
      <c r="C3">
        <v>565992</v>
      </c>
      <c r="D3">
        <v>165524</v>
      </c>
      <c r="E3">
        <v>330972</v>
      </c>
      <c r="F3">
        <v>45074</v>
      </c>
      <c r="G3">
        <v>0</v>
      </c>
      <c r="H3">
        <v>0</v>
      </c>
      <c r="I3" t="s">
        <v>6</v>
      </c>
      <c r="J3" s="7">
        <f t="shared" ref="J3:J6" si="0">B3/$B$2</f>
        <v>0.67172974304165456</v>
      </c>
      <c r="K3">
        <f>C3/$C$2</f>
        <v>0.97204556656802954</v>
      </c>
      <c r="L3">
        <f>D3/$D$2</f>
        <v>0.99220140866177131</v>
      </c>
      <c r="M3">
        <f>E3/$E$2</f>
        <v>0.99222045346212306</v>
      </c>
      <c r="N3">
        <f t="shared" ref="N3:N6" si="1">F3/B3</f>
        <v>2.0142735731543642</v>
      </c>
      <c r="O3">
        <f t="shared" ref="O3:O6" si="2">G3/B3</f>
        <v>0</v>
      </c>
      <c r="P3">
        <f t="shared" ref="P3:P6" si="3">H3/B3</f>
        <v>0</v>
      </c>
    </row>
    <row r="4" spans="1:16" x14ac:dyDescent="0.25">
      <c r="A4" t="s">
        <v>7</v>
      </c>
      <c r="B4">
        <v>21238.228999999999</v>
      </c>
      <c r="C4">
        <v>579049</v>
      </c>
      <c r="D4">
        <v>165760</v>
      </c>
      <c r="E4">
        <v>331470</v>
      </c>
      <c r="F4">
        <v>44835</v>
      </c>
      <c r="G4">
        <v>0</v>
      </c>
      <c r="H4">
        <v>0</v>
      </c>
      <c r="I4" t="s">
        <v>7</v>
      </c>
      <c r="J4" s="7">
        <f t="shared" si="0"/>
        <v>0.63753676198215781</v>
      </c>
      <c r="K4">
        <f>C4/$C$2</f>
        <v>0.99446990995570772</v>
      </c>
      <c r="L4">
        <f>D4/$D$2</f>
        <v>0.99361606473849839</v>
      </c>
      <c r="M4">
        <f>E4/$E$2</f>
        <v>0.99371340690176191</v>
      </c>
      <c r="N4">
        <f t="shared" si="1"/>
        <v>2.111051726582287</v>
      </c>
      <c r="O4">
        <f t="shared" si="2"/>
        <v>0</v>
      </c>
      <c r="P4">
        <f t="shared" si="3"/>
        <v>0</v>
      </c>
    </row>
    <row r="5" spans="1:16" x14ac:dyDescent="0.25">
      <c r="A5" t="s">
        <v>8</v>
      </c>
      <c r="B5">
        <v>7137.5910000000003</v>
      </c>
      <c r="C5">
        <v>574954</v>
      </c>
      <c r="D5">
        <v>165798</v>
      </c>
      <c r="E5">
        <v>331544</v>
      </c>
      <c r="F5">
        <v>39490</v>
      </c>
      <c r="G5">
        <v>0</v>
      </c>
      <c r="H5">
        <v>0</v>
      </c>
      <c r="I5" t="s">
        <v>8</v>
      </c>
      <c r="J5" s="7">
        <f t="shared" si="0"/>
        <v>0.21425876208854291</v>
      </c>
      <c r="K5">
        <f>C5/$C$2</f>
        <v>0.98743707805155345</v>
      </c>
      <c r="L5">
        <f>D5/$D$2</f>
        <v>0.99384384834407313</v>
      </c>
      <c r="M5">
        <f>E5/$E$2</f>
        <v>0.99393525138877648</v>
      </c>
      <c r="N5">
        <f t="shared" si="1"/>
        <v>5.53267902293645</v>
      </c>
      <c r="O5">
        <f t="shared" si="2"/>
        <v>0</v>
      </c>
      <c r="P5">
        <f t="shared" si="3"/>
        <v>0</v>
      </c>
    </row>
    <row r="6" spans="1:16" x14ac:dyDescent="0.25">
      <c r="A6" t="s">
        <v>9</v>
      </c>
      <c r="B6">
        <v>1672.952</v>
      </c>
      <c r="C6">
        <v>610891</v>
      </c>
      <c r="D6">
        <v>42028</v>
      </c>
      <c r="E6">
        <v>83891</v>
      </c>
      <c r="F6">
        <v>13383</v>
      </c>
      <c r="G6">
        <v>0</v>
      </c>
      <c r="H6">
        <v>0</v>
      </c>
      <c r="I6" t="s">
        <v>9</v>
      </c>
      <c r="J6" s="7">
        <f t="shared" si="0"/>
        <v>5.0219272098044283E-2</v>
      </c>
      <c r="K6">
        <f>C6/$C$2</f>
        <v>1.0491559743005381</v>
      </c>
      <c r="L6">
        <f>D6/$D$2</f>
        <v>0.25192866776562267</v>
      </c>
      <c r="M6">
        <f>E6/$E$2</f>
        <v>0.25149670081273029</v>
      </c>
      <c r="N6">
        <f t="shared" si="1"/>
        <v>7.9996317885988359</v>
      </c>
      <c r="O6">
        <f t="shared" si="2"/>
        <v>0</v>
      </c>
      <c r="P6">
        <f t="shared" si="3"/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Q E A A B Q S w M E F A A C A A g A c X B P U O L h y K C n A A A A + A A A A B I A H A B D b 2 5 m a W c v U G F j a 2 F n Z S 5 4 b W w g o h g A K K A U A A A A A A A A A A A A A A A A A A A A A A A A A A A A h Y + 9 D o I w G E V f h X S n f y p R 8 1 E G d Z P E x M S 4 k l K h E Y q h x f J u D j 6 S r y C J o m 6 O 9 + Q M 5 z 5 u d 0 j 6 u g q u q r W 6 M T F i m K J A G d n k 2 h Q x 6 t w p n K N E w C 6 T 5 6 x Q w S A b u + x t H q P S u c u S E O 8 9 9 h P c t A X h l D J y T L d 7 W a o 6 Q x 9 Z / 5 d D b a z L j F R I w O E V I z i O G J 6 x B c f T i A E Z M a T a f B U + F G M K 5 A f C q q t c 1 y q R q 3 C 9 A T J O I O 8 X 4 g l Q S w M E F A A C A A g A c X B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F w T 1 A n u I v Y i w E A A G U U A A A T A B w A R m 9 y b X V s Y X M v U 2 V j d G l v b j E u b S C i G A A o o B Q A A A A A A A A A A A A A A A A A A A A A A A A A A A D t 0 t 1 O w j A U B / B 7 E t 6 h q T c j a Z Z t g p / Z h Q E U L z Q a u B N D 6 j h I Y 9 d i 2 x G R 8 D Y + g y / g i 9 k 6 E z H q E 3 h 2 s + 2 0 5 + z f 5 W e h c E I r M q z v 6 X G z 0 W z Y O T c w J Y 8 V l 8 K t J l P u O M m J B N d s E H 9 d V y A l + E r X L u O e L q o S l I t O h Y S 4 q 5 X z L z a i / a N x k k 4 u u H V g R n O w w o 6 T b N L z o 8 Z p l o h J J 3 k o x 9 t f i A u 7 p C 1 2 0 w M p S u G 7 c s o o I 1 0 t q 1 L Z v M N I X x V 6 K t R 9 n m a d j P k Y 2 s H Q r S T k X 4 / x p V Z w 2 2 J 1 0 h 0 6 e H u d g y H 3 Y F 0 1 c 0 A G w K d g q A 8 / 4 n d + + 5 X R p e + t y z a q j 8 b I z W f 9 R M p h w S U 3 N n e m 2 h 5 8 B m 8 v y v f 4 o G S 0 W n x N H B m u 7 E y b s k 7 u 1 8 B G f w Z h 6 z V V v A R / U u d 3 E g d P b s P I m l r x H I r n y u 2 1 4 z D k o 7 r Q w v / d n / W l D y I K + G V l x n + U N 6 1 m Q 6 i / D r I t Y I d + M x B l L Y o Q E A K J d h E C Q g g Q 2 g g B I Q Q I H Y S A E A K E f Y S A E A K E P Y S A E A K E A 4 S A E A K E Q 4 S A E A K E N E E J / 0 j C O 1 B L A Q I t A B Q A A g A I A H F w T 1 D i 4 c i g p w A A A P g A A A A S A A A A A A A A A A A A A A A A A A A A A A B D b 2 5 m a W c v U G F j a 2 F n Z S 5 4 b W x Q S w E C L Q A U A A I A C A B x c E 9 Q D 8 r p q 6 Q A A A D p A A A A E w A A A A A A A A A A A A A A A A D z A A A A W 0 N v b n R l b n R f V H l w Z X N d L n h t b F B L A Q I t A B Q A A g A I A H F w T 1 A n u I v Y i w E A A G U U A A A T A A A A A A A A A A A A A A A A A O Q B A A B G b 3 J t d W x h c y 9 T Z W N 0 a W 9 u M S 5 t U E s F B g A A A A A D A A M A w g A A A L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B h A A A A A A A A P m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F 1 Y W x p d H l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x d W F s a X R 5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N V Q x O D o w O D o 1 M i 4 2 M z I 0 M T A 2 W i I g L z 4 8 R W 5 0 c n k g V H l w Z T 0 i R m l s b E N v b H V t b l R 5 c G V z I i B W Y W x 1 Z T 0 i c 0 J n T U R B d 0 0 9 I i A v P j x F b n R y e S B U e X B l P S J G a W x s Q 2 9 s d W 1 u T m F t Z X M i I F Z h b H V l P S J z W y Z x d W 9 0 O 2 5 h b W U m c X V v d D s s J n F 1 b 3 Q 7 c 2 l 6 Z S Z x d W 9 0 O y w m c X V v d D t w b 2 l u d H M m c X V v d D s s J n F 1 b 3 Q 7 d m V y d G l j Z X M m c X V v d D s s J n F 1 b 3 Q 7 Z m F j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Y W x p d H l f Z G F 0 Y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x d W F s a X R 5 X 2 R h d G E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m F t Z S Z x d W 9 0 O y w m c X V v d D t z a X p l J n F 1 b 3 Q 7 L C Z x d W 9 0 O 3 B v a W 5 0 c y Z x d W 9 0 O y w m c X V v d D t 2 Z X J 0 a W N l c y Z x d W 9 0 O y w m c X V v d D t m Y W N l c y Z x d W 9 0 O 1 0 i I C 8 + P E V u d H J 5 I F R 5 c G U 9 I k Z p b G x D b 2 x 1 b W 5 U e X B l c y I g V m F s d W U 9 I n N C Z 0 1 E Q X d N P S I g L z 4 8 R W 5 0 c n k g V H l w Z T 0 i R m l s b E x h c 3 R V c G R h d G V k I i B W Y W x 1 Z T 0 i Z D I w M j A t M D E t M j V U M T g 6 M D g 6 N T I u N j M y N D E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F s a X R 5 X 2 R h d G E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X V h b G l 0 e V 9 k Y X R h N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5 h b W U m c X V v d D s s J n F 1 b 3 Q 7 c 2 l 6 Z S Z x d W 9 0 O y w m c X V v d D t w b 2 l u d H M m c X V v d D s s J n F 1 b 3 Q 7 d m V y d G l j Z X M m c X V v d D s s J n F 1 b 3 Q 7 Z m F j Z X M m c X V v d D t d I i A v P j x F b n R y e S B U e X B l P S J G a W x s Q 2 9 s d W 1 u V H l w Z X M i I F Z h b H V l P S J z Q m d N R E F 3 T T 0 i I C 8 + P E V u d H J 5 I F R 5 c G U 9 I k Z p b G x M Y X N 0 V X B k Y X R l Z C I g V m F s d W U 9 I m Q y M D I w L T A x L T I 1 V D E 4 O j A 4 O j U y L j Y z M j Q x M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h b G l 0 e V 9 k Y X R h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z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F 1 Y W x p d H l f Z G F 0 Y T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Y W 1 l J n F 1 b 3 Q 7 L C Z x d W 9 0 O 3 N p e m U m c X V v d D s s J n F 1 b 3 Q 7 c G 9 p b n R z J n F 1 b 3 Q 7 L C Z x d W 9 0 O 3 Z l c n R p Y 2 V z J n F 1 b 3 Q 7 L C Z x d W 9 0 O 2 Z h Y 2 V z J n F 1 b 3 Q 7 X S I g L z 4 8 R W 5 0 c n k g V H l w Z T 0 i R m l s b E N v b H V t b l R 5 c G V z I i B W Y W x 1 Z T 0 i c 0 J n T U R B d 0 0 9 I i A v P j x F b n R y e S B U e X B l P S J G a W x s T G F z d F V w Z G F 0 Z W Q i I F Z h b H V l P S J k M j A y M C 0 w M S 0 y N V Q x O D o w O D o 1 M i 4 2 M z I 0 M T A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Y W x p d H l f Z G F 0 Y S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N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Q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x d W F s a X R 5 X 2 R h d G E 2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m F t Z S Z x d W 9 0 O y w m c X V v d D t z a X p l J n F 1 b 3 Q 7 L C Z x d W 9 0 O 3 B v a W 5 0 c y Z x d W 9 0 O y w m c X V v d D t 2 Z X J 0 a W N l c y Z x d W 9 0 O y w m c X V v d D t m Y W N l c y Z x d W 9 0 O 1 0 i I C 8 + P E V u d H J 5 I F R 5 c G U 9 I k Z p b G x D b 2 x 1 b W 5 U e X B l c y I g V m F s d W U 9 I n N C Z 0 1 E Q X d N P S I g L z 4 8 R W 5 0 c n k g V H l w Z T 0 i R m l s b E x h c 3 R V c G R h d G V k I i B W Y W x 1 Z T 0 i Z D I w M j A t M D E t M j V U M T g 6 M D g 6 N T I u N j M y N D E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F s a X R 5 X 2 R h d G E l M j A o N S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U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1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X V h b G l 0 e V 9 k Y X R h N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5 h b W U m c X V v d D s s J n F 1 b 3 Q 7 c 2 l 6 Z S Z x d W 9 0 O y w m c X V v d D t w b 2 l u d H M m c X V v d D s s J n F 1 b 3 Q 7 d m V y d G l j Z X M m c X V v d D s s J n F 1 b 3 Q 7 Z m F j Z X M m c X V v d D t d I i A v P j x F b n R y e S B U e X B l P S J G a W x s Q 2 9 s d W 1 u V H l w Z X M i I F Z h b H V l P S J z Q m d N R E F 3 T T 0 i I C 8 + P E V u d H J 5 I F R 5 c G U 9 I k Z p b G x M Y X N 0 V X B k Y X R l Z C I g V m F s d W U 9 I m Q y M D I w L T A x L T I 1 V D E 4 O j A 4 O j U y L j Y z M j Q x M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h b G l 0 e V 9 k Y X R h J T I w K D c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3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N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F 1 Y W x p d H l f Z G F 0 Y T k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N V Q x O D o w O D o 1 M i 4 2 M z I 0 M T A 2 W i I g L z 4 8 R W 5 0 c n k g V H l w Z T 0 i R m l s b E N v b H V t b l R 5 c G V z I i B W Y W x 1 Z T 0 i c 0 J n T U R B d 0 0 9 I i A v P j x F b n R y e S B U e X B l P S J G a W x s Q 2 9 s d W 1 u T m F t Z X M i I F Z h b H V l P S J z W y Z x d W 9 0 O 2 5 h b W U m c X V v d D s s J n F 1 b 3 Q 7 c 2 l 6 Z S Z x d W 9 0 O y w m c X V v d D t w b 2 l u d H M m c X V v d D s s J n F 1 b 3 Q 7 d m V y d G l j Z X M m c X V v d D s s J n F 1 b 3 Q 7 Z m F j Z X M m c X V v d D t d I i A v P j x F b n R y e S B U e X B l P S J G a W x s U 3 R h d H V z I i B W Y W x 1 Z T 0 i c 0 N v b X B s Z X R l I i A v P j x F b n R y e S B U e X B l P S J G a W x s Q 2 9 1 b n Q i I F Z h b H V l P S J s N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d W F s a X R 5 X 2 R h d G E l M j A o N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Y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2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U Y X J n Z X Q i I F Z h b H V l P S J z c X V h b G l 0 e V 9 k Y X R h O T E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w L T A x L T I 1 V D E 4 O j A 4 O j U y L j Y z M j Q x M D Z a I i A v P j x F b n R y e S B U e X B l P S J G a W x s Q 2 9 s d W 1 u V H l w Z X M i I F Z h b H V l P S J z Q m d N R E F 3 T T 0 i I C 8 + P E V u d H J 5 I F R 5 c G U 9 I k Z p b G x D b 2 x 1 b W 5 O Y W 1 l c y I g V m F s d W U 9 I n N b J n F 1 b 3 Q 7 b m F t Z S Z x d W 9 0 O y w m c X V v d D t z a X p l J n F 1 b 3 Q 7 L C Z x d W 9 0 O 3 B v a W 5 0 c y Z x d W 9 0 O y w m c X V v d D t 2 Z X J 0 a W N l c y Z x d W 9 0 O y w m c X V v d D t m Y W N l c y Z x d W 9 0 O 1 0 i I C 8 + P E V u d H J 5 I F R 5 c G U 9 I k Z p b G x T d G F 0 d X M i I F Z h b H V l P S J z Q 2 9 t c G x l d G U i I C 8 + P E V u d H J 5 I F R 5 c G U 9 I k Z p b G x D b 3 V u d C I g V m F s d W U 9 I m w 1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X V h b G l 0 e V 9 k Y X R h J T I w K D g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4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O C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V G F y Z 2 V 0 I i B W Y W x 1 Z T 0 i c 3 F 1 Y W x p d H l f Z G F 0 Y T k x M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C 0 w M S 0 y N V Q x O D o w O D o 1 M i 4 2 M z I 0 M T A 2 W i I g L z 4 8 R W 5 0 c n k g V H l w Z T 0 i R m l s b E N v b H V t b l R 5 c G V z I i B W Y W x 1 Z T 0 i c 0 J n T U R B d 0 0 9 I i A v P j x F b n R y e S B U e X B l P S J G a W x s Q 2 9 s d W 1 u T m F t Z X M i I F Z h b H V l P S J z W y Z x d W 9 0 O 2 5 h b W U m c X V v d D s s J n F 1 b 3 Q 7 c 2 l 6 Z S Z x d W 9 0 O y w m c X V v d D t w b 2 l u d H M m c X V v d D s s J n F 1 b 3 Q 7 d m V y d G l j Z X M m c X V v d D s s J n F 1 b 3 Q 7 Z m F j Z X M m c X V v d D t d I i A v P j x F b n R y e S B U e X B l P S J G a W x s U 3 R h d H V z I i B W Y W x 1 Z T 0 i c 0 N v b X B s Z X R l I i A v P j x F b n R y e S B U e X B l P S J G a W x s Q 2 9 1 b n Q i I F Z h b H V l P S J s N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F 1 Y W x p d H l f Z G F 0 Y S U y M C g 5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O S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k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Z p b G x U Y X J n Z X Q i I F Z h b H V l P S J z c X V h b G l 0 e V 9 k Y X R h N D E y I i A v P j x F b n R y e S B U e X B l P S J G a W x s Z W R D b 2 1 w b G V 0 Z V J l c 3 V s d F R v V 2 9 y a 3 N o Z W V 0 I i B W Y W x 1 Z T 0 i b D E i I C 8 + P E V u d H J 5 I F R 5 c G U 9 I k Z p b G x D b 3 V u d C I g V m F s d W U 9 I m w 1 I i A v P j x F b n R y e S B U e X B l P S J G a W x s U 3 R h d H V z I i B W Y W x 1 Z T 0 i c 0 N v b X B s Z X R l I i A v P j x F b n R y e S B U e X B l P S J G a W x s Q 2 9 s d W 1 u T m F t Z X M i I F Z h b H V l P S J z W y Z x d W 9 0 O 2 5 h b W U m c X V v d D s s J n F 1 b 3 Q 7 c 2 l 6 Z S Z x d W 9 0 O y w m c X V v d D t w b 2 l u d H M m c X V v d D s s J n F 1 b 3 Q 7 d m V y d G l j Z X M m c X V v d D s s J n F 1 b 3 Q 7 Z m F j Z X M m c X V v d D t d I i A v P j x F b n R y e S B U e X B l P S J G a W x s Q 2 9 s d W 1 u V H l w Z X M i I F Z h b H V l P S J z Q m d N R E F 3 T T 0 i I C 8 + P E V u d H J 5 I F R 5 c G U 9 I k Z p b G x M Y X N 0 V X B k Y X R l Z C I g V m F s d W U 9 I m Q y M D I w L T A x L T I 1 V D E 4 O j A 4 O j U y L j Y z M j Q x M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X V h b G l 0 e V 9 k Y X R h J T I w K D E w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M T A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x M C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N 1 0 T L T e S J M p s w d h c A d W Y k A A A A A A g A A A A A A A 2 Y A A M A A A A A Q A A A A m Z S p k 1 V H b Z Q m R L P G j 5 L L Z A A A A A A E g A A A o A A A A B A A A A A i i 1 O G i m j A g j y + T R + S l 0 c a U A A A A I i M B Z 4 5 U 2 V Q 2 K T V s q I U m 8 a k z 5 j 4 Z 6 r R N H W H m Q k q A N u U A b t 0 t Y + X j M D p O J 2 B P B o f 4 j z L n + 8 K n R G e m u a z R U w 3 3 z R t O G f D m D R 4 4 6 8 R J k 1 C y 1 A k F A A A A D D l I 1 m W p A p P U F S + p y T / o 4 l 4 c y X m < / D a t a M a s h u p > 
</file>

<file path=customXml/itemProps1.xml><?xml version="1.0" encoding="utf-8"?>
<ds:datastoreItem xmlns:ds="http://schemas.openxmlformats.org/officeDocument/2006/customXml" ds:itemID="{1D435A03-02DC-4DC4-B579-5D685C73F5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SfM_compare</vt:lpstr>
      <vt:lpstr>SfM_heat</vt:lpstr>
      <vt:lpstr>120i_400km_1k</vt:lpstr>
      <vt:lpstr>120i_400km_10k</vt:lpstr>
      <vt:lpstr>120i_200km_1k</vt:lpstr>
      <vt:lpstr>120i_200km_10k</vt:lpstr>
      <vt:lpstr>120i_100km_1k</vt:lpstr>
      <vt:lpstr>120i_100km_10k</vt:lpstr>
      <vt:lpstr>120i_50km_1k</vt:lpstr>
      <vt:lpstr>120i_50km_10k</vt:lpstr>
      <vt:lpstr>30i_400km_1k</vt:lpstr>
      <vt:lpstr>30i_200km_1k</vt:lpstr>
      <vt:lpstr>30i_100km_1k</vt:lpstr>
      <vt:lpstr>30i_50km_1k</vt:lpstr>
      <vt:lpstr>30i_50km_10k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Schwarzkopf</dc:creator>
  <cp:lastModifiedBy>Gabriel Schwarzkopf</cp:lastModifiedBy>
  <dcterms:created xsi:type="dcterms:W3CDTF">2020-01-25T18:07:56Z</dcterms:created>
  <dcterms:modified xsi:type="dcterms:W3CDTF">2020-02-17T18:58:06Z</dcterms:modified>
</cp:coreProperties>
</file>