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asds\電子センター(技術部)\TJ000\06他社授受_D\A_008_NSCS\02_共有情報\0203_業務\020301_共通\生産性\予実一覧\"/>
    </mc:Choice>
  </mc:AlternateContent>
  <xr:revisionPtr revIDLastSave="0" documentId="13_ncr:1_{6D5B7A96-9419-4B29-A00E-3BFCCC00AA65}" xr6:coauthVersionLast="47" xr6:coauthVersionMax="47" xr10:uidLastSave="{00000000-0000-0000-0000-000000000000}"/>
  <bookViews>
    <workbookView xWindow="21975" yWindow="1485" windowWidth="25905" windowHeight="14100" tabRatio="591" xr2:uid="{00000000-000D-0000-FFFF-FFFF00000000}"/>
  </bookViews>
  <sheets>
    <sheet name="予実工数一覧" sheetId="1" r:id="rId1"/>
    <sheet name="更新方法" sheetId="2" r:id="rId2"/>
  </sheets>
  <definedNames>
    <definedName name="_xlnm._FilterDatabase" localSheetId="0" hidden="1">予実工数一覧!$B$3:$S$202</definedName>
    <definedName name="Z_11424B45_F4C7_4BEB_B1B4_6E96FAAAC89F_.wvu.FilterData" localSheetId="0" hidden="1">予実工数一覧!$A$3:$AC$4</definedName>
    <definedName name="Z_15FB82F6_495C_45EF_9835_985A7CDAD2AC_.wvu.FilterData" localSheetId="0" hidden="1">予実工数一覧!$A$3:$AC$4</definedName>
    <definedName name="Z_3E712ABD_FFBE_4A8B_B40A_418E92D276A7_.wvu.FilterData" localSheetId="0" hidden="1">予実工数一覧!$A$3:$AC$3</definedName>
    <definedName name="Z_796EB959_BA88_455C_931C_E33A05C691FF_.wvu.FilterData" localSheetId="0" hidden="1">予実工数一覧!$A$3:$AC$4</definedName>
    <definedName name="Z_F1D14CE0_6CB4_4313_898D_7C0774A01E65_.wvu.FilterData" localSheetId="0" hidden="1">予実工数一覧!$A$3:$AC$4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8" i="1" l="1"/>
  <c r="L196" i="1"/>
  <c r="K196" i="1"/>
  <c r="L195" i="1"/>
  <c r="K195" i="1"/>
  <c r="L194" i="1"/>
  <c r="K194" i="1"/>
  <c r="L193" i="1"/>
  <c r="K193" i="1"/>
  <c r="L198" i="1"/>
  <c r="K198" i="1"/>
  <c r="L197" i="1"/>
  <c r="K197" i="1"/>
  <c r="L200" i="1"/>
  <c r="K200" i="1"/>
  <c r="L199" i="1"/>
  <c r="K199" i="1"/>
  <c r="L192" i="1"/>
  <c r="K192" i="1"/>
  <c r="L191" i="1"/>
  <c r="K191" i="1"/>
  <c r="L190" i="1"/>
  <c r="K190"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85" i="1"/>
  <c r="K185" i="1"/>
  <c r="L184" i="1"/>
  <c r="K184" i="1"/>
  <c r="L183" i="1"/>
  <c r="K183" i="1"/>
  <c r="L182" i="1"/>
  <c r="K182" i="1"/>
  <c r="L165" i="1"/>
  <c r="K165" i="1"/>
  <c r="L164" i="1"/>
  <c r="K164" i="1"/>
  <c r="L163" i="1"/>
  <c r="K163" i="1"/>
  <c r="L162" i="1"/>
  <c r="K162" i="1"/>
  <c r="L161" i="1"/>
  <c r="K161" i="1"/>
  <c r="L160" i="1"/>
  <c r="K160" i="1"/>
  <c r="L158" i="1"/>
  <c r="K158" i="1"/>
  <c r="L157" i="1"/>
  <c r="K157" i="1"/>
  <c r="L156" i="1"/>
  <c r="K156" i="1"/>
  <c r="L155" i="1"/>
  <c r="K155" i="1"/>
  <c r="L154" i="1"/>
  <c r="K154" i="1"/>
  <c r="L143" i="1"/>
  <c r="L144" i="1"/>
  <c r="L145" i="1"/>
  <c r="L146" i="1"/>
  <c r="L147" i="1"/>
  <c r="L148" i="1"/>
  <c r="L149" i="1"/>
  <c r="L150" i="1"/>
  <c r="L151" i="1"/>
  <c r="L152" i="1"/>
  <c r="L153" i="1"/>
  <c r="L159" i="1"/>
  <c r="L166" i="1"/>
  <c r="L167" i="1"/>
  <c r="L186" i="1"/>
  <c r="L187" i="1"/>
  <c r="L188" i="1"/>
  <c r="L189" i="1"/>
  <c r="L201" i="1"/>
  <c r="K144" i="1"/>
  <c r="K145" i="1"/>
  <c r="K146" i="1"/>
  <c r="K147" i="1"/>
  <c r="K148" i="1"/>
  <c r="K149" i="1"/>
  <c r="K150" i="1"/>
  <c r="K151" i="1"/>
  <c r="K152" i="1"/>
  <c r="K153" i="1"/>
  <c r="K159" i="1"/>
  <c r="K166" i="1"/>
  <c r="K167" i="1"/>
  <c r="K186" i="1"/>
  <c r="K187" i="1"/>
  <c r="K188" i="1"/>
  <c r="K189" i="1"/>
  <c r="K201" i="1"/>
  <c r="L142" i="1"/>
  <c r="L141" i="1"/>
  <c r="K143" i="1"/>
  <c r="L140" i="1"/>
  <c r="L139" i="1"/>
  <c r="L138" i="1"/>
  <c r="K138" i="1" l="1"/>
  <c r="K139" i="1"/>
  <c r="K140" i="1"/>
  <c r="K141" i="1"/>
  <c r="K142" i="1"/>
  <c r="L137" i="1"/>
  <c r="K137" i="1"/>
  <c r="L136" i="1"/>
  <c r="K136" i="1"/>
  <c r="K121" i="1"/>
  <c r="K122" i="1"/>
  <c r="K123" i="1"/>
  <c r="K124" i="1"/>
  <c r="K125" i="1"/>
  <c r="K126" i="1"/>
  <c r="K127" i="1"/>
  <c r="K128" i="1"/>
  <c r="K129" i="1"/>
  <c r="K130" i="1"/>
  <c r="K131" i="1"/>
  <c r="K132" i="1"/>
  <c r="K133" i="1"/>
  <c r="K134" i="1"/>
  <c r="K135" i="1"/>
  <c r="L130" i="1"/>
  <c r="L129" i="1"/>
  <c r="L128" i="1"/>
  <c r="L127" i="1"/>
  <c r="L126" i="1"/>
  <c r="L125" i="1"/>
  <c r="L114" i="1" l="1"/>
  <c r="L115" i="1"/>
  <c r="L116" i="1"/>
  <c r="L117" i="1"/>
  <c r="L118" i="1"/>
  <c r="L119" i="1"/>
  <c r="L120" i="1"/>
  <c r="L121" i="1"/>
  <c r="L122" i="1"/>
  <c r="L123" i="1"/>
  <c r="L124" i="1"/>
  <c r="L131" i="1"/>
  <c r="L132" i="1"/>
  <c r="L133" i="1"/>
  <c r="L134" i="1"/>
  <c r="L135" i="1"/>
  <c r="K120" i="1"/>
  <c r="K104" i="1"/>
  <c r="L104" i="1"/>
  <c r="K105" i="1"/>
  <c r="L105" i="1"/>
  <c r="K106" i="1"/>
  <c r="L106" i="1"/>
  <c r="K107" i="1"/>
  <c r="L107" i="1"/>
  <c r="K108" i="1"/>
  <c r="L108" i="1"/>
  <c r="K109" i="1"/>
  <c r="L109" i="1"/>
  <c r="K110" i="1"/>
  <c r="L110" i="1"/>
  <c r="K111" i="1"/>
  <c r="L111" i="1"/>
  <c r="K112" i="1"/>
  <c r="L112" i="1"/>
  <c r="K113" i="1"/>
  <c r="L113" i="1"/>
  <c r="K114" i="1"/>
  <c r="K115" i="1"/>
  <c r="K116" i="1"/>
  <c r="K117" i="1"/>
  <c r="K118" i="1"/>
  <c r="K119" i="1"/>
  <c r="K101" i="1"/>
  <c r="L101" i="1"/>
  <c r="K102" i="1"/>
  <c r="L102" i="1"/>
  <c r="K103" i="1"/>
  <c r="L103" i="1"/>
  <c r="K93" i="1"/>
  <c r="L93" i="1"/>
  <c r="K94" i="1"/>
  <c r="L94" i="1"/>
  <c r="K95" i="1"/>
  <c r="L95" i="1"/>
  <c r="K96" i="1"/>
  <c r="L96" i="1"/>
  <c r="K97" i="1"/>
  <c r="L97" i="1"/>
  <c r="K98" i="1"/>
  <c r="L98" i="1"/>
  <c r="L73" i="1"/>
  <c r="L74" i="1"/>
  <c r="L75" i="1"/>
  <c r="L76" i="1"/>
  <c r="L77" i="1"/>
  <c r="L78" i="1"/>
  <c r="L79" i="1"/>
  <c r="L80" i="1"/>
  <c r="L81" i="1"/>
  <c r="L82" i="1"/>
  <c r="L83" i="1"/>
  <c r="L84" i="1"/>
  <c r="L85" i="1"/>
  <c r="L86" i="1"/>
  <c r="L87" i="1"/>
  <c r="L88" i="1"/>
  <c r="L89" i="1"/>
  <c r="L90" i="1"/>
  <c r="L91" i="1"/>
  <c r="L92" i="1"/>
  <c r="L99" i="1"/>
  <c r="L100" i="1"/>
  <c r="K86" i="1"/>
  <c r="K87" i="1"/>
  <c r="K88" i="1"/>
  <c r="K89" i="1"/>
  <c r="K90" i="1"/>
  <c r="K91" i="1"/>
  <c r="K92" i="1"/>
  <c r="K99" i="1"/>
  <c r="K100" i="1"/>
  <c r="K77" i="1"/>
  <c r="K78" i="1"/>
  <c r="K79" i="1"/>
  <c r="K80" i="1"/>
  <c r="K81" i="1"/>
  <c r="K82" i="1"/>
  <c r="K83" i="1"/>
  <c r="K84" i="1"/>
  <c r="K85" i="1"/>
  <c r="K76" i="1"/>
  <c r="K75" i="1"/>
  <c r="L67" i="1"/>
  <c r="L68" i="1"/>
  <c r="L69" i="1"/>
  <c r="L70" i="1"/>
  <c r="L71" i="1"/>
  <c r="L72" i="1"/>
  <c r="K68" i="1"/>
  <c r="K69" i="1"/>
  <c r="K70" i="1"/>
  <c r="K71" i="1"/>
  <c r="K72" i="1"/>
  <c r="K73" i="1"/>
  <c r="K74" i="1"/>
  <c r="G259" i="1"/>
  <c r="H259" i="1"/>
  <c r="I259" i="1"/>
  <c r="J259" i="1"/>
  <c r="G244" i="1"/>
  <c r="H244" i="1"/>
  <c r="I244" i="1"/>
  <c r="J244" i="1"/>
  <c r="G229" i="1"/>
  <c r="H229" i="1"/>
  <c r="I229" i="1"/>
  <c r="J229" i="1"/>
  <c r="G214" i="1"/>
  <c r="H214" i="1"/>
  <c r="I214" i="1"/>
  <c r="J214" i="1"/>
  <c r="G255" i="1"/>
  <c r="H255" i="1"/>
  <c r="I255" i="1"/>
  <c r="J255" i="1"/>
  <c r="G238" i="1"/>
  <c r="G240" i="1"/>
  <c r="H240" i="1"/>
  <c r="I240" i="1"/>
  <c r="J240" i="1"/>
  <c r="G225" i="1"/>
  <c r="H225" i="1"/>
  <c r="I225" i="1"/>
  <c r="J225" i="1"/>
  <c r="G210" i="1"/>
  <c r="H210" i="1"/>
  <c r="I210" i="1"/>
  <c r="J210" i="1"/>
  <c r="G209" i="1"/>
  <c r="K240" i="1" l="1"/>
  <c r="K259" i="1"/>
  <c r="K214" i="1"/>
  <c r="K244" i="1"/>
  <c r="K255" i="1"/>
  <c r="K229" i="1"/>
  <c r="K210" i="1"/>
  <c r="K225" i="1"/>
  <c r="R255" i="1"/>
  <c r="Q225" i="1"/>
  <c r="R229" i="1"/>
  <c r="R225" i="1"/>
  <c r="Q229" i="1"/>
  <c r="O259" i="1"/>
  <c r="O225" i="1"/>
  <c r="O255" i="1"/>
  <c r="P255" i="1"/>
  <c r="O229" i="1"/>
  <c r="Q255" i="1"/>
  <c r="R259" i="1"/>
  <c r="P229" i="1"/>
  <c r="Q259" i="1"/>
  <c r="P259" i="1"/>
  <c r="P225"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X240" i="1" l="1"/>
  <c r="S225" i="1"/>
  <c r="S255" i="1"/>
  <c r="S259" i="1"/>
  <c r="S229" i="1"/>
  <c r="AA240" i="1"/>
  <c r="Z244" i="1"/>
  <c r="AA244" i="1"/>
  <c r="X244" i="1"/>
  <c r="Z240" i="1"/>
  <c r="Y240" i="1"/>
  <c r="Y244" i="1"/>
  <c r="G243" i="1"/>
  <c r="G228" i="1"/>
  <c r="H228" i="1"/>
  <c r="I228" i="1"/>
  <c r="J243" i="1"/>
  <c r="J242" i="1"/>
  <c r="J227" i="1"/>
  <c r="J224" i="1"/>
  <c r="I224" i="1"/>
  <c r="H242" i="1"/>
  <c r="I242" i="1"/>
  <c r="H258" i="1"/>
  <c r="G258" i="1"/>
  <c r="J257" i="1"/>
  <c r="I257" i="1"/>
  <c r="J258" i="1"/>
  <c r="I258" i="1"/>
  <c r="H257" i="1"/>
  <c r="G257" i="1"/>
  <c r="J256" i="1"/>
  <c r="I256" i="1"/>
  <c r="H256" i="1"/>
  <c r="G256" i="1"/>
  <c r="J253" i="1"/>
  <c r="I253" i="1"/>
  <c r="H253" i="1"/>
  <c r="I243" i="1"/>
  <c r="H243" i="1"/>
  <c r="G242" i="1"/>
  <c r="J241" i="1"/>
  <c r="I241" i="1"/>
  <c r="H241" i="1"/>
  <c r="J239" i="1"/>
  <c r="I239" i="1"/>
  <c r="H239" i="1"/>
  <c r="J228" i="1"/>
  <c r="I227" i="1"/>
  <c r="H227" i="1"/>
  <c r="G227" i="1"/>
  <c r="J226" i="1"/>
  <c r="I226" i="1"/>
  <c r="H226" i="1"/>
  <c r="G226" i="1"/>
  <c r="H224" i="1"/>
  <c r="G224" i="1"/>
  <c r="J223" i="1"/>
  <c r="I223" i="1"/>
  <c r="H223" i="1"/>
  <c r="G223" i="1"/>
  <c r="J213" i="1"/>
  <c r="I213" i="1"/>
  <c r="H213" i="1"/>
  <c r="G213" i="1"/>
  <c r="J212" i="1"/>
  <c r="I212" i="1"/>
  <c r="H212" i="1"/>
  <c r="G212" i="1"/>
  <c r="J211" i="1"/>
  <c r="I211" i="1"/>
  <c r="H211" i="1"/>
  <c r="G211" i="1"/>
  <c r="J209" i="1"/>
  <c r="I209" i="1"/>
  <c r="H209" i="1"/>
  <c r="J208" i="1"/>
  <c r="H208" i="1"/>
  <c r="G208" i="1"/>
  <c r="G218" i="1" s="1"/>
  <c r="G239" i="1"/>
  <c r="G248" i="1" s="1"/>
  <c r="J238" i="1"/>
  <c r="I238" i="1"/>
  <c r="H238" i="1"/>
  <c r="G253" i="1"/>
  <c r="I248" i="1" l="1"/>
  <c r="J248" i="1"/>
  <c r="H248" i="1"/>
  <c r="K257" i="1"/>
  <c r="K208" i="1"/>
  <c r="K238" i="1"/>
  <c r="K209" i="1"/>
  <c r="AB244" i="1"/>
  <c r="AB240" i="1"/>
  <c r="K212" i="1"/>
  <c r="K223" i="1"/>
  <c r="K211" i="1"/>
  <c r="K213" i="1"/>
  <c r="K224" i="1"/>
  <c r="K243" i="1"/>
  <c r="K258" i="1"/>
  <c r="K239" i="1"/>
  <c r="K228" i="1"/>
  <c r="K226" i="1"/>
  <c r="K253" i="1"/>
  <c r="K242" i="1"/>
  <c r="K227" i="1"/>
  <c r="K256" i="1"/>
  <c r="I233" i="1"/>
  <c r="I218" i="1"/>
  <c r="J233" i="1"/>
  <c r="J218" i="1"/>
  <c r="H218" i="1"/>
  <c r="G233" i="1"/>
  <c r="H233" i="1"/>
  <c r="J245" i="1"/>
  <c r="J247" i="1" s="1"/>
  <c r="I245" i="1"/>
  <c r="I247" i="1" s="1"/>
  <c r="G215" i="1"/>
  <c r="G217" i="1" s="1"/>
  <c r="J215" i="1"/>
  <c r="J217" i="1" s="1"/>
  <c r="I230" i="1"/>
  <c r="I232" i="1" s="1"/>
  <c r="J230" i="1"/>
  <c r="J232" i="1" s="1"/>
  <c r="H215" i="1"/>
  <c r="I215" i="1"/>
  <c r="I217" i="1" s="1"/>
  <c r="G230" i="1"/>
  <c r="G232" i="1" s="1"/>
  <c r="H245" i="1"/>
  <c r="H230" i="1"/>
  <c r="J254" i="1"/>
  <c r="J260" i="1" s="1"/>
  <c r="J262" i="1" s="1"/>
  <c r="I254" i="1"/>
  <c r="I260" i="1" s="1"/>
  <c r="I262" i="1" s="1"/>
  <c r="H254" i="1"/>
  <c r="H263" i="1" s="1"/>
  <c r="G254" i="1"/>
  <c r="G260" i="1" s="1"/>
  <c r="G262" i="1" s="1"/>
  <c r="K248" i="1" l="1"/>
  <c r="J263" i="1"/>
  <c r="G263" i="1"/>
  <c r="I263" i="1"/>
  <c r="K218" i="1"/>
  <c r="H232" i="1"/>
  <c r="K232" i="1" s="1"/>
  <c r="K230" i="1"/>
  <c r="H217" i="1"/>
  <c r="K217" i="1" s="1"/>
  <c r="K215" i="1"/>
  <c r="H260" i="1"/>
  <c r="K254" i="1"/>
  <c r="H247" i="1"/>
  <c r="K233" i="1"/>
  <c r="L29" i="1"/>
  <c r="K29" i="1"/>
  <c r="L28" i="1"/>
  <c r="K28" i="1"/>
  <c r="L27" i="1"/>
  <c r="K27" i="1"/>
  <c r="L26" i="1"/>
  <c r="K26" i="1"/>
  <c r="L32" i="1"/>
  <c r="K32" i="1"/>
  <c r="L31" i="1"/>
  <c r="K31" i="1"/>
  <c r="L30" i="1"/>
  <c r="K30" i="1"/>
  <c r="K263" i="1" l="1"/>
  <c r="H262" i="1"/>
  <c r="K262" i="1" s="1"/>
  <c r="K260" i="1"/>
  <c r="K19" i="1"/>
  <c r="L19" i="1"/>
  <c r="K20" i="1"/>
  <c r="L20" i="1"/>
  <c r="K21" i="1"/>
  <c r="L21" i="1"/>
  <c r="K22" i="1"/>
  <c r="L22" i="1"/>
  <c r="K23" i="1"/>
  <c r="L23" i="1"/>
  <c r="K24" i="1"/>
  <c r="L24" i="1"/>
  <c r="K25" i="1"/>
  <c r="L25" i="1"/>
  <c r="K15" i="1" l="1"/>
  <c r="L15" i="1"/>
  <c r="K16" i="1"/>
  <c r="L16" i="1"/>
  <c r="K17" i="1"/>
  <c r="L17" i="1"/>
  <c r="K18" i="1"/>
  <c r="L18" i="1"/>
  <c r="K14" i="1" l="1"/>
  <c r="L14" i="1"/>
  <c r="K13" i="1" l="1"/>
  <c r="L13" i="1"/>
  <c r="R224" i="1" l="1"/>
  <c r="R226" i="1"/>
  <c r="R223" i="1"/>
  <c r="R228" i="1"/>
  <c r="R256" i="1"/>
  <c r="R227" i="1"/>
  <c r="R254" i="1"/>
  <c r="R253" i="1"/>
  <c r="R257" i="1"/>
  <c r="R258" i="1"/>
  <c r="L5" i="1"/>
  <c r="L6" i="1"/>
  <c r="L7" i="1"/>
  <c r="L8" i="1"/>
  <c r="L9" i="1"/>
  <c r="L10" i="1"/>
  <c r="L11" i="1"/>
  <c r="L12" i="1"/>
  <c r="L4" i="1"/>
  <c r="R260" i="1" l="1"/>
  <c r="R262" i="1" s="1"/>
  <c r="R263" i="1"/>
  <c r="R233" i="1"/>
  <c r="R230" i="1"/>
  <c r="R232" i="1" s="1"/>
  <c r="AA241" i="1"/>
  <c r="AA242" i="1"/>
  <c r="AA239" i="1"/>
  <c r="AA238" i="1"/>
  <c r="AA243" i="1"/>
  <c r="AA245" i="1" l="1"/>
  <c r="AA247" i="1" s="1"/>
  <c r="AA249" i="1"/>
  <c r="G241" i="1" l="1"/>
  <c r="K7" i="1"/>
  <c r="K8" i="1"/>
  <c r="K9" i="1"/>
  <c r="K10" i="1"/>
  <c r="K11" i="1"/>
  <c r="K12" i="1"/>
  <c r="G245" i="1" l="1"/>
  <c r="K241" i="1"/>
  <c r="Q223" i="1"/>
  <c r="G247" i="1" l="1"/>
  <c r="K247" i="1" s="1"/>
  <c r="K245" i="1"/>
  <c r="K5" i="1"/>
  <c r="K6" i="1"/>
  <c r="Q257" i="1" l="1"/>
  <c r="Q254" i="1"/>
  <c r="Q258" i="1"/>
  <c r="Q256" i="1"/>
  <c r="Q224" i="1" l="1"/>
  <c r="Q233" i="1" s="1"/>
  <c r="Q228" i="1" l="1"/>
  <c r="Q226" i="1"/>
  <c r="Q227" i="1"/>
  <c r="Q230" i="1" l="1"/>
  <c r="Q232" i="1" s="1"/>
  <c r="Q253" i="1" l="1"/>
  <c r="Q260" i="1" s="1"/>
  <c r="Q262" i="1" s="1"/>
  <c r="Q263" i="1" l="1"/>
  <c r="K4" i="1"/>
  <c r="O253" i="1" l="1"/>
  <c r="P254" i="1"/>
  <c r="P258" i="1"/>
  <c r="P256" i="1"/>
  <c r="P257" i="1"/>
  <c r="P253" i="1"/>
  <c r="O257" i="1"/>
  <c r="O254" i="1"/>
  <c r="O256" i="1"/>
  <c r="O258" i="1"/>
  <c r="O223" i="1"/>
  <c r="P260" i="1" l="1"/>
  <c r="P262" i="1" s="1"/>
  <c r="O260" i="1"/>
  <c r="O262" i="1" s="1"/>
  <c r="P263" i="1"/>
  <c r="O263" i="1"/>
  <c r="S256" i="1"/>
  <c r="S253" i="1"/>
  <c r="S257" i="1"/>
  <c r="S258" i="1"/>
  <c r="S254" i="1"/>
  <c r="X238" i="1"/>
  <c r="O228" i="1"/>
  <c r="X243" i="1" s="1"/>
  <c r="O226" i="1"/>
  <c r="X241" i="1" s="1"/>
  <c r="O224" i="1"/>
  <c r="X239" i="1" s="1"/>
  <c r="O227" i="1"/>
  <c r="X242" i="1" s="1"/>
  <c r="Z239" i="1"/>
  <c r="Z241" i="1"/>
  <c r="Z242" i="1"/>
  <c r="Z243" i="1"/>
  <c r="Z238" i="1"/>
  <c r="P224" i="1"/>
  <c r="P226" i="1"/>
  <c r="P227" i="1"/>
  <c r="P228" i="1"/>
  <c r="P223" i="1"/>
  <c r="O230" i="1" l="1"/>
  <c r="O232" i="1" s="1"/>
  <c r="Z245" i="1"/>
  <c r="Z247" i="1" s="1"/>
  <c r="X249" i="1"/>
  <c r="X245" i="1"/>
  <c r="X247" i="1" s="1"/>
  <c r="S223" i="1"/>
  <c r="P230" i="1"/>
  <c r="O233" i="1"/>
  <c r="Z249" i="1"/>
  <c r="S263" i="1"/>
  <c r="S227" i="1"/>
  <c r="S226" i="1"/>
  <c r="Y239" i="1"/>
  <c r="AB239" i="1" s="1"/>
  <c r="S224" i="1"/>
  <c r="S260" i="1"/>
  <c r="S228" i="1"/>
  <c r="P233" i="1"/>
  <c r="Y238" i="1"/>
  <c r="S262" i="1"/>
  <c r="Y243" i="1"/>
  <c r="AB243" i="1" s="1"/>
  <c r="Y241" i="1"/>
  <c r="AB241" i="1" s="1"/>
  <c r="Y242" i="1"/>
  <c r="AB242" i="1" s="1"/>
  <c r="Y245" i="1" l="1"/>
  <c r="Y247" i="1" s="1"/>
  <c r="AB247" i="1" s="1"/>
  <c r="Y249" i="1"/>
  <c r="AB249" i="1" s="1"/>
  <c r="AB238" i="1"/>
  <c r="S233" i="1"/>
  <c r="S230" i="1"/>
  <c r="P232" i="1"/>
  <c r="S232" i="1" s="1"/>
  <c r="AB2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Kondo Keiji／近藤　桂司／AW</author>
    <author>Togashi Maiko／富樫　真衣子／AI</author>
    <author>Nakamura Yota／中村　洋太／AW</author>
    <author>Iino Hirozumi／飯野　弘純／AW</author>
    <author>tc={72E4EFB1-40DF-480A-8BFC-D4667A97E50B}</author>
    <author>tc={5273F69E-9C72-4949-80C0-6C10AB65ECF3}</author>
    <author>tc={8D3273D4-B424-4F60-ACED-B77EAE2EB9ED}</author>
  </authors>
  <commentList>
    <comment ref="F3" authorId="0" shapeId="0" xr:uid="{00000000-0006-0000-0000-000001000000}">
      <text>
        <r>
          <rPr>
            <sz val="9"/>
            <color indexed="81"/>
            <rFont val="MS P ゴシック"/>
            <family val="3"/>
            <charset val="128"/>
          </rPr>
          <t>System/Diag/計測適合/開発環境/MBD</t>
        </r>
      </text>
    </comment>
    <comment ref="H3" authorId="0" shapeId="0" xr:uid="{00000000-0006-0000-0000-000002000000}">
      <text>
        <r>
          <rPr>
            <sz val="9"/>
            <color indexed="81"/>
            <rFont val="MS P ゴシック"/>
            <family val="3"/>
            <charset val="128"/>
          </rPr>
          <t>各Qの対象SMRは終了日から判断する。
仮終了、ソフト設計終了も含む。</t>
        </r>
      </text>
    </comment>
    <comment ref="M3" authorId="0" shapeId="0" xr:uid="{00000000-0006-0000-0000-000003000000}">
      <text>
        <r>
          <rPr>
            <sz val="9"/>
            <color indexed="81"/>
            <rFont val="MS P ゴシック"/>
            <family val="3"/>
            <charset val="128"/>
          </rPr>
          <t xml:space="preserve">見積っていなかった項目が増えた。
若しくは、見積っていたが、前提条件から変更があった工数。
(見積り時:10件、実際:20件)
</t>
        </r>
        <r>
          <rPr>
            <b/>
            <sz val="9"/>
            <color indexed="10"/>
            <rFont val="MS P ゴシック"/>
            <family val="3"/>
            <charset val="128"/>
          </rPr>
          <t>(追加見積連絡をしておらず、見積工数に反映出来なかった工数)</t>
        </r>
      </text>
    </comment>
    <comment ref="N3" authorId="0" shapeId="0" xr:uid="{00000000-0006-0000-0000-000004000000}">
      <text>
        <r>
          <rPr>
            <sz val="9"/>
            <color indexed="81"/>
            <rFont val="MS P ゴシック"/>
            <family val="3"/>
            <charset val="128"/>
          </rPr>
          <t>実施する項目としては見積っていたが、
実際にやってみると精度が悪かった(多い/少い)工数。
精度向上するべき工数。</t>
        </r>
      </text>
    </comment>
    <comment ref="O3" authorId="0" shapeId="0" xr:uid="{00000000-0006-0000-0000-000005000000}">
      <text>
        <r>
          <rPr>
            <sz val="9"/>
            <color indexed="81"/>
            <rFont val="MS P ゴシック"/>
            <family val="3"/>
            <charset val="128"/>
          </rPr>
          <t>SMR終了時に説明した他責工数。
セルのコメントに内容を記載する。</t>
        </r>
      </text>
    </comment>
    <comment ref="H4" authorId="1" shapeId="0" xr:uid="{00000000-0006-0000-0000-000006000000}">
      <text>
        <r>
          <rPr>
            <b/>
            <sz val="9"/>
            <color indexed="81"/>
            <rFont val="MS P ゴシック"/>
            <family val="3"/>
            <charset val="128"/>
          </rPr>
          <t>Togashi Maiko／富樫　真衣子／AI:</t>
        </r>
        <r>
          <rPr>
            <sz val="9"/>
            <color indexed="81"/>
            <rFont val="MS P ゴシック"/>
            <family val="3"/>
            <charset val="128"/>
          </rPr>
          <t xml:space="preserve">
SMR一覧は2021.9月に開発状況が【完了】になっているためそれ以降は掲載なし</t>
        </r>
      </text>
    </comment>
    <comment ref="G5" authorId="2" shapeId="0" xr:uid="{00000000-0006-0000-0000-000007000000}">
      <text>
        <r>
          <rPr>
            <b/>
            <sz val="9"/>
            <color indexed="81"/>
            <rFont val="MS P ゴシック"/>
            <family val="3"/>
            <charset val="128"/>
          </rPr>
          <t>Nakamura Yota／中村　洋太／AW:</t>
        </r>
        <r>
          <rPr>
            <sz val="9"/>
            <color indexed="81"/>
            <rFont val="MS P ゴシック"/>
            <family val="3"/>
            <charset val="128"/>
          </rPr>
          <t xml:space="preserve">
2023/3/1：開始承認やり直し</t>
        </r>
      </text>
    </comment>
    <comment ref="E7" authorId="1" shapeId="0" xr:uid="{AB2D571A-057F-4A30-B498-1DE200C4B36B}">
      <text>
        <r>
          <rPr>
            <sz val="9"/>
            <color indexed="81"/>
            <rFont val="MS P ゴシック"/>
            <family val="3"/>
            <charset val="128"/>
          </rPr>
          <t>SMR一覧：2024.1月シート
開発停止中。再開予定無し</t>
        </r>
      </text>
    </comment>
    <comment ref="E8" authorId="1" shapeId="0" xr:uid="{00000000-0006-0000-0000-000008000000}">
      <text>
        <r>
          <rPr>
            <b/>
            <sz val="9"/>
            <color indexed="81"/>
            <rFont val="MS P ゴシック"/>
            <family val="3"/>
            <charset val="128"/>
          </rPr>
          <t>Togashi Maiko／富樫　真衣子／AI:</t>
        </r>
        <r>
          <rPr>
            <sz val="9"/>
            <color indexed="81"/>
            <rFont val="MS P ゴシック"/>
            <family val="3"/>
            <charset val="128"/>
          </rPr>
          <t xml:space="preserve">
SMR-TMCLB18TCU-00049
から変更になったとSMR一覧に記載あり
</t>
        </r>
      </text>
    </comment>
    <comment ref="H8" authorId="1" shapeId="0" xr:uid="{00000000-0006-0000-0000-000009000000}">
      <text>
        <r>
          <rPr>
            <sz val="9"/>
            <color indexed="81"/>
            <rFont val="MS P ゴシック"/>
            <family val="3"/>
            <charset val="128"/>
          </rPr>
          <t>SMR一覧にはほぼ終了と記載あり</t>
        </r>
      </text>
    </comment>
    <comment ref="H9" authorId="1" shapeId="0" xr:uid="{00000000-0006-0000-0000-00000A000000}">
      <text>
        <r>
          <rPr>
            <sz val="9"/>
            <color indexed="81"/>
            <rFont val="MS P ゴシック"/>
            <family val="3"/>
            <charset val="128"/>
          </rPr>
          <t>仮終了</t>
        </r>
      </text>
    </comment>
    <comment ref="H14" authorId="1" shapeId="0" xr:uid="{00000000-0006-0000-0000-00000B000000}">
      <text>
        <r>
          <rPr>
            <sz val="9"/>
            <color indexed="81"/>
            <rFont val="MS P ゴシック"/>
            <family val="3"/>
            <charset val="128"/>
          </rPr>
          <t xml:space="preserve">2023/1/26 仮終了
</t>
        </r>
      </text>
    </comment>
    <comment ref="O14" authorId="3" shapeId="0" xr:uid="{00000000-0006-0000-0000-00000C000000}">
      <text>
        <r>
          <rPr>
            <b/>
            <sz val="9"/>
            <color indexed="81"/>
            <rFont val="MS P ゴシック"/>
            <family val="3"/>
            <charset val="128"/>
          </rPr>
          <t>RTEConfigのコーディングエラー。他チームのSVNUPミス要因</t>
        </r>
      </text>
    </comment>
    <comment ref="M22" authorId="4" shapeId="0" xr:uid="{72E4EFB1-40DF-480A-8BFC-D4667A97E5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M09mot差分なし対応の静的解析
→修正量影響を受けない一定の作業量が存在することが考慮出来ていなかった
M10チェックイン回数想定不足
→小規模案件の五月雨追加に対する考慮不足
M14〆作業
→SMR規模で考慮すべきルーチン作業を一般値として見積もってしまった
　（資料SVNUPマージ作業、成果物フォルダ整理、議事録承認状況確認・リマインド(31件)がいつもより多、成果物多に伴うソフナビ終了操作時間増)
以上、以下より要約抜粋。
"\\asds\電子センター(技術部)\TJ000\06他社授受_D\A_008_NSCS\02_共有情報\0203_業務\020309_TMC_Diag\03_機種\L-B19\04_FS.7z" SMR振り返りシート_ver4_SMR-ISUZULB19-00254.xlsx
返信:
どれも見積精度不足の内容なので、9.25hを隣の欄に移し替え</t>
      </text>
    </comment>
    <comment ref="N22" authorId="5" shapeId="0" xr:uid="{5273F69E-9C72-4949-80C0-6C10AB65ECF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M06オブジェクト仕様書、M10
→QAC修正方針DRで覆ったときに追加見積をしなかった
　　（M08,09は多めにとっていた為マージン内に収まった）
M11単体検査環境トラブル
→初心者工数見積もりが甘かった
M13他部署盛り込み部分の状態再現方法を曖昧なままとしてしまい、トライアンドエラーでやり直し工数発生
→Fault Handling Specification(要件定義)とコード上のRAMの整合理解不足（誰か分かるだろうと勉強工数を見積らなかった）
以上、以下より要約抜粋。
"\\asds\電子センター(技術部)\TJ000\06他社授受_D\A_008_NSCS\02_共有情報\0203_業務\020309_TMC_Diag\03_機種\L-B19\04_FS.7z" SMR振り返りシート_ver4_SMR-ISUZULB19-00254.xlsx</t>
      </text>
    </comment>
    <comment ref="O22" authorId="6" shapeId="0" xr:uid="{8D3273D4-B424-4F60-ACED-B77EAE2EB9E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安全開発ソフト待ちで、リスケ・検査環境予約再調整・追加打合せ
以上、以下より要約抜粋。
"\\asds\電子センター(技術部)\TJ000\06他社授受_D\A_008_NSCS\02_共有情報\0203_業務\020309_TMC_Diag\03_機種\L-B19\04_FS.7z" SMR振り返りシート_ver4_SMR-ISUZULB19-00254.xlsx</t>
      </text>
    </comment>
    <comment ref="E43" authorId="1" shapeId="0" xr:uid="{ABAB28AE-5EED-43DE-BFD6-8A7C2C870BB7}">
      <text>
        <r>
          <rPr>
            <sz val="9"/>
            <color indexed="81"/>
            <rFont val="MS P ゴシック"/>
            <family val="3"/>
            <charset val="128"/>
          </rPr>
          <t>表示されない　9/26現</t>
        </r>
      </text>
    </comment>
    <comment ref="E70" authorId="1" shapeId="0" xr:uid="{00000000-0006-0000-0000-00000D000000}">
      <text>
        <r>
          <rPr>
            <b/>
            <sz val="9"/>
            <color indexed="81"/>
            <rFont val="MS P ゴシック"/>
            <family val="3"/>
            <charset val="128"/>
          </rPr>
          <t>Togashi Maiko／富樫　真衣子／AI:</t>
        </r>
        <r>
          <rPr>
            <sz val="9"/>
            <color indexed="81"/>
            <rFont val="MS P ゴシック"/>
            <family val="3"/>
            <charset val="128"/>
          </rPr>
          <t xml:space="preserve">
5/29やらない事になった為削除予定</t>
        </r>
      </text>
    </comment>
    <comment ref="H89" authorId="1" shapeId="0" xr:uid="{48EDB5DC-D3F9-4980-9D07-82BE2D6436B8}">
      <text>
        <r>
          <rPr>
            <sz val="9"/>
            <color indexed="81"/>
            <rFont val="MS P ゴシック"/>
            <family val="3"/>
            <charset val="128"/>
          </rPr>
          <t>仮終了</t>
        </r>
      </text>
    </comment>
    <comment ref="E96" authorId="1" shapeId="0" xr:uid="{A91BB3A3-A072-460E-9D38-7C3F075B9ADF}">
      <text>
        <r>
          <rPr>
            <b/>
            <sz val="9"/>
            <color indexed="81"/>
            <rFont val="MS P ゴシック"/>
            <family val="3"/>
            <charset val="128"/>
          </rPr>
          <t>Togashi Maiko／富樫　真衣子／AI:</t>
        </r>
        <r>
          <rPr>
            <sz val="9"/>
            <color indexed="81"/>
            <rFont val="MS P ゴシック"/>
            <family val="3"/>
            <charset val="128"/>
          </rPr>
          <t xml:space="preserve">
2023/10/12
ソフナビ表示されず</t>
        </r>
      </text>
    </comment>
    <comment ref="H97" authorId="1" shapeId="0" xr:uid="{7B24C426-F688-40DB-8756-82C6CC8B45EE}">
      <text>
        <r>
          <rPr>
            <sz val="9"/>
            <color indexed="81"/>
            <rFont val="MS P ゴシック"/>
            <family val="3"/>
            <charset val="128"/>
          </rPr>
          <t xml:space="preserve">2023/10/10仮終了
</t>
        </r>
      </text>
    </comment>
    <comment ref="H98" authorId="1" shapeId="0" xr:uid="{08368DE9-2174-4C69-B67F-5C1CC5B68841}">
      <text>
        <r>
          <rPr>
            <sz val="9"/>
            <color indexed="81"/>
            <rFont val="MS P ゴシック"/>
            <family val="3"/>
            <charset val="128"/>
          </rPr>
          <t>2023/10/10仮終了</t>
        </r>
      </text>
    </comment>
    <comment ref="H99" authorId="1" shapeId="0" xr:uid="{B3F3D5B1-D67E-451B-B7BB-5F5880F491B3}">
      <text>
        <r>
          <rPr>
            <sz val="9"/>
            <color indexed="81"/>
            <rFont val="MS P ゴシック"/>
            <family val="3"/>
            <charset val="128"/>
          </rPr>
          <t>2023/9/14仮終了</t>
        </r>
      </text>
    </comment>
    <comment ref="H100" authorId="1" shapeId="0" xr:uid="{F88A1F61-62FE-4459-9D99-2163FC2DECC1}">
      <text>
        <r>
          <rPr>
            <sz val="9"/>
            <color indexed="81"/>
            <rFont val="MS P ゴシック"/>
            <family val="3"/>
            <charset val="128"/>
          </rPr>
          <t>2023/9/11仮終了</t>
        </r>
      </text>
    </comment>
    <comment ref="H106" authorId="1" shapeId="0" xr:uid="{8A4ABEF2-6B94-4C9B-AF42-676FAB25A04C}">
      <text>
        <r>
          <rPr>
            <sz val="9"/>
            <color indexed="81"/>
            <rFont val="MS P ゴシック"/>
            <family val="3"/>
            <charset val="128"/>
          </rPr>
          <t>2023/9/22仮終了</t>
        </r>
      </text>
    </comment>
    <comment ref="H108" authorId="1" shapeId="0" xr:uid="{C7482B30-7B6C-41A4-83F8-0C70AF32C93F}">
      <text>
        <r>
          <rPr>
            <sz val="9"/>
            <color indexed="81"/>
            <rFont val="MS P ゴシック"/>
            <family val="3"/>
            <charset val="128"/>
          </rPr>
          <t>2023/10/20仮終了</t>
        </r>
      </text>
    </comment>
    <comment ref="E112" authorId="1" shapeId="0" xr:uid="{E1C134CF-68EC-4D5D-8159-154A659A11CE}">
      <text>
        <r>
          <rPr>
            <b/>
            <sz val="9"/>
            <color indexed="81"/>
            <rFont val="MS P ゴシック"/>
            <family val="3"/>
            <charset val="128"/>
          </rPr>
          <t>Togashi Maiko／富樫　真衣子／AI:</t>
        </r>
        <r>
          <rPr>
            <sz val="9"/>
            <color indexed="81"/>
            <rFont val="MS P ゴシック"/>
            <family val="3"/>
            <charset val="128"/>
          </rPr>
          <t xml:space="preserve">
閲覧制限かかっている。</t>
        </r>
      </text>
    </comment>
    <comment ref="H112" authorId="2" shapeId="0" xr:uid="{BC203D1E-83A0-4F18-9873-E98E54E722BB}">
      <text>
        <r>
          <rPr>
            <b/>
            <sz val="9"/>
            <color indexed="81"/>
            <rFont val="MS P ゴシック"/>
            <family val="3"/>
            <charset val="128"/>
          </rPr>
          <t>Nakamura Yota／中村　洋太／AW:</t>
        </r>
        <r>
          <rPr>
            <sz val="9"/>
            <color indexed="81"/>
            <rFont val="MS P ゴシック"/>
            <family val="3"/>
            <charset val="128"/>
          </rPr>
          <t xml:space="preserve">
追加依頼対応のため2024/4/30終了予定</t>
        </r>
      </text>
    </comment>
    <comment ref="E117" authorId="1" shapeId="0" xr:uid="{234837EA-F335-4FFE-9F43-98EB22BB1AB2}">
      <text>
        <r>
          <rPr>
            <sz val="9"/>
            <color indexed="81"/>
            <rFont val="MS P ゴシック"/>
            <family val="3"/>
            <charset val="128"/>
          </rPr>
          <t xml:space="preserve">10/13案件名変更確認
</t>
        </r>
      </text>
    </comment>
    <comment ref="E131" authorId="1" shapeId="0" xr:uid="{A64812FA-8892-444B-A249-C6825F2245B6}">
      <text>
        <r>
          <rPr>
            <b/>
            <sz val="9"/>
            <color indexed="81"/>
            <rFont val="MS P ゴシック"/>
            <family val="3"/>
            <charset val="128"/>
          </rPr>
          <t>Togashi Maiko／富樫　真衣子／AI:</t>
        </r>
        <r>
          <rPr>
            <sz val="9"/>
            <color indexed="81"/>
            <rFont val="MS P ゴシック"/>
            <family val="3"/>
            <charset val="128"/>
          </rPr>
          <t xml:space="preserve">
閲覧制限かかっている。開始実績/見積工数は二ノ宮さんに確認。</t>
        </r>
      </text>
    </comment>
    <comment ref="E144" authorId="1" shapeId="0" xr:uid="{8473A11A-7462-4C57-9295-55299F37213E}">
      <text>
        <r>
          <rPr>
            <sz val="9"/>
            <color indexed="81"/>
            <rFont val="MS P ゴシック"/>
            <family val="3"/>
            <charset val="128"/>
          </rPr>
          <t>ソフナビ閲覧制限
稲田さんに確認</t>
        </r>
      </text>
    </comment>
    <comment ref="E145" authorId="1" shapeId="0" xr:uid="{F38DB25E-FB2C-4BAA-B924-FAE05D407757}">
      <text>
        <r>
          <rPr>
            <b/>
            <sz val="9"/>
            <color indexed="81"/>
            <rFont val="MS P ゴシック"/>
            <family val="3"/>
            <charset val="128"/>
          </rPr>
          <t>Togashi Maiko／富樫　真衣子／AI:</t>
        </r>
        <r>
          <rPr>
            <sz val="9"/>
            <color indexed="81"/>
            <rFont val="MS P ゴシック"/>
            <family val="3"/>
            <charset val="128"/>
          </rPr>
          <t xml:space="preserve">
閲覧制限かかっている。開始実績/見積工数は二ノ宮さんに確認。</t>
        </r>
      </text>
    </comment>
    <comment ref="E150" authorId="1" shapeId="0" xr:uid="{AD038B7F-6352-40FB-BD16-88CDC15130C9}">
      <text>
        <r>
          <rPr>
            <sz val="9"/>
            <color indexed="81"/>
            <rFont val="MS P ゴシック"/>
            <family val="3"/>
            <charset val="128"/>
          </rPr>
          <t>ソフナビ閲覧制限
weiさんに確認</t>
        </r>
      </text>
    </comment>
    <comment ref="H156" authorId="1" shapeId="0" xr:uid="{814262EC-9CEC-4E02-A929-E8D381CBAC2F}">
      <text>
        <r>
          <rPr>
            <sz val="9"/>
            <color indexed="81"/>
            <rFont val="MS P ゴシック"/>
            <family val="3"/>
            <charset val="128"/>
          </rPr>
          <t xml:space="preserve">3/14現在
終了照査済み
</t>
        </r>
      </text>
    </comment>
    <comment ref="E160" authorId="1" shapeId="0" xr:uid="{E7AE5420-8295-439C-887F-4ACB10BB5F63}">
      <text>
        <r>
          <rPr>
            <sz val="9"/>
            <color indexed="81"/>
            <rFont val="MS P ゴシック"/>
            <family val="3"/>
            <charset val="128"/>
          </rPr>
          <t>ソフナビ閲覧制限
二ノ宮さんに確認</t>
        </r>
      </text>
    </comment>
    <comment ref="H170" authorId="1" shapeId="0" xr:uid="{5B89D0AC-CE0E-44B3-B316-F2A9870A1320}">
      <text>
        <r>
          <rPr>
            <sz val="9"/>
            <color indexed="81"/>
            <rFont val="MS P ゴシック"/>
            <family val="3"/>
            <charset val="128"/>
          </rPr>
          <t xml:space="preserve">3/29現在
終了照査済み
</t>
        </r>
      </text>
    </comment>
    <comment ref="H171" authorId="1" shapeId="0" xr:uid="{23BC851E-8E64-408D-AD8D-15B61CA705C8}">
      <text>
        <r>
          <rPr>
            <sz val="9"/>
            <color indexed="81"/>
            <rFont val="MS P ゴシック"/>
            <family val="3"/>
            <charset val="128"/>
          </rPr>
          <t xml:space="preserve">3/29現在
終了照査済み
</t>
        </r>
      </text>
    </comment>
    <comment ref="E173" authorId="1" shapeId="0" xr:uid="{389DE7AD-65E6-4896-9837-447E2057C05A}">
      <text>
        <r>
          <rPr>
            <sz val="9"/>
            <color indexed="81"/>
            <rFont val="MS P ゴシック"/>
            <family val="3"/>
            <charset val="128"/>
          </rPr>
          <t>SMR一覧に「開発中止」メモあり</t>
        </r>
      </text>
    </comment>
    <comment ref="E174" authorId="1" shapeId="0" xr:uid="{51914E43-5379-421B-8739-63681673DE66}">
      <text>
        <r>
          <rPr>
            <b/>
            <sz val="9"/>
            <color indexed="81"/>
            <rFont val="MS P ゴシック"/>
            <family val="3"/>
            <charset val="128"/>
          </rPr>
          <t>Togashi Maiko／富樫　真衣子／AI:</t>
        </r>
        <r>
          <rPr>
            <sz val="9"/>
            <color indexed="81"/>
            <rFont val="MS P ゴシック"/>
            <family val="3"/>
            <charset val="128"/>
          </rPr>
          <t xml:space="preserve">
3/15現在
F-D85開発ストップ</t>
        </r>
      </text>
    </comment>
    <comment ref="E175" authorId="1" shapeId="0" xr:uid="{A09E7D87-31DE-47D0-A946-3CE5448C24A2}">
      <text>
        <r>
          <rPr>
            <sz val="9"/>
            <color indexed="81"/>
            <rFont val="MS P ゴシック"/>
            <family val="3"/>
            <charset val="128"/>
          </rPr>
          <t>SMR一覧に「開発中止」メモあり</t>
        </r>
      </text>
    </comment>
    <comment ref="Q181" authorId="1" shapeId="0" xr:uid="{C80251DD-C605-46E9-9102-7D72E2C5E780}">
      <text>
        <r>
          <rPr>
            <b/>
            <sz val="9"/>
            <color indexed="81"/>
            <rFont val="MS P ゴシック"/>
            <family val="3"/>
            <charset val="128"/>
          </rPr>
          <t>Togashi Maiko／富樫　真衣子／AI:</t>
        </r>
        <r>
          <rPr>
            <sz val="9"/>
            <color indexed="81"/>
            <rFont val="MS P ゴシック"/>
            <family val="3"/>
            <charset val="128"/>
          </rPr>
          <t xml:space="preserve">
3/22案件名変更</t>
        </r>
      </text>
    </comment>
    <comment ref="E183" authorId="1" shapeId="0" xr:uid="{480413BC-A6EB-433E-BAF2-1E4EE5EB7A58}">
      <text>
        <r>
          <rPr>
            <sz val="9"/>
            <color indexed="81"/>
            <rFont val="MS P ゴシック"/>
            <family val="3"/>
            <charset val="128"/>
          </rPr>
          <t>3/18現在
「開発中止」とSMR一覧記載あり</t>
        </r>
      </text>
    </comment>
    <comment ref="E192" authorId="1" shapeId="0" xr:uid="{4599623B-A927-42C8-BC29-57FCF0921486}">
      <text>
        <r>
          <rPr>
            <b/>
            <sz val="9"/>
            <color indexed="81"/>
            <rFont val="MS P ゴシック"/>
            <family val="3"/>
            <charset val="128"/>
          </rPr>
          <t>Togashi Maiko／富樫　真衣子／AI:</t>
        </r>
        <r>
          <rPr>
            <sz val="9"/>
            <color indexed="81"/>
            <rFont val="MS P ゴシック"/>
            <family val="3"/>
            <charset val="128"/>
          </rPr>
          <t xml:space="preserve">
2024/6月頃～</t>
        </r>
      </text>
    </comment>
  </commentList>
</comments>
</file>

<file path=xl/sharedStrings.xml><?xml version="1.0" encoding="utf-8"?>
<sst xmlns="http://schemas.openxmlformats.org/spreadsheetml/2006/main" count="1518" uniqueCount="604">
  <si>
    <t>No.</t>
  </si>
  <si>
    <t>種別
(必須/
任意)</t>
    <rPh sb="0" eb="2">
      <t>シュベツ</t>
    </rPh>
    <rPh sb="4" eb="6">
      <t>ヒッス</t>
    </rPh>
    <rPh sb="8" eb="10">
      <t>ニンイ</t>
    </rPh>
    <phoneticPr fontId="1"/>
  </si>
  <si>
    <t>SMR</t>
  </si>
  <si>
    <t>担当チーム</t>
    <rPh sb="0" eb="2">
      <t>タントウ</t>
    </rPh>
    <phoneticPr fontId="1"/>
  </si>
  <si>
    <t>開始日</t>
    <rPh sb="0" eb="3">
      <t>カイシビ</t>
    </rPh>
    <phoneticPr fontId="1"/>
  </si>
  <si>
    <t>終了日</t>
    <rPh sb="0" eb="3">
      <t>シュウリョウビ</t>
    </rPh>
    <phoneticPr fontId="1"/>
  </si>
  <si>
    <t>見積工数</t>
    <rPh sb="0" eb="2">
      <t>ミツモリ</t>
    </rPh>
    <rPh sb="2" eb="4">
      <t>コウスウ</t>
    </rPh>
    <phoneticPr fontId="1"/>
  </si>
  <si>
    <t>実績工数</t>
    <rPh sb="0" eb="2">
      <t>ジッセキ</t>
    </rPh>
    <rPh sb="2" eb="4">
      <t>コウスウ</t>
    </rPh>
    <phoneticPr fontId="1"/>
  </si>
  <si>
    <t>工数差異</t>
    <rPh sb="0" eb="2">
      <t>コウスウ</t>
    </rPh>
    <rPh sb="2" eb="4">
      <t>サイ</t>
    </rPh>
    <phoneticPr fontId="1"/>
  </si>
  <si>
    <t>備考</t>
    <rPh sb="0" eb="2">
      <t>ビコウ</t>
    </rPh>
    <phoneticPr fontId="1"/>
  </si>
  <si>
    <t>見積精度
不足工数</t>
    <rPh sb="0" eb="2">
      <t>ミツモリ</t>
    </rPh>
    <rPh sb="2" eb="4">
      <t>セイド</t>
    </rPh>
    <rPh sb="5" eb="7">
      <t>ブソク</t>
    </rPh>
    <rPh sb="7" eb="9">
      <t>コウスウ</t>
    </rPh>
    <phoneticPr fontId="1"/>
  </si>
  <si>
    <t>追加工数
(案件追加/
件数増加)</t>
    <rPh sb="0" eb="2">
      <t>ツイカ</t>
    </rPh>
    <rPh sb="2" eb="4">
      <t>コウスウ</t>
    </rPh>
    <rPh sb="6" eb="8">
      <t>アンケン</t>
    </rPh>
    <rPh sb="8" eb="10">
      <t>ツイカ</t>
    </rPh>
    <rPh sb="12" eb="14">
      <t>ケンスウ</t>
    </rPh>
    <rPh sb="14" eb="16">
      <t>ゾウカ</t>
    </rPh>
    <phoneticPr fontId="1"/>
  </si>
  <si>
    <t>System</t>
    <phoneticPr fontId="1"/>
  </si>
  <si>
    <t>計測適合</t>
    <rPh sb="0" eb="2">
      <t>ケイソク</t>
    </rPh>
    <rPh sb="2" eb="4">
      <t>テキゴウ</t>
    </rPh>
    <phoneticPr fontId="1"/>
  </si>
  <si>
    <t>Diag</t>
    <phoneticPr fontId="1"/>
  </si>
  <si>
    <t>開発環境</t>
    <rPh sb="0" eb="4">
      <t>カイハツカンキョウ</t>
    </rPh>
    <phoneticPr fontId="1"/>
  </si>
  <si>
    <t>MBD</t>
    <phoneticPr fontId="1"/>
  </si>
  <si>
    <t>必須</t>
    <rPh sb="0" eb="2">
      <t>ヒッス</t>
    </rPh>
    <phoneticPr fontId="1"/>
  </si>
  <si>
    <t>任意</t>
    <rPh sb="0" eb="2">
      <t>ニンイ</t>
    </rPh>
    <phoneticPr fontId="1"/>
  </si>
  <si>
    <t>担当チーム</t>
    <rPh sb="0" eb="2">
      <t>タントウ</t>
    </rPh>
    <phoneticPr fontId="1"/>
  </si>
  <si>
    <t>見積工数</t>
    <rPh sb="0" eb="2">
      <t>ミツモリ</t>
    </rPh>
    <rPh sb="2" eb="4">
      <t>コウスウ</t>
    </rPh>
    <phoneticPr fontId="1"/>
  </si>
  <si>
    <t>実績工数</t>
    <rPh sb="0" eb="2">
      <t>ジッセキ</t>
    </rPh>
    <rPh sb="2" eb="4">
      <t>コウスウ</t>
    </rPh>
    <phoneticPr fontId="1"/>
  </si>
  <si>
    <t>追加工数</t>
    <rPh sb="0" eb="2">
      <t>ツイカ</t>
    </rPh>
    <rPh sb="2" eb="4">
      <t>コウスウ</t>
    </rPh>
    <phoneticPr fontId="1"/>
  </si>
  <si>
    <t>生産性</t>
    <rPh sb="0" eb="3">
      <t>セイサンセイ</t>
    </rPh>
    <phoneticPr fontId="1"/>
  </si>
  <si>
    <t>全体</t>
    <rPh sb="0" eb="2">
      <t>ゼンタイ</t>
    </rPh>
    <phoneticPr fontId="1"/>
  </si>
  <si>
    <t>完了時期：</t>
    <rPh sb="0" eb="2">
      <t>カンリョウ</t>
    </rPh>
    <rPh sb="2" eb="4">
      <t>ジキ</t>
    </rPh>
    <phoneticPr fontId="1"/>
  </si>
  <si>
    <t>C言語全体</t>
    <rPh sb="1" eb="3">
      <t>ゲンゴ</t>
    </rPh>
    <rPh sb="3" eb="5">
      <t>ゼンタイ</t>
    </rPh>
    <phoneticPr fontId="1"/>
  </si>
  <si>
    <t>完了時期</t>
    <rPh sb="0" eb="2">
      <t>カンリョウ</t>
    </rPh>
    <rPh sb="2" eb="4">
      <t>ジキ</t>
    </rPh>
    <phoneticPr fontId="1"/>
  </si>
  <si>
    <t>2G-Demo</t>
  </si>
  <si>
    <t>MBD</t>
  </si>
  <si>
    <t>System</t>
  </si>
  <si>
    <t>①</t>
    <phoneticPr fontId="1"/>
  </si>
  <si>
    <t>ソフナビを表示し、下記情報を転記する</t>
    <rPh sb="5" eb="7">
      <t>ヒョウジ</t>
    </rPh>
    <rPh sb="9" eb="11">
      <t>カキ</t>
    </rPh>
    <rPh sb="11" eb="13">
      <t>ジョウホウ</t>
    </rPh>
    <rPh sb="14" eb="16">
      <t>テンキ</t>
    </rPh>
    <phoneticPr fontId="1"/>
  </si>
  <si>
    <t>ソフナビ</t>
    <phoneticPr fontId="1"/>
  </si>
  <si>
    <t>「一覧(算出対象SMR)」シート</t>
    <rPh sb="1" eb="3">
      <t>イチラン</t>
    </rPh>
    <rPh sb="4" eb="6">
      <t>サンシュツ</t>
    </rPh>
    <rPh sb="6" eb="8">
      <t>タイショウ</t>
    </rPh>
    <phoneticPr fontId="1"/>
  </si>
  <si>
    <t>→</t>
    <phoneticPr fontId="1"/>
  </si>
  <si>
    <t>「見積工数」欄</t>
    <rPh sb="1" eb="3">
      <t>ミツモリ</t>
    </rPh>
    <rPh sb="3" eb="5">
      <t>コウスウ</t>
    </rPh>
    <phoneticPr fontId="1"/>
  </si>
  <si>
    <t>SMR番号追加時</t>
    <rPh sb="3" eb="5">
      <t>バンゴウ</t>
    </rPh>
    <rPh sb="5" eb="7">
      <t>ツイカ</t>
    </rPh>
    <rPh sb="7" eb="8">
      <t>ジ</t>
    </rPh>
    <phoneticPr fontId="1"/>
  </si>
  <si>
    <t>追加されたSMR番号の情報を、一番下の行に追記する</t>
    <rPh sb="0" eb="2">
      <t>ツイカ</t>
    </rPh>
    <rPh sb="8" eb="10">
      <t>バンゴウ</t>
    </rPh>
    <rPh sb="11" eb="13">
      <t>ジョウホウ</t>
    </rPh>
    <rPh sb="15" eb="17">
      <t>イチバン</t>
    </rPh>
    <rPh sb="17" eb="18">
      <t>シタ</t>
    </rPh>
    <rPh sb="19" eb="20">
      <t>ギョウ</t>
    </rPh>
    <rPh sb="21" eb="23">
      <t>ツイキ</t>
    </rPh>
    <phoneticPr fontId="1"/>
  </si>
  <si>
    <t>「SMR」欄に追加されたSMR番号を記載する</t>
    <phoneticPr fontId="1"/>
  </si>
  <si>
    <t>②</t>
    <phoneticPr fontId="1"/>
  </si>
  <si>
    <t>「必須/任意課題」欄</t>
    <rPh sb="1" eb="3">
      <t>ヒッス</t>
    </rPh>
    <rPh sb="4" eb="6">
      <t>ニンイ</t>
    </rPh>
    <rPh sb="6" eb="8">
      <t>カダイ</t>
    </rPh>
    <phoneticPr fontId="1"/>
  </si>
  <si>
    <t>「種別
(必須/
任意)」欄</t>
    <rPh sb="1" eb="3">
      <t>シュベツ</t>
    </rPh>
    <rPh sb="5" eb="7">
      <t>ヒッス</t>
    </rPh>
    <rPh sb="9" eb="11">
      <t>ニンイ</t>
    </rPh>
    <rPh sb="13" eb="14">
      <t>ラン</t>
    </rPh>
    <phoneticPr fontId="1"/>
  </si>
  <si>
    <t>「開始実績日」欄</t>
    <rPh sb="1" eb="3">
      <t>カイシ</t>
    </rPh>
    <rPh sb="3" eb="6">
      <t>ジッセキヒ</t>
    </rPh>
    <phoneticPr fontId="1"/>
  </si>
  <si>
    <t>「開始日」欄</t>
    <rPh sb="1" eb="4">
      <t>カイシビ</t>
    </rPh>
    <rPh sb="5" eb="6">
      <t>ラン</t>
    </rPh>
    <phoneticPr fontId="1"/>
  </si>
  <si>
    <t>③</t>
    <phoneticPr fontId="1"/>
  </si>
  <si>
    <t>SMR一覧から、担当チームを取得し、「担当チーム」欄を記載する</t>
    <rPh sb="3" eb="5">
      <t>イチラン</t>
    </rPh>
    <rPh sb="8" eb="10">
      <t>タントウ</t>
    </rPh>
    <rPh sb="14" eb="16">
      <t>シュトク</t>
    </rPh>
    <rPh sb="19" eb="21">
      <t>タントウ</t>
    </rPh>
    <rPh sb="25" eb="26">
      <t>ラン</t>
    </rPh>
    <rPh sb="27" eb="29">
      <t>キサイ</t>
    </rPh>
    <phoneticPr fontId="1"/>
  </si>
  <si>
    <t>Diag</t>
  </si>
  <si>
    <t>※閲覧制限のかかっているときは確認できる範囲まで入力</t>
    <rPh sb="1" eb="3">
      <t>エツラン</t>
    </rPh>
    <rPh sb="3" eb="5">
      <t>セイゲン</t>
    </rPh>
    <rPh sb="15" eb="17">
      <t>カクニン</t>
    </rPh>
    <rPh sb="20" eb="22">
      <t>ハンイ</t>
    </rPh>
    <rPh sb="24" eb="26">
      <t>ニュウリョク</t>
    </rPh>
    <phoneticPr fontId="1"/>
  </si>
  <si>
    <t>④</t>
    <phoneticPr fontId="1"/>
  </si>
  <si>
    <t>終了日から推測し、完了時期を入力</t>
    <rPh sb="0" eb="3">
      <t>シュウリョウビ</t>
    </rPh>
    <rPh sb="5" eb="7">
      <t>スイソク</t>
    </rPh>
    <rPh sb="9" eb="11">
      <t>カンリョウ</t>
    </rPh>
    <rPh sb="11" eb="13">
      <t>ジキ</t>
    </rPh>
    <rPh sb="14" eb="16">
      <t>ニュウリョク</t>
    </rPh>
    <phoneticPr fontId="1"/>
  </si>
  <si>
    <t>4月～6月：1Q、7月～9月：2Q、10月～12月：3Q、1月～3月：4Q</t>
    <phoneticPr fontId="1"/>
  </si>
  <si>
    <t>飯野</t>
    <rPh sb="0" eb="2">
      <t>イイノ</t>
    </rPh>
    <phoneticPr fontId="1"/>
  </si>
  <si>
    <t>稲田</t>
  </si>
  <si>
    <t>SMR-TMCGGENIIINVDEMO-00003</t>
    <phoneticPr fontId="1"/>
  </si>
  <si>
    <t>wei</t>
    <phoneticPr fontId="1"/>
  </si>
  <si>
    <t>予実率</t>
    <rPh sb="0" eb="2">
      <t>ヨジツ</t>
    </rPh>
    <rPh sb="2" eb="3">
      <t>リツ</t>
    </rPh>
    <phoneticPr fontId="1"/>
  </si>
  <si>
    <t>SMR-ISUZULB19-00035</t>
    <phoneticPr fontId="1"/>
  </si>
  <si>
    <t>他責工数</t>
    <rPh sb="0" eb="2">
      <t>タセキ</t>
    </rPh>
    <rPh sb="2" eb="4">
      <t>コウスウ</t>
    </rPh>
    <phoneticPr fontId="1"/>
  </si>
  <si>
    <t>SMR-TMCPBWGEN3-00020</t>
    <phoneticPr fontId="1"/>
  </si>
  <si>
    <t>「終了実績日」欄</t>
    <rPh sb="1" eb="3">
      <t>シュウリョウ</t>
    </rPh>
    <rPh sb="3" eb="6">
      <t>ジッセキヒ</t>
    </rPh>
    <phoneticPr fontId="1"/>
  </si>
  <si>
    <t>「終了日」欄</t>
    <rPh sb="1" eb="4">
      <t>シュウリョウビ</t>
    </rPh>
    <rPh sb="5" eb="6">
      <t>ラン</t>
    </rPh>
    <phoneticPr fontId="1"/>
  </si>
  <si>
    <t>月初処理後</t>
    <rPh sb="0" eb="2">
      <t>ゲッショ</t>
    </rPh>
    <rPh sb="2" eb="4">
      <t>ショリ</t>
    </rPh>
    <rPh sb="4" eb="5">
      <t>ゴ</t>
    </rPh>
    <phoneticPr fontId="1"/>
  </si>
  <si>
    <t>①</t>
    <phoneticPr fontId="1"/>
  </si>
  <si>
    <t>作業明細と、予実一覧のSMR番号に過不足がないか確認する。</t>
    <rPh sb="0" eb="2">
      <t>サギョウ</t>
    </rPh>
    <rPh sb="2" eb="4">
      <t>メイサイ</t>
    </rPh>
    <rPh sb="6" eb="8">
      <t>ヨジツ</t>
    </rPh>
    <rPh sb="8" eb="10">
      <t>イチラン</t>
    </rPh>
    <rPh sb="14" eb="16">
      <t>バンゴウ</t>
    </rPh>
    <rPh sb="17" eb="20">
      <t>カフソク</t>
    </rPh>
    <rPh sb="24" eb="26">
      <t>カクニン</t>
    </rPh>
    <phoneticPr fontId="1"/>
  </si>
  <si>
    <t>※SMR一覧にも記載が抜けてないか。抜けていたら担当者にも連絡</t>
    <rPh sb="4" eb="6">
      <t>イチラン</t>
    </rPh>
    <rPh sb="8" eb="10">
      <t>キサイ</t>
    </rPh>
    <rPh sb="11" eb="12">
      <t>ヌ</t>
    </rPh>
    <rPh sb="18" eb="19">
      <t>ヌ</t>
    </rPh>
    <rPh sb="24" eb="27">
      <t>タントウシャ</t>
    </rPh>
    <rPh sb="29" eb="31">
      <t>レンラク</t>
    </rPh>
    <phoneticPr fontId="1"/>
  </si>
  <si>
    <t>定期　　※月末、月初に関わらず定期的に確認する</t>
    <rPh sb="0" eb="2">
      <t>テイキ</t>
    </rPh>
    <rPh sb="5" eb="7">
      <t>ゲツマツ</t>
    </rPh>
    <rPh sb="8" eb="10">
      <t>ゲッショ</t>
    </rPh>
    <rPh sb="11" eb="12">
      <t>カカ</t>
    </rPh>
    <rPh sb="15" eb="18">
      <t>テイキテキ</t>
    </rPh>
    <rPh sb="19" eb="21">
      <t>カクニン</t>
    </rPh>
    <phoneticPr fontId="1"/>
  </si>
  <si>
    <t>System</t>
    <phoneticPr fontId="1"/>
  </si>
  <si>
    <t>「実績工数」欄</t>
    <rPh sb="1" eb="5">
      <t>ジッセキコウスウ</t>
    </rPh>
    <phoneticPr fontId="1"/>
  </si>
  <si>
    <t>「実績工数」欄</t>
    <rPh sb="1" eb="3">
      <t>ジッセキ</t>
    </rPh>
    <rPh sb="3" eb="5">
      <t>コウスウ</t>
    </rPh>
    <rPh sb="6" eb="7">
      <t>ラン</t>
    </rPh>
    <phoneticPr fontId="1"/>
  </si>
  <si>
    <t>SMR終了時</t>
    <rPh sb="3" eb="6">
      <t>シュウリョウジ</t>
    </rPh>
    <phoneticPr fontId="1"/>
  </si>
  <si>
    <t>SMR-TMCLB18TCU-00086</t>
    <phoneticPr fontId="1"/>
  </si>
  <si>
    <t>担当</t>
    <rPh sb="0" eb="2">
      <t>タントウ</t>
    </rPh>
    <phoneticPr fontId="1"/>
  </si>
  <si>
    <t>照査</t>
    <rPh sb="0" eb="2">
      <t>ショウサ</t>
    </rPh>
    <phoneticPr fontId="1"/>
  </si>
  <si>
    <t>SMR名</t>
    <rPh sb="3" eb="4">
      <t>メイ</t>
    </rPh>
    <phoneticPr fontId="1"/>
  </si>
  <si>
    <t>伊藤</t>
    <rPh sb="0" eb="2">
      <t>イトウ</t>
    </rPh>
    <phoneticPr fontId="1"/>
  </si>
  <si>
    <t>近藤</t>
    <rPh sb="0" eb="2">
      <t>コンドウ</t>
    </rPh>
    <phoneticPr fontId="1"/>
  </si>
  <si>
    <t>【Diag】【任意課題】ISUZU向けDiag要求分析</t>
    <phoneticPr fontId="1"/>
  </si>
  <si>
    <t>【Diag】【任意課題】Diag要求分析</t>
    <phoneticPr fontId="1"/>
  </si>
  <si>
    <t>【SYS】L-B18　EMC評価用ソフト作成</t>
  </si>
  <si>
    <t>矢代</t>
    <rPh sb="0" eb="2">
      <t>ヤシロ</t>
    </rPh>
    <phoneticPr fontId="1"/>
  </si>
  <si>
    <t>wei</t>
  </si>
  <si>
    <t>田崎</t>
    <rPh sb="0" eb="2">
      <t>タザキ</t>
    </rPh>
    <phoneticPr fontId="1"/>
  </si>
  <si>
    <t>中村</t>
    <rPh sb="0" eb="1">
      <t>ナカムラ</t>
    </rPh>
    <phoneticPr fontId="1"/>
  </si>
  <si>
    <t>【開発環境】リリースファイル生成対応</t>
    <rPh sb="1" eb="3">
      <t>カイハツ</t>
    </rPh>
    <rPh sb="3" eb="5">
      <t>カンキョウ</t>
    </rPh>
    <rPh sb="14" eb="16">
      <t>セイセイ</t>
    </rPh>
    <rPh sb="16" eb="18">
      <t>タイオウ</t>
    </rPh>
    <phoneticPr fontId="1"/>
  </si>
  <si>
    <t>飯野</t>
    <rPh sb="0" eb="2">
      <t>イイノ</t>
    </rPh>
    <phoneticPr fontId="1"/>
  </si>
  <si>
    <t xml:space="preserve">【SYS】回転方向対応、 回転数安定化待ち時間暫定対応 </t>
  </si>
  <si>
    <t>残項目：なし（EMC検査終了まで開けておく）</t>
    <rPh sb="0" eb="3">
      <t>ザンコウモク</t>
    </rPh>
    <rPh sb="10" eb="14">
      <t>ケンサシュウリョウ</t>
    </rPh>
    <rPh sb="16" eb="17">
      <t>ア</t>
    </rPh>
    <phoneticPr fontId="1"/>
  </si>
  <si>
    <t>T-931 制御検討車 MCUソフト変更 横展開対応 モータ回転数制御、適合定数の盛り込み</t>
  </si>
  <si>
    <t>吉岡</t>
    <rPh sb="0" eb="2">
      <t>ヨシオカ</t>
    </rPh>
    <phoneticPr fontId="1"/>
  </si>
  <si>
    <t>伊藤</t>
    <rPh sb="0" eb="2">
      <t>イトウ</t>
    </rPh>
    <phoneticPr fontId="1"/>
  </si>
  <si>
    <t>藤本</t>
    <rPh sb="0" eb="1">
      <t>フジモト</t>
    </rPh>
    <phoneticPr fontId="2"/>
  </si>
  <si>
    <t>國吉</t>
    <rPh sb="0" eb="2">
      <t>クニヨシ</t>
    </rPh>
    <phoneticPr fontId="2"/>
  </si>
  <si>
    <t>飯野</t>
    <rPh sb="0" eb="1">
      <t>イイノ</t>
    </rPh>
    <phoneticPr fontId="2"/>
  </si>
  <si>
    <t>宮田</t>
    <rPh sb="0" eb="2">
      <t>ミヤタ</t>
    </rPh>
    <phoneticPr fontId="2"/>
  </si>
  <si>
    <t>嶋</t>
    <rPh sb="0" eb="1">
      <t>シマ</t>
    </rPh>
    <phoneticPr fontId="2"/>
  </si>
  <si>
    <t>佐藤</t>
    <rPh sb="0" eb="1">
      <t>サトウ</t>
    </rPh>
    <phoneticPr fontId="2"/>
  </si>
  <si>
    <t>伊藤</t>
    <rPh sb="0" eb="2">
      <t>イトウ</t>
    </rPh>
    <phoneticPr fontId="2"/>
  </si>
  <si>
    <t>近藤</t>
    <rPh sb="0" eb="1">
      <t>コンドウ</t>
    </rPh>
    <phoneticPr fontId="2"/>
  </si>
  <si>
    <t>堀川</t>
    <rPh sb="0" eb="2">
      <t>ホリカワ</t>
    </rPh>
    <phoneticPr fontId="2"/>
  </si>
  <si>
    <t>SMR-TMCLB-00940</t>
    <phoneticPr fontId="1"/>
  </si>
  <si>
    <t>【SYS】【任意課題】[L-B01_13]第3者評価対応</t>
  </si>
  <si>
    <t>長谷川</t>
    <rPh sb="0" eb="3">
      <t>ハセガワ</t>
    </rPh>
    <phoneticPr fontId="2"/>
  </si>
  <si>
    <t>SMR-TMCLB-00978</t>
  </si>
  <si>
    <t>吉岡</t>
    <rPh sb="0" eb="2">
      <t>ヨシオカ</t>
    </rPh>
    <phoneticPr fontId="2"/>
  </si>
  <si>
    <t>矢代</t>
    <rPh sb="0" eb="2">
      <t>ヤシロ</t>
    </rPh>
    <phoneticPr fontId="2"/>
  </si>
  <si>
    <t>SMR-TMCLB-00982</t>
  </si>
  <si>
    <t>数藤</t>
    <rPh sb="0" eb="2">
      <t>ストウ</t>
    </rPh>
    <phoneticPr fontId="1"/>
  </si>
  <si>
    <t>【SYS】[任意課題]CAN機能総点検</t>
  </si>
  <si>
    <t>【SYS】仕様書作成対応（要件定義書、コンポーネント仕様書、オブジェクト仕様書）</t>
  </si>
  <si>
    <t>SMR-TMCLB-01003</t>
    <phoneticPr fontId="1"/>
  </si>
  <si>
    <t>【SYS】[任意課題]各機能における実車評価(システムチェック)</t>
  </si>
  <si>
    <t>飯野</t>
    <rPh sb="0" eb="2">
      <t>イイノ</t>
    </rPh>
    <phoneticPr fontId="1"/>
  </si>
  <si>
    <t>SMR-TMCLB18TCU-00146</t>
    <phoneticPr fontId="1"/>
  </si>
  <si>
    <t>【SYS】推定アウトプット回転数対応</t>
  </si>
  <si>
    <t>國吉</t>
    <rPh sb="0" eb="2">
      <t>クニヨシ</t>
    </rPh>
    <phoneticPr fontId="1"/>
  </si>
  <si>
    <t>SMR-ISUZULB19-00040</t>
    <phoneticPr fontId="1"/>
  </si>
  <si>
    <t>飯野</t>
    <rPh sb="0" eb="2">
      <t>イイノ</t>
    </rPh>
    <phoneticPr fontId="1"/>
  </si>
  <si>
    <t>SMR-VWFRDATSTEP5-00039</t>
  </si>
  <si>
    <t>SMR-VWFRDATSTEP5-00041</t>
  </si>
  <si>
    <t>藤本</t>
    <rPh sb="0" eb="1">
      <t>フ</t>
    </rPh>
    <phoneticPr fontId="2"/>
  </si>
  <si>
    <t>Wei</t>
  </si>
  <si>
    <t>SMR-TMCLB-01059</t>
  </si>
  <si>
    <t>【SYS】[任意課題]リニア品質総点検</t>
  </si>
  <si>
    <t>飯野</t>
    <rPh sb="0" eb="2">
      <t>イイノ</t>
    </rPh>
    <phoneticPr fontId="2"/>
  </si>
  <si>
    <t>【SYS】【任意課題】XCP機能解析</t>
  </si>
  <si>
    <t>【SYS】【任意課題】XCP要求分析、顧客QA対応</t>
    <rPh sb="23" eb="25">
      <t>タイオウ</t>
    </rPh>
    <phoneticPr fontId="2"/>
  </si>
  <si>
    <t>【SYS】【任意課題】XCP CANape動作確認</t>
  </si>
  <si>
    <t>SMR-ISUZULB19-00238</t>
  </si>
  <si>
    <t>【Diag】MIL残課題対応</t>
  </si>
  <si>
    <t>小熊</t>
    <rPh sb="0" eb="2">
      <t>オグマ</t>
    </rPh>
    <phoneticPr fontId="1"/>
  </si>
  <si>
    <t>髙橋</t>
    <rPh sb="0" eb="2">
      <t>タカハシ</t>
    </rPh>
    <phoneticPr fontId="1"/>
  </si>
  <si>
    <t>【任意課題】【Diag】品質保証活動</t>
    <rPh sb="1" eb="3">
      <t>ニンイ</t>
    </rPh>
    <rPh sb="3" eb="5">
      <t>カダイ</t>
    </rPh>
    <rPh sb="12" eb="18">
      <t>ヒンシツホショウカツドウ</t>
    </rPh>
    <phoneticPr fontId="2"/>
  </si>
  <si>
    <t>SMR-TMCLB-01072</t>
    <phoneticPr fontId="1"/>
  </si>
  <si>
    <t>飯野</t>
    <rPh sb="0" eb="2">
      <t>イイノ</t>
    </rPh>
    <phoneticPr fontId="1"/>
  </si>
  <si>
    <t>SMR-ISUZULB19-00254</t>
    <phoneticPr fontId="1"/>
  </si>
  <si>
    <t>【Diag】【FS】リプロ残課題対応</t>
  </si>
  <si>
    <t>田中</t>
    <rPh sb="0" eb="2">
      <t>タナカ</t>
    </rPh>
    <phoneticPr fontId="1"/>
  </si>
  <si>
    <t>飯野</t>
    <rPh sb="0" eb="2">
      <t>イイノ</t>
    </rPh>
    <phoneticPr fontId="1"/>
  </si>
  <si>
    <t>SMR-HWHYOUKA-00289</t>
  </si>
  <si>
    <t>XCP標準ソフト開発(全体構成検討(AT))</t>
  </si>
  <si>
    <t>藤本</t>
    <rPh sb="0" eb="2">
      <t>フジモト</t>
    </rPh>
    <phoneticPr fontId="2"/>
  </si>
  <si>
    <t>【SYS】[任意課題]重点品質保証活動 起動終了(JLR号口品質問題の再発防止活動)</t>
  </si>
  <si>
    <t>SMR-HWHYOUKA-00292</t>
  </si>
  <si>
    <t>必須</t>
    <rPh sb="0" eb="2">
      <t>ヒッス</t>
    </rPh>
    <phoneticPr fontId="2"/>
  </si>
  <si>
    <t>【SYS】XCP標準ソフト開発（計測機能）</t>
  </si>
  <si>
    <t>SMR-HWHYOUKA-00263</t>
    <phoneticPr fontId="1"/>
  </si>
  <si>
    <t>EG始動およびフリクション用PTMAP切替時のスイープ遷移化</t>
  </si>
  <si>
    <t>引き摺り考慮WSCトルク指令値算出時の引き摺りトルクマップ別定数化</t>
  </si>
  <si>
    <t>SMR-ISUZULB19-00239</t>
    <phoneticPr fontId="1"/>
  </si>
  <si>
    <t>SMR-TMCLB18TCU-00164</t>
  </si>
  <si>
    <t>SMR-TMCLB18TCU-00161</t>
  </si>
  <si>
    <t>【計測適合】リブート時の.SERAP_ARAM領域の初期化</t>
  </si>
  <si>
    <t>【SYS】MISRA-C是正対応</t>
  </si>
  <si>
    <t>八百板</t>
    <rPh sb="0" eb="3">
      <t>ヤオイタ</t>
    </rPh>
    <phoneticPr fontId="2"/>
  </si>
  <si>
    <t>【SYS】オイルポンプ制御仕様書</t>
  </si>
  <si>
    <t>SMR-HWHYOUKA-00290</t>
    <phoneticPr fontId="1"/>
  </si>
  <si>
    <t>2023_1Q</t>
    <phoneticPr fontId="1"/>
  </si>
  <si>
    <t>SMR-TMCLB-01114</t>
    <phoneticPr fontId="1"/>
  </si>
  <si>
    <t>SMR-TMCLB-01117</t>
  </si>
  <si>
    <t xml:space="preserve"> 【SYS】XCP標準ソフト開発(A2L生成検討) </t>
  </si>
  <si>
    <t>【Diag】SSRへのDID追加対応</t>
  </si>
  <si>
    <t>髙橋</t>
    <rPh sb="0" eb="1">
      <t>タカハシ</t>
    </rPh>
    <phoneticPr fontId="2"/>
  </si>
  <si>
    <t>※2022/3/31開始～</t>
    <rPh sb="10" eb="12">
      <t>カイシ</t>
    </rPh>
    <phoneticPr fontId="1"/>
  </si>
  <si>
    <t>※2022/4/1開始～</t>
    <rPh sb="9" eb="11">
      <t>カイシ</t>
    </rPh>
    <phoneticPr fontId="1"/>
  </si>
  <si>
    <t>※2022/4/5開始～</t>
    <rPh sb="9" eb="11">
      <t>カイシ</t>
    </rPh>
    <phoneticPr fontId="1"/>
  </si>
  <si>
    <t>【SMR予実工数一覧(2023/4～)】</t>
    <rPh sb="4" eb="6">
      <t>ヨジツ</t>
    </rPh>
    <rPh sb="6" eb="8">
      <t>コウスウ</t>
    </rPh>
    <rPh sb="8" eb="10">
      <t>イチラン</t>
    </rPh>
    <phoneticPr fontId="1"/>
  </si>
  <si>
    <t>2023_2Q</t>
    <phoneticPr fontId="1"/>
  </si>
  <si>
    <t>2023_上期</t>
    <rPh sb="5" eb="7">
      <t>カミキ</t>
    </rPh>
    <phoneticPr fontId="1"/>
  </si>
  <si>
    <t>2023_3Q</t>
    <phoneticPr fontId="1"/>
  </si>
  <si>
    <t>2023_4Q</t>
    <phoneticPr fontId="1"/>
  </si>
  <si>
    <t>2023_下期</t>
    <rPh sb="5" eb="7">
      <t>シモキ</t>
    </rPh>
    <phoneticPr fontId="1"/>
  </si>
  <si>
    <t>PF</t>
  </si>
  <si>
    <t>PF</t>
    <phoneticPr fontId="1"/>
  </si>
  <si>
    <t>開発環境</t>
    <rPh sb="0" eb="2">
      <t>カイハツ</t>
    </rPh>
    <rPh sb="2" eb="4">
      <t>カンキョウ</t>
    </rPh>
    <phoneticPr fontId="1"/>
  </si>
  <si>
    <t>機能安全</t>
    <rPh sb="0" eb="4">
      <t>キノウアンゼン</t>
    </rPh>
    <phoneticPr fontId="1"/>
  </si>
  <si>
    <t>【SYS】L-B13 K0補正値バックアップ復元　実車評価とDRBFM締め</t>
  </si>
  <si>
    <t>SMR-DNEAXLE-00002</t>
  </si>
  <si>
    <t>SMR-DNEAXLE-00004</t>
  </si>
  <si>
    <t>SMR-DNEAXLE-00001</t>
    <phoneticPr fontId="1"/>
  </si>
  <si>
    <t>SMR-DNEAXLE-00005</t>
  </si>
  <si>
    <t>SMR-TMCLB18TCU-00179</t>
  </si>
  <si>
    <t>【Diag】eAxle対応_分析_全体構成</t>
  </si>
  <si>
    <t>【Diag】eAxle対応_通信_サービス</t>
  </si>
  <si>
    <t>【Diag】eAxle対応_リプロ</t>
  </si>
  <si>
    <t>【Diag】eAxle対応_CPSDID</t>
  </si>
  <si>
    <t>【Diag】eAxle対応_故障</t>
  </si>
  <si>
    <t>【SYS】PreCV向けビットアサイン対応</t>
  </si>
  <si>
    <t>伊藤</t>
    <rPh sb="0" eb="1">
      <t>イトウ</t>
    </rPh>
    <phoneticPr fontId="2"/>
  </si>
  <si>
    <t>数藤</t>
    <rPh sb="0" eb="2">
      <t>スドウ</t>
    </rPh>
    <phoneticPr fontId="2"/>
  </si>
  <si>
    <t>名城</t>
    <rPh sb="0" eb="2">
      <t>ナシロ</t>
    </rPh>
    <phoneticPr fontId="2"/>
  </si>
  <si>
    <t>細井</t>
    <rPh sb="0" eb="2">
      <t>ホソイ</t>
    </rPh>
    <phoneticPr fontId="2"/>
  </si>
  <si>
    <t>2023_1Q</t>
  </si>
  <si>
    <t>【Diag】【任意課題】Phase6リプロ要求分析</t>
  </si>
  <si>
    <t>数藤</t>
    <rPh sb="0" eb="2">
      <t>ストウ</t>
    </rPh>
    <phoneticPr fontId="2"/>
  </si>
  <si>
    <t>SMR-TMCLB18TCU-00181</t>
  </si>
  <si>
    <t>SMR-MMCLB-00024</t>
  </si>
  <si>
    <t>SMR-FIATG22UPPF5-00166</t>
  </si>
  <si>
    <t>田崎</t>
    <rPh sb="0" eb="2">
      <t>タザキ</t>
    </rPh>
    <phoneticPr fontId="2"/>
  </si>
  <si>
    <t>中村</t>
    <rPh sb="0" eb="1">
      <t>ナカムラ</t>
    </rPh>
    <phoneticPr fontId="2"/>
  </si>
  <si>
    <t>【任意課題】【Diag】MUT/OBD要求調査</t>
  </si>
  <si>
    <t>高橋</t>
    <rPh sb="0" eb="2">
      <t>タカハシ</t>
    </rPh>
    <phoneticPr fontId="2"/>
  </si>
  <si>
    <t>※ソフト工程を担当。4/28終了予定。4/14山口さん確認。</t>
    <rPh sb="4" eb="6">
      <t>コウテイ</t>
    </rPh>
    <rPh sb="7" eb="9">
      <t>タントウ</t>
    </rPh>
    <rPh sb="14" eb="16">
      <t>シュウリョウ</t>
    </rPh>
    <rPh sb="16" eb="18">
      <t>ヨテイ</t>
    </rPh>
    <rPh sb="23" eb="25">
      <t>ヤマグチ</t>
    </rPh>
    <rPh sb="27" eb="29">
      <t>カクニン</t>
    </rPh>
    <phoneticPr fontId="1"/>
  </si>
  <si>
    <t>SMR-MMCLB-00026</t>
    <phoneticPr fontId="1"/>
  </si>
  <si>
    <t>Diag</t>
    <phoneticPr fontId="1"/>
  </si>
  <si>
    <t>2023_2Q</t>
    <phoneticPr fontId="1"/>
  </si>
  <si>
    <t>2023_3Q</t>
    <phoneticPr fontId="1"/>
  </si>
  <si>
    <t>2023_4Q</t>
    <phoneticPr fontId="1"/>
  </si>
  <si>
    <t>任意</t>
    <rPh sb="0" eb="2">
      <t>ニンイ</t>
    </rPh>
    <phoneticPr fontId="1"/>
  </si>
  <si>
    <t>【DIAG】1S向け法規サービス 暫定対応</t>
  </si>
  <si>
    <t>細井</t>
    <rPh sb="0" eb="2">
      <t>ホソイ</t>
    </rPh>
    <phoneticPr fontId="1"/>
  </si>
  <si>
    <t>髙橋</t>
    <rPh sb="0" eb="2">
      <t>タカハシ</t>
    </rPh>
    <phoneticPr fontId="1"/>
  </si>
  <si>
    <t>SMR-TMC6GHTCU-01695</t>
    <phoneticPr fontId="1"/>
  </si>
  <si>
    <t>【開発環境】make環境対応</t>
  </si>
  <si>
    <t>SMR-TMCLB18TCU-00183</t>
  </si>
  <si>
    <t>【SYS】【任意課題】サンプルソフトCAN接続対応（故障検出WRD向け）</t>
  </si>
  <si>
    <t>SMR-TMCLB18TCU-00123</t>
  </si>
  <si>
    <t>[KA]L-B18向けBtoBテストツール実行環境整備</t>
  </si>
  <si>
    <t>ファム</t>
    <phoneticPr fontId="1"/>
  </si>
  <si>
    <t>山口</t>
    <rPh sb="0" eb="2">
      <t>ヤマグチ</t>
    </rPh>
    <phoneticPr fontId="1"/>
  </si>
  <si>
    <t>SMR-TMCLB-01129</t>
  </si>
  <si>
    <t>【SYS】[L-B01/13]CAN機能要件定義書の登録</t>
  </si>
  <si>
    <t>山本</t>
    <rPh sb="0" eb="2">
      <t>ヤマモト</t>
    </rPh>
    <phoneticPr fontId="2"/>
  </si>
  <si>
    <t>【SYS】【任意課題】IGシャットダウン対応</t>
  </si>
  <si>
    <t>嶋</t>
    <rPh sb="0" eb="1">
      <t>シマ</t>
    </rPh>
    <phoneticPr fontId="1"/>
  </si>
  <si>
    <t>佐藤</t>
    <rPh sb="0" eb="2">
      <t>サトウ</t>
    </rPh>
    <phoneticPr fontId="1"/>
  </si>
  <si>
    <t>SMR-TMCLB-01133</t>
  </si>
  <si>
    <t>SMR-TMCLB18TCU-00188</t>
  </si>
  <si>
    <t>八百板</t>
    <rPh sb="0" eb="3">
      <t>ヤオイタ</t>
    </rPh>
    <phoneticPr fontId="1"/>
  </si>
  <si>
    <t>【SYS】【計測適合】不要セクション(.BACKUPRAM_REBOOT_DATA_SHARE_TOP/END)の削除対応</t>
  </si>
  <si>
    <t>矢代</t>
    <rPh sb="0" eb="2">
      <t>ヤシロ</t>
    </rPh>
    <phoneticPr fontId="1"/>
  </si>
  <si>
    <t>【SYS】【任意課題】【計測適合】L-B01 号試向け技術指示書の確認</t>
  </si>
  <si>
    <t>【SYS】【任意課題】T-222、L-B01/13からの横展開確認</t>
  </si>
  <si>
    <t>SMR-TMCLB18TCU-00207</t>
  </si>
  <si>
    <t>SMR-TMCLB-01138</t>
  </si>
  <si>
    <t>【SYS】【計測適合】リニアソフトFBのmesurement修正</t>
  </si>
  <si>
    <t xml:space="preserve"> 【SYS】outrpm回転数の初回演算完了フラグ タイムアウト時間マージン追加対応 </t>
  </si>
  <si>
    <t>SMR-ISUZULB19-00346</t>
  </si>
  <si>
    <t>【Diag】顧客提出仕様書修正対応</t>
  </si>
  <si>
    <t>SMR-TMCLB-01141</t>
  </si>
  <si>
    <t>【SYS】【任意課題】ポート入力仕様調査</t>
  </si>
  <si>
    <t>藤本</t>
    <rPh sb="0" eb="2">
      <t>フジモト</t>
    </rPh>
    <phoneticPr fontId="1"/>
  </si>
  <si>
    <t>SMR-ISUZULB19-00348</t>
  </si>
  <si>
    <t>長谷川(重信)</t>
    <rPh sb="0" eb="3">
      <t>ハセガワ</t>
    </rPh>
    <rPh sb="4" eb="6">
      <t>シゲノブ</t>
    </rPh>
    <phoneticPr fontId="2"/>
  </si>
  <si>
    <t>酒井(山口)</t>
    <rPh sb="0" eb="1">
      <t>サカイ</t>
    </rPh>
    <rPh sb="3" eb="5">
      <t>ヤマグチ</t>
    </rPh>
    <phoneticPr fontId="2"/>
  </si>
  <si>
    <t>PF</t>
    <phoneticPr fontId="1"/>
  </si>
  <si>
    <t>機能安全</t>
    <rPh sb="0" eb="4">
      <t>キノウアンゼン</t>
    </rPh>
    <phoneticPr fontId="1"/>
  </si>
  <si>
    <t>SMR-FIATG22UPPF5-00180</t>
  </si>
  <si>
    <t xml:space="preserve"> 【Diag】Autosar正式版確認</t>
  </si>
  <si>
    <t>【開発環境】make環境共通化対応</t>
    <rPh sb="12" eb="15">
      <t>キョウツウカ</t>
    </rPh>
    <phoneticPr fontId="2"/>
  </si>
  <si>
    <t>髙橋</t>
    <rPh sb="0" eb="2">
      <t>タカハシ</t>
    </rPh>
    <phoneticPr fontId="2"/>
  </si>
  <si>
    <t>SMR-TMCLB-01122</t>
  </si>
  <si>
    <t>SMR-TMCLB18TCU-00215</t>
  </si>
  <si>
    <t>【SYS】コンポーネント、オブジェクト仕様書の登録(CVup5残対応)</t>
  </si>
  <si>
    <t>【任意課題】【SYS】処理負荷削減に向けた不要NWS信号洗い出し</t>
  </si>
  <si>
    <t>【Diag】Phase6 Diagリプロ機能要件定義書作成</t>
  </si>
  <si>
    <t>SMR-TMCLB18TCU-00220</t>
  </si>
  <si>
    <t>SMR-FIATG22UPPF5-00192</t>
  </si>
  <si>
    <t>【DIAG】DTCハンドリング　StatusByteのbit関連修正</t>
  </si>
  <si>
    <t>細井/数藤</t>
    <rPh sb="0" eb="2">
      <t>ホソイ</t>
    </rPh>
    <rPh sb="3" eb="5">
      <t>ストウ</t>
    </rPh>
    <phoneticPr fontId="2"/>
  </si>
  <si>
    <t>高橋</t>
    <rPh sb="0" eb="1">
      <t>タカハシ</t>
    </rPh>
    <phoneticPr fontId="2"/>
  </si>
  <si>
    <t>SMR-TMCX038-00095</t>
  </si>
  <si>
    <t>SMR-TMCLB18TCU-00223</t>
    <phoneticPr fontId="1"/>
  </si>
  <si>
    <t>【SYS】【任意課題】既存PALIFの仕様情報記載対応</t>
  </si>
  <si>
    <t>【SYS】[X-418]TSC7222G、STEP4評価仕様書 評価対応</t>
  </si>
  <si>
    <t>【任意課題】【SYS】【L-B18】リニアソフトF/B制御の品質保証活動</t>
  </si>
  <si>
    <t>SMR-TMCLB-01150</t>
  </si>
  <si>
    <t>【SYS】[任意課題]LB11実車評価指摘対応</t>
  </si>
  <si>
    <t>【SYS】実車評価結果確認 顧客対応</t>
  </si>
  <si>
    <t>【SYS】outrpm初回演算完了対応</t>
  </si>
  <si>
    <t>長谷川</t>
    <rPh sb="0" eb="3">
      <t>ハセガワ</t>
    </rPh>
    <phoneticPr fontId="1"/>
  </si>
  <si>
    <t>PF合計</t>
    <rPh sb="2" eb="4">
      <t>ゴウケイ</t>
    </rPh>
    <phoneticPr fontId="1"/>
  </si>
  <si>
    <t>PF合計→System/計測適合/PFの合計値</t>
    <rPh sb="2" eb="4">
      <t>ゴウケイ</t>
    </rPh>
    <rPh sb="12" eb="14">
      <t>ケイソク</t>
    </rPh>
    <rPh sb="14" eb="16">
      <t>テキゴウ</t>
    </rPh>
    <rPh sb="20" eb="22">
      <t>ゴウケイ</t>
    </rPh>
    <rPh sb="22" eb="23">
      <t>チ</t>
    </rPh>
    <phoneticPr fontId="1"/>
  </si>
  <si>
    <t>2022年度のSMRがあるため、担当チームは左記のようにした。</t>
    <rPh sb="4" eb="6">
      <t>ネンド</t>
    </rPh>
    <rPh sb="16" eb="18">
      <t>タントウ</t>
    </rPh>
    <rPh sb="22" eb="24">
      <t>サキ</t>
    </rPh>
    <phoneticPr fontId="1"/>
  </si>
  <si>
    <t xml:space="preserve"> 【SYS】[任意課題][IRS23-00336]L-B11_SC3 起動時の推定回転数10000rpm張り付き対策サンプルソフト対応 </t>
  </si>
  <si>
    <t>SMR-TMCLB-01154</t>
  </si>
  <si>
    <t>【開発環境】ビルド環境対応（#16950）</t>
  </si>
  <si>
    <t>【SYS】K0補正値バックアップ復元機能残課題対応</t>
    <rPh sb="7" eb="10">
      <t>ホセイチ</t>
    </rPh>
    <rPh sb="16" eb="18">
      <t>フクゲン</t>
    </rPh>
    <rPh sb="18" eb="20">
      <t>キノウ</t>
    </rPh>
    <rPh sb="20" eb="21">
      <t>ザン</t>
    </rPh>
    <rPh sb="21" eb="23">
      <t>カダイ</t>
    </rPh>
    <rPh sb="23" eb="25">
      <t>タイオウ</t>
    </rPh>
    <phoneticPr fontId="2"/>
  </si>
  <si>
    <t>藤本</t>
  </si>
  <si>
    <t>SMR-TMCLB-01155</t>
  </si>
  <si>
    <t>SMR-TMCLB-01156</t>
  </si>
  <si>
    <t>【Diag】Detエラー対応(Dem_Mainfunction)</t>
  </si>
  <si>
    <t>宮田</t>
    <rPh sb="0" eb="2">
      <t>ミヤタ</t>
    </rPh>
    <phoneticPr fontId="1"/>
  </si>
  <si>
    <t>【SYS】[L-B13]Cvup7向けビットアサイン対応</t>
  </si>
  <si>
    <t>堀川</t>
    <rPh sb="0" eb="2">
      <t>ホリカワ</t>
    </rPh>
    <phoneticPr fontId="1"/>
  </si>
  <si>
    <t>稲田</t>
    <phoneticPr fontId="1"/>
  </si>
  <si>
    <t>SMR-ISUZULB19-00368</t>
  </si>
  <si>
    <t>【SYS】[任意課題][IRS23-00357]L-B19 SPセンサ18歯車両 起動時の推定回転数10000rpm張り付き対策サンプルソフト対応</t>
    <phoneticPr fontId="1"/>
  </si>
  <si>
    <t>木村</t>
    <rPh sb="0" eb="2">
      <t>キムラ</t>
    </rPh>
    <phoneticPr fontId="1"/>
  </si>
  <si>
    <t>SMR-ISUZULB19-00369</t>
  </si>
  <si>
    <t>【Daig】品番機能要件定義書の更新</t>
    <rPh sb="16" eb="18">
      <t>コウシン</t>
    </rPh>
    <phoneticPr fontId="2"/>
  </si>
  <si>
    <t>堀沢</t>
    <rPh sb="0" eb="2">
      <t>ホリサワ</t>
    </rPh>
    <phoneticPr fontId="1"/>
  </si>
  <si>
    <t>SMR-TMCLB-01153</t>
    <phoneticPr fontId="1"/>
  </si>
  <si>
    <t>SMR-TMCLB18TCU-00246</t>
  </si>
  <si>
    <t>【SYS】[任意課題]推定アウトプット回転数比較</t>
  </si>
  <si>
    <t>SMR-TMCLB18TCU-00248</t>
  </si>
  <si>
    <t>【SYS】[任意課題]TMC要求仕様書分析</t>
  </si>
  <si>
    <t>SMR-TMCLB18TCU-00242</t>
    <phoneticPr fontId="1"/>
  </si>
  <si>
    <t>SMR-ISUZULB19-00373</t>
  </si>
  <si>
    <t>【Diag】Autosar正式版SVNUP</t>
  </si>
  <si>
    <t>SMR-HWHYOUKA-00296</t>
  </si>
  <si>
    <t>堀井</t>
    <rPh sb="0" eb="2">
      <t>ホリイ</t>
    </rPh>
    <phoneticPr fontId="2"/>
  </si>
  <si>
    <t>SMR-TMCLBCVUP7-00002</t>
  </si>
  <si>
    <t>SMR-HWHYOUKA-00297</t>
    <phoneticPr fontId="1"/>
  </si>
  <si>
    <t>【Diag】OperationCycle修正</t>
  </si>
  <si>
    <t>【SYS】推定アウトプット回転数の開始時間算出対応</t>
  </si>
  <si>
    <t>【SYS】XCP標準ソフト開発（A-Spiceドキュメント作成）</t>
  </si>
  <si>
    <t>【SYS】XCP標準ソフト開発（適合機能）</t>
  </si>
  <si>
    <t>SMR-TMCLB18TCU-00262</t>
  </si>
  <si>
    <t>SMR-TMCLB18TCU-00264</t>
  </si>
  <si>
    <t>SMR-TMCLB18TCU-00265</t>
  </si>
  <si>
    <t>SMR-TMCLB18TCU-00266</t>
  </si>
  <si>
    <t>【Diag】Phase6 TCUリプロ暫定対応(SID$34,36,37)</t>
  </si>
  <si>
    <t>【Diag】Phase6 TCUリプロ暫定対応(SID$31)</t>
  </si>
  <si>
    <t>【Diag】Phase6 TCUリプロ暫定対応(SID$22,2E)</t>
  </si>
  <si>
    <t>【Diag】Phase6 TCUリプロ暫定対応(SID$10,11,27)</t>
  </si>
  <si>
    <t>【Diag】Phase6 TCUリプロ暫定対応(SID$28,3E,リプロ機能)</t>
  </si>
  <si>
    <t>数藤</t>
  </si>
  <si>
    <t>木村</t>
    <rPh sb="0" eb="2">
      <t>キムラ</t>
    </rPh>
    <phoneticPr fontId="2"/>
  </si>
  <si>
    <t>伊藤</t>
  </si>
  <si>
    <t>SMR-TMCLB18TCU-00224</t>
    <phoneticPr fontId="1"/>
  </si>
  <si>
    <t>SMR-TMCLB-01170</t>
  </si>
  <si>
    <t>【SYS】アクセプタンステスト TDES077_116テストケース再実施</t>
  </si>
  <si>
    <t>SMR-FIATG22UPPF5-00239</t>
  </si>
  <si>
    <t>【開発環境】ベリファイ向けSW(PROGRAM SHIPPING)のRESERVED AREAデータ修正（#17026）</t>
  </si>
  <si>
    <t>SMR-TMCLB18TCU-00252</t>
  </si>
  <si>
    <t>SMR-TMCLB18TCU-00268</t>
  </si>
  <si>
    <t>【SYS】IGR途絶時のCAN電源条件判定</t>
  </si>
  <si>
    <t>【SYS】品質保証活動結果対応およびソレノイド制御の評価用コード削除</t>
  </si>
  <si>
    <t>【SYS】ROMRAM関連(doc・make環境)不整合箇所の修正</t>
  </si>
  <si>
    <t>※下段の集計がずれるので内側に追加する</t>
    <rPh sb="1" eb="3">
      <t>ゲダン</t>
    </rPh>
    <rPh sb="4" eb="6">
      <t>シュウケイ</t>
    </rPh>
    <rPh sb="12" eb="14">
      <t>ウチガワ</t>
    </rPh>
    <rPh sb="15" eb="17">
      <t>ツイカ</t>
    </rPh>
    <phoneticPr fontId="1"/>
  </si>
  <si>
    <t>SMR-HWHYOUKA-00298</t>
    <phoneticPr fontId="1"/>
  </si>
  <si>
    <t>【SYS】XCP標準ソフト開発(リプロ機能)</t>
  </si>
  <si>
    <t>稲田</t>
    <rPh sb="0" eb="2">
      <t>イナダ</t>
    </rPh>
    <phoneticPr fontId="1"/>
  </si>
  <si>
    <t>藤本</t>
    <phoneticPr fontId="1"/>
  </si>
  <si>
    <t>2023_2Q</t>
  </si>
  <si>
    <t>SMR-TMCLB18TCU-00272</t>
  </si>
  <si>
    <t>SMR-TMC18PL-00730</t>
  </si>
  <si>
    <t>【SYS】[任意課題]Autosar Ver.4.3.1 → R20-11 差分確認</t>
  </si>
  <si>
    <t>【SYS】[任意課題]L-A VectorAutosarコンフィグ確認</t>
  </si>
  <si>
    <t>SMR-TMCLB18TCU-00276</t>
  </si>
  <si>
    <t>【SYS】【任意課題】MISRAC是正対応の事前調査</t>
  </si>
  <si>
    <t>SMR-HWHYOUKA-00300</t>
  </si>
  <si>
    <t>【開発環境】XCP標準ソフト向けASAP対応（#17084）</t>
  </si>
  <si>
    <t>中村</t>
    <rPh sb="0" eb="2">
      <t>ナカムラ</t>
    </rPh>
    <phoneticPr fontId="1"/>
  </si>
  <si>
    <t>SMR-TMCLB18TCU-00270</t>
  </si>
  <si>
    <t>【SYS】APL_STATE=PRERUN→RUNの遷移条件修正（電圧条件削除）</t>
  </si>
  <si>
    <t>-</t>
    <phoneticPr fontId="1"/>
  </si>
  <si>
    <t>1Qで全作業完了済み（承認者のアクセス権付与待ち）</t>
    <rPh sb="3" eb="4">
      <t>ゼン</t>
    </rPh>
    <rPh sb="4" eb="9">
      <t>サギョウカンリョウズ</t>
    </rPh>
    <rPh sb="11" eb="14">
      <t>ショウニンシャ</t>
    </rPh>
    <rPh sb="19" eb="20">
      <t>ケン</t>
    </rPh>
    <rPh sb="20" eb="22">
      <t>フヨ</t>
    </rPh>
    <rPh sb="22" eb="23">
      <t>マ</t>
    </rPh>
    <phoneticPr fontId="1"/>
  </si>
  <si>
    <t>SMR-TMCT142-00014</t>
    <phoneticPr fontId="1"/>
  </si>
  <si>
    <t>件数×〇hのラフ見積もりで開始することを合意したため、予実の乖離は大きいが問題なし。</t>
    <rPh sb="0" eb="2">
      <t>ケンスウ</t>
    </rPh>
    <rPh sb="8" eb="10">
      <t>ミツ</t>
    </rPh>
    <rPh sb="13" eb="15">
      <t>カイシ</t>
    </rPh>
    <rPh sb="20" eb="22">
      <t>ゴウイ</t>
    </rPh>
    <rPh sb="27" eb="29">
      <t>ヨジツ</t>
    </rPh>
    <rPh sb="30" eb="32">
      <t>カイリ</t>
    </rPh>
    <rPh sb="33" eb="34">
      <t>オオ</t>
    </rPh>
    <rPh sb="37" eb="39">
      <t>モンダイ</t>
    </rPh>
    <phoneticPr fontId="1"/>
  </si>
  <si>
    <t>\\asds\電子センター(技術部)\TJ000\06他社授受_D\A_008_NSCS\02_共有情報\0203_業務\020301_共通\生産性\120%or500h超過報告\2023\202307\[NSCS] SMR工数超過報告(202307)_PF.xlsx</t>
    <phoneticPr fontId="1"/>
  </si>
  <si>
    <t>SMR-TMCLB-01151</t>
    <phoneticPr fontId="1"/>
  </si>
  <si>
    <t>SMR-TMCLB-01094</t>
    <phoneticPr fontId="1"/>
  </si>
  <si>
    <t>←実績SMRへ記入するの忘れてました。実績32.5hです。</t>
    <rPh sb="1" eb="3">
      <t>ジッセキ</t>
    </rPh>
    <rPh sb="7" eb="9">
      <t>キニュウ</t>
    </rPh>
    <rPh sb="12" eb="13">
      <t>ワス</t>
    </rPh>
    <rPh sb="19" eb="21">
      <t>ジッセキ</t>
    </rPh>
    <phoneticPr fontId="1"/>
  </si>
  <si>
    <t>藤本/堀井</t>
    <rPh sb="0" eb="1">
      <t>フジモト</t>
    </rPh>
    <rPh sb="3" eb="5">
      <t>ホリイ</t>
    </rPh>
    <phoneticPr fontId="2"/>
  </si>
  <si>
    <t>SMR-TMCLB18TCU-00204</t>
    <phoneticPr fontId="1"/>
  </si>
  <si>
    <t>【Diag】【T-162】 RoB肩代わり機能追加</t>
  </si>
  <si>
    <t>片桐</t>
    <rPh sb="0" eb="2">
      <t>カタギリ</t>
    </rPh>
    <phoneticPr fontId="1"/>
  </si>
  <si>
    <t>伊藤</t>
    <phoneticPr fontId="1"/>
  </si>
  <si>
    <t>SMR-TMCLB-01120</t>
    <phoneticPr fontId="1"/>
  </si>
  <si>
    <t>SMR-TMC18PL-00732</t>
  </si>
  <si>
    <t>【Diag】【T-162】【RoB関連】ACTディーラー学習用強制駆動RoutineID追加 他</t>
  </si>
  <si>
    <t>SMR-FIATG22UPPF5-00265</t>
  </si>
  <si>
    <t>SMR-FIATG22UPPF5-00266</t>
  </si>
  <si>
    <t>【Diag】MonitringCycle切替をパワーラッチ中に関わらず行う対応</t>
  </si>
  <si>
    <t>【Diag】MILハンドリング残課題対応</t>
  </si>
  <si>
    <t>細井</t>
  </si>
  <si>
    <t>高橋</t>
  </si>
  <si>
    <t>宮田</t>
  </si>
  <si>
    <t>【SYS】推定アウトプット回転数の開始時間算出対応&amp;制御仕様書作成</t>
  </si>
  <si>
    <t>SMR-TMCLB18TCU-00281</t>
  </si>
  <si>
    <t>【SYS】【計測適合】号口ソフトでのTMC CCP計測禁止の対応</t>
  </si>
  <si>
    <t>SMR-TMCLB18TCU-00267</t>
    <phoneticPr fontId="1"/>
  </si>
  <si>
    <t>SMR-TMCLB-01171</t>
  </si>
  <si>
    <t>【SYS】ビットアサインの送信電源条件変更</t>
  </si>
  <si>
    <t>SMR-TMCLB18TCU-00293</t>
  </si>
  <si>
    <t>【SYS】MISRAC是正対応</t>
  </si>
  <si>
    <t>【SYS】DETエラー対応</t>
  </si>
  <si>
    <t>SMR-FIATG22UPPF5-00215</t>
    <phoneticPr fontId="1"/>
  </si>
  <si>
    <t>SMR-TMC18PLV130551D-00004</t>
  </si>
  <si>
    <t>【SYS】CAN受信メッセージID変更対応(0D7→0B4)</t>
  </si>
  <si>
    <t>【SYS】L-B18 2Sポート配列表改訂対応</t>
  </si>
  <si>
    <t>SMR-MMCLB51-00058</t>
  </si>
  <si>
    <t>SMR-TMCLB-01185</t>
  </si>
  <si>
    <t>【SYS】[任意課題]482Dビットアサイン比較・差分内容確認</t>
  </si>
  <si>
    <t>細井</t>
    <phoneticPr fontId="1"/>
  </si>
  <si>
    <t>SMR-TMC18PLV180090D-00003</t>
  </si>
  <si>
    <t>【SYS】[L-A39]090D 1A向け TSC7222G</t>
  </si>
  <si>
    <t>山本</t>
    <rPh sb="0" eb="2">
      <t>ヤマモト</t>
    </rPh>
    <phoneticPr fontId="1"/>
  </si>
  <si>
    <t>SMR-INTERNALXIN1-00002</t>
  </si>
  <si>
    <t>【開発環境】Xin1向けビルド環境対応（#17123）</t>
  </si>
  <si>
    <t>飯野(佐藤)</t>
    <rPh sb="0" eb="2">
      <t>イイノ</t>
    </rPh>
    <rPh sb="3" eb="5">
      <t>サトウ</t>
    </rPh>
    <phoneticPr fontId="1"/>
  </si>
  <si>
    <t>飯野(藤本)</t>
    <rPh sb="0" eb="2">
      <t>イイノ</t>
    </rPh>
    <rPh sb="3" eb="5">
      <t>フジモト</t>
    </rPh>
    <phoneticPr fontId="1"/>
  </si>
  <si>
    <t>長谷川（國吉）</t>
    <rPh sb="0" eb="3">
      <t>ハセガワ</t>
    </rPh>
    <rPh sb="4" eb="6">
      <t>クニヨシ</t>
    </rPh>
    <phoneticPr fontId="2"/>
  </si>
  <si>
    <t>SMR-TMCLB18TCU-00297</t>
    <phoneticPr fontId="1"/>
  </si>
  <si>
    <t>SMR-TMCLB18TCU-00310</t>
  </si>
  <si>
    <t>【SYS】【任意課題】L-B18 PreCV 単体検査</t>
  </si>
  <si>
    <t>阿部</t>
    <rPh sb="0" eb="2">
      <t>アベ</t>
    </rPh>
    <phoneticPr fontId="1"/>
  </si>
  <si>
    <t>SMR-TMCLB18TCU-00315</t>
  </si>
  <si>
    <t>【任意課題】【Diag】AUTOSAR Updata</t>
  </si>
  <si>
    <t>高橋</t>
    <phoneticPr fontId="1"/>
  </si>
  <si>
    <t>SMR-MMCLB51-00077</t>
  </si>
  <si>
    <t>【SYS】推定アウトプット回転数のCDI登録</t>
  </si>
  <si>
    <t>SMR-TMCLB18TCU-00227</t>
    <phoneticPr fontId="1"/>
  </si>
  <si>
    <t>第3者評価、DRBFMエキスパートによる検討対象外の指摘対応に加え、当初予定外の監査T対応。自責ではない。</t>
    <rPh sb="0" eb="1">
      <t>ダイ</t>
    </rPh>
    <rPh sb="2" eb="3">
      <t>シャ</t>
    </rPh>
    <rPh sb="3" eb="5">
      <t>ヒョウカ</t>
    </rPh>
    <rPh sb="20" eb="22">
      <t>ケントウ</t>
    </rPh>
    <rPh sb="22" eb="25">
      <t>タイショウガイ</t>
    </rPh>
    <rPh sb="26" eb="28">
      <t>シテキ</t>
    </rPh>
    <rPh sb="28" eb="30">
      <t>タイオウ</t>
    </rPh>
    <rPh sb="31" eb="32">
      <t>クワ</t>
    </rPh>
    <rPh sb="34" eb="36">
      <t>トウショ</t>
    </rPh>
    <rPh sb="36" eb="38">
      <t>ヨテイ</t>
    </rPh>
    <rPh sb="38" eb="39">
      <t>ガイ</t>
    </rPh>
    <phoneticPr fontId="1"/>
  </si>
  <si>
    <t>【Diag】FFD上書き処理の変更(Autosar)</t>
  </si>
  <si>
    <t>【Diag】【任意課題】Phase6リプロ要求分析(PreCV#2)</t>
  </si>
  <si>
    <t>2023_通期</t>
    <rPh sb="5" eb="7">
      <t>ツウキ</t>
    </rPh>
    <phoneticPr fontId="1"/>
  </si>
  <si>
    <t>SMR-TMCLB18TCU-00320</t>
  </si>
  <si>
    <t>田中</t>
    <rPh sb="0" eb="2">
      <t>タナカ</t>
    </rPh>
    <phoneticPr fontId="2"/>
  </si>
  <si>
    <t>2Qで当初の作業完了済み
3Qで追加依頼の作業中</t>
    <rPh sb="3" eb="5">
      <t>トウショ</t>
    </rPh>
    <rPh sb="6" eb="11">
      <t>サギョウカンリョウズ</t>
    </rPh>
    <rPh sb="16" eb="18">
      <t>ツイカ</t>
    </rPh>
    <rPh sb="18" eb="20">
      <t>イライ</t>
    </rPh>
    <rPh sb="21" eb="23">
      <t>サギョウ</t>
    </rPh>
    <rPh sb="23" eb="24">
      <t>チュウ</t>
    </rPh>
    <phoneticPr fontId="1"/>
  </si>
  <si>
    <t>SMR-TMCLB18TCU-00321</t>
  </si>
  <si>
    <t>重信</t>
    <rPh sb="0" eb="2">
      <t>シゲノブ</t>
    </rPh>
    <phoneticPr fontId="1"/>
  </si>
  <si>
    <t>SMR-TMCFCVEWP-00025</t>
    <phoneticPr fontId="1"/>
  </si>
  <si>
    <r>
      <t xml:space="preserve">SMR未終了
</t>
    </r>
    <r>
      <rPr>
        <sz val="10"/>
        <color rgb="FFFF0000"/>
        <rFont val="Meiryo UI"/>
        <family val="3"/>
        <charset val="128"/>
      </rPr>
      <t>古過ぎる為、対象外(近藤)</t>
    </r>
    <rPh sb="3" eb="4">
      <t>ミ</t>
    </rPh>
    <rPh sb="4" eb="6">
      <t>シュウリョウ</t>
    </rPh>
    <rPh sb="7" eb="9">
      <t>フルス</t>
    </rPh>
    <rPh sb="11" eb="12">
      <t>タメ</t>
    </rPh>
    <rPh sb="13" eb="16">
      <t>タイショウガイ</t>
    </rPh>
    <rPh sb="17" eb="19">
      <t>コンドウ</t>
    </rPh>
    <phoneticPr fontId="1"/>
  </si>
  <si>
    <t>SMR-MMCLB51-00054</t>
    <phoneticPr fontId="1"/>
  </si>
  <si>
    <t>SMR-TMCLB18TCU-00291</t>
    <phoneticPr fontId="1"/>
  </si>
  <si>
    <t>SMR-FIATG22UPPF5-00263</t>
    <phoneticPr fontId="1"/>
  </si>
  <si>
    <t>【SYS】【任意課題】L-B01 930B ビットアサイン表 差分出し</t>
  </si>
  <si>
    <t>残項目：単体検査（10/19完了予定)</t>
    <rPh sb="0" eb="3">
      <t>ザンコウモク</t>
    </rPh>
    <rPh sb="4" eb="6">
      <t>タンタイ</t>
    </rPh>
    <rPh sb="6" eb="8">
      <t>ケンサ</t>
    </rPh>
    <rPh sb="14" eb="16">
      <t>カンリョウ</t>
    </rPh>
    <rPh sb="16" eb="18">
      <t>ヨテイ</t>
    </rPh>
    <phoneticPr fontId="1"/>
  </si>
  <si>
    <t>SMR-TMC18PL-00752</t>
  </si>
  <si>
    <t>【Diag】【T-162】RoB肩代わりDIDの残課題対応</t>
  </si>
  <si>
    <t>金田</t>
    <rPh sb="0" eb="2">
      <t>カネダ</t>
    </rPh>
    <phoneticPr fontId="1"/>
  </si>
  <si>
    <t>SMR-TMCLB18TCU-00327</t>
  </si>
  <si>
    <t>【開発環境】リプロファイル生成対応（#17248）</t>
  </si>
  <si>
    <t>2023_3Q</t>
  </si>
  <si>
    <t>SMR-TMC18PLV150436D-00005</t>
  </si>
  <si>
    <t>【SYS】[L-A25]457D TSC7222G実施</t>
  </si>
  <si>
    <t>二ノ宮</t>
    <rPh sb="0" eb="1">
      <t>ニ</t>
    </rPh>
    <rPh sb="2" eb="3">
      <t>ミヤ</t>
    </rPh>
    <phoneticPr fontId="1"/>
  </si>
  <si>
    <t>【SYS】[L-A15]436D TSC7222G実施</t>
  </si>
  <si>
    <t>【SYS】VSTARアップデート差分確認</t>
  </si>
  <si>
    <t>SMR-TMCLB18TCU-00331</t>
  </si>
  <si>
    <t>【SYS】【任意課題】アクセス制限違反レポート対応の事前調査</t>
  </si>
  <si>
    <t>SMR-TMCLB18TCU-00333</t>
  </si>
  <si>
    <t>【SYS】2Sポート対応残課題</t>
  </si>
  <si>
    <t>SMR-DNEAXLE-00003</t>
    <phoneticPr fontId="1"/>
  </si>
  <si>
    <t>[KA]L-B18モデルPreCV#1変更時のBtoBテスト</t>
  </si>
  <si>
    <t>【開発環境】RH850E1M-S2向けビルド環境対応（#17277）</t>
  </si>
  <si>
    <t>SMR-TMCLB18TCU-00335</t>
  </si>
  <si>
    <t>【Diag】【任意課題】差分エンジン組み込み用ソフト作成</t>
  </si>
  <si>
    <t>SMR-TMC18PLV180457D-00008</t>
    <phoneticPr fontId="1"/>
  </si>
  <si>
    <t>SMR-TMCLB18TCU-00339</t>
  </si>
  <si>
    <t>【SYS】PWM割り込み処理許可のタイミングの要件化</t>
  </si>
  <si>
    <t>【SYS】L-B18向けフェールセーフ値対応</t>
  </si>
  <si>
    <t>阿部</t>
    <rPh sb="0" eb="2">
      <t>アベ</t>
    </rPh>
    <phoneticPr fontId="2"/>
  </si>
  <si>
    <t>SMR-TMCLB18TCU-00340</t>
  </si>
  <si>
    <t>【Diag】リプロ関連未プロセス作業対応(PreCV#1残課題)</t>
  </si>
  <si>
    <t>数藤</t>
    <phoneticPr fontId="1"/>
  </si>
  <si>
    <t>SMR-INTERNALXIN1-00012</t>
  </si>
  <si>
    <t>【SYS】Xin1 LINドライバ対応</t>
  </si>
  <si>
    <t>【Diag】リニアIC変更によるDIAG案件対応事前調査</t>
  </si>
  <si>
    <t>SMR-TMCT142-00017</t>
  </si>
  <si>
    <t>【SYS】[T-142]システムベンチアップデート向けCANビットアサイン変更</t>
  </si>
  <si>
    <t>近藤(玲)</t>
    <rPh sb="0" eb="2">
      <t>コンドウ</t>
    </rPh>
    <rPh sb="3" eb="4">
      <t>レイ</t>
    </rPh>
    <phoneticPr fontId="1"/>
  </si>
  <si>
    <t>SMR-PSARELGENIIIPF4U1400-00004</t>
    <phoneticPr fontId="1"/>
  </si>
  <si>
    <t>【SYS】[任意課題]CAN要件定義書 構成見直し</t>
  </si>
  <si>
    <t>佐藤</t>
    <rPh sb="0" eb="2">
      <t>サトウ</t>
    </rPh>
    <phoneticPr fontId="2"/>
  </si>
  <si>
    <t>SMR-TMCLB-01199</t>
  </si>
  <si>
    <t>【SYS】[任意課題]バッテリ上がり対策FTA</t>
    <rPh sb="8" eb="10">
      <t>カダイ</t>
    </rPh>
    <phoneticPr fontId="2"/>
  </si>
  <si>
    <t>[Diag]Vmaxの制御閾値変更、PDTCの定数設定</t>
  </si>
  <si>
    <t>金田</t>
    <rPh sb="0" eb="2">
      <t>カネダ</t>
    </rPh>
    <phoneticPr fontId="2"/>
  </si>
  <si>
    <t>SMR-TMCLB18TCU-00360</t>
  </si>
  <si>
    <t>【SYS】PreCV#2向けビットアサイン対応</t>
  </si>
  <si>
    <t>SMR-TMCLB18TCU-00389</t>
  </si>
  <si>
    <t>【Diag】差分リプロ対応（暫定組み込み）</t>
  </si>
  <si>
    <t>SMR-HWHYOUKA-00305</t>
  </si>
  <si>
    <t>【SYS】【L-B18】完検ソフトCAN通信対応</t>
  </si>
  <si>
    <t>近藤</t>
    <rPh sb="0" eb="2">
      <t>コンドウ</t>
    </rPh>
    <phoneticPr fontId="2"/>
  </si>
  <si>
    <t>SMR-TMCLB18TCU-00393</t>
  </si>
  <si>
    <t>【SYS】アクセス制限違反レポート対応</t>
  </si>
  <si>
    <t>SMR-TMCLB18TCU-00396</t>
  </si>
  <si>
    <t>【Diag】Phase6 セキュリティ関連対応</t>
  </si>
  <si>
    <t>【Diag】リニアIC変更によるDIAG案件対応(CBL)</t>
    <phoneticPr fontId="1"/>
  </si>
  <si>
    <t>SMR-TMCLB18TCU-00398</t>
  </si>
  <si>
    <t>【SYS】アクセス制限違反レポート対応(2回目)</t>
  </si>
  <si>
    <t>【SYS】[任意課題]T-222 PF対応SMR一覧より、他部署からPFへの対応要求仕様洗い出し</t>
    <phoneticPr fontId="1"/>
  </si>
  <si>
    <t>SMR-INTERNALXIN1-00015</t>
  </si>
  <si>
    <t>【SYS】Xin1 Core間のAPL信号コピー</t>
  </si>
  <si>
    <t>SMR-INTERNALXIN1-00013</t>
  </si>
  <si>
    <t>【SYS】Xin1 CANビットアサイン対応</t>
  </si>
  <si>
    <t>SMR-TMCLB18TCU-00404</t>
  </si>
  <si>
    <t>【SYS】VSTARアップデート回帰検査</t>
  </si>
  <si>
    <t>SMR-MMCLB51-00122</t>
  </si>
  <si>
    <t>【SYS】初回演算完了判定実装対応</t>
  </si>
  <si>
    <t>SMR-TMCLB18TCU-00407</t>
  </si>
  <si>
    <t>[KA]L-B18モデルPreCV#2変更時のBtoBテスト</t>
  </si>
  <si>
    <t>SMR-HWHYOUKA-00306</t>
  </si>
  <si>
    <t>【SYS】【L-B18】EMC評価ソフト作成</t>
  </si>
  <si>
    <t>SMR-INTERNALXIN1-00016</t>
  </si>
  <si>
    <t>SMR-MMNEWBBS6ISS-00074</t>
  </si>
  <si>
    <t>SMR-DNEAXLE-00006</t>
  </si>
  <si>
    <t xml:space="preserve">【SYS】XCP対応(計測機能&amp;適合機能) </t>
  </si>
  <si>
    <t>【Diag】EMOP有無によるダイアグ機能切替</t>
  </si>
  <si>
    <t>【Diag】eAxle対応_単体検査</t>
  </si>
  <si>
    <t>小熊</t>
    <rPh sb="0" eb="1">
      <t>オグマ</t>
    </rPh>
    <phoneticPr fontId="2"/>
  </si>
  <si>
    <t>小熊</t>
    <rPh sb="0" eb="2">
      <t>オグマ</t>
    </rPh>
    <phoneticPr fontId="2"/>
  </si>
  <si>
    <t>SMR-TMCLB18TCU-00418</t>
  </si>
  <si>
    <t>【SYS】SID$28によるCAN通信開始/停止制御</t>
  </si>
  <si>
    <t>SMR-PSARELGENIIIPF4U1400-00029</t>
  </si>
  <si>
    <t>【Diag】リニアIC変更によるDIAG案件対応(CBL) 設計資料作成・回帰検査</t>
  </si>
  <si>
    <t>SMR-TMCLB18TCU-00425</t>
  </si>
  <si>
    <t>【SYS】L-B18 TSC722G 評価対応</t>
  </si>
  <si>
    <t>SMR-FIATGENIIITASKR309-00016</t>
  </si>
  <si>
    <t>【開発環境】RH850E1M-S2向けビルド環境対応（#17278）</t>
    <phoneticPr fontId="1"/>
  </si>
  <si>
    <t>2023_4Q</t>
  </si>
  <si>
    <t>SMR-TMCLB18TCU-00318</t>
    <phoneticPr fontId="1"/>
  </si>
  <si>
    <t>SMR-TMCLB18TCU-00435</t>
  </si>
  <si>
    <t>[KA]L-B18ライブラリモデル構成見直し</t>
  </si>
  <si>
    <t>SMR-TMCLB18TCU-00430</t>
  </si>
  <si>
    <t>SMR-TMCLB18TCU-00433</t>
  </si>
  <si>
    <t>【SYS】BackUpRAM ECCエラー検出範囲変更</t>
  </si>
  <si>
    <t>【SYS】XSHUT OFF条件変更対応</t>
  </si>
  <si>
    <t>【SYS】Xin1 CAN途絶対応</t>
  </si>
  <si>
    <t>SMR-TMCLB18TCU-00329</t>
    <phoneticPr fontId="1"/>
  </si>
  <si>
    <t>SMR-TMCLB18TCU-00388</t>
    <phoneticPr fontId="1"/>
  </si>
  <si>
    <t>SMR-INTERNALXIN1-00018</t>
    <phoneticPr fontId="1"/>
  </si>
  <si>
    <t>SMR-TMCLB18TCU-00438</t>
  </si>
  <si>
    <t>SMR-TMCLB18TCU-00442</t>
  </si>
  <si>
    <t>【SYS】PreCV3向けビットアサイン対応</t>
  </si>
  <si>
    <t>【SYS】【任意課題】車両NoComに対する調査および再現試験</t>
  </si>
  <si>
    <t>二ノ宮</t>
    <rPh sb="0" eb="1">
      <t>ニ</t>
    </rPh>
    <rPh sb="2" eb="3">
      <t>ミヤ</t>
    </rPh>
    <phoneticPr fontId="2"/>
  </si>
  <si>
    <t>SMR-TMCLB18TCU-00450</t>
  </si>
  <si>
    <t>SMR-TMCLB18TCU-00453</t>
  </si>
  <si>
    <t xml:space="preserve">【Diag】Phase6 E-OPリプロ SID$10,$11,$27,$22/2E_DID$F121対応 </t>
  </si>
  <si>
    <t>数藤</t>
    <rPh sb="0" eb="1">
      <t>ストウ</t>
    </rPh>
    <phoneticPr fontId="2"/>
  </si>
  <si>
    <t>堀沢</t>
    <rPh sb="0" eb="2">
      <t>ホリサワ</t>
    </rPh>
    <phoneticPr fontId="2"/>
  </si>
  <si>
    <t>SMR-TMCLB18TCU-00455</t>
    <phoneticPr fontId="1"/>
  </si>
  <si>
    <t>【Diag】CBL SID$22,2E残課題対応</t>
  </si>
  <si>
    <t>SMR-FIATGENIIITASKR309-00019</t>
  </si>
  <si>
    <t>【Diag】リニアIC変更によるDIAG案件対応(APL)</t>
  </si>
  <si>
    <t>片桐</t>
    <rPh sb="0" eb="2">
      <t>カタギリ</t>
    </rPh>
    <phoneticPr fontId="2"/>
  </si>
  <si>
    <t>SMR-TMCLB18TCU-00451</t>
  </si>
  <si>
    <t>【Diag】Phase6 E-OPリプロ SID$31_RID$DD01,$36,リプログラミング機能対応</t>
  </si>
  <si>
    <t>SMR-TMCLB18TCU-00457</t>
  </si>
  <si>
    <t>SMR-W260-00038</t>
  </si>
  <si>
    <t>SMR-SYMCG22GG27-00098</t>
  </si>
  <si>
    <t>SMR-MMCGG77-00021</t>
  </si>
  <si>
    <t>[KA]L-B18モデルPreCV#3変更時のBtoBテスト</t>
  </si>
  <si>
    <t>【開発環境】-SECオプション切り替え対応（#17422）</t>
  </si>
  <si>
    <t>重信</t>
    <rPh sb="0" eb="2">
      <t>シゲノブ</t>
    </rPh>
    <phoneticPr fontId="2"/>
  </si>
  <si>
    <t>ファム</t>
  </si>
  <si>
    <t>SMR-MMCLB51-00158</t>
  </si>
  <si>
    <t>[KA]L-B51モデルSimNaviアップデート対応</t>
  </si>
  <si>
    <t>SMR-VWF21GENIIISTEP5-00002</t>
  </si>
  <si>
    <t>SMR-VWF21GENIIISTEP5-00004</t>
  </si>
  <si>
    <t>【SYS】XCP追加（全体構成）</t>
  </si>
  <si>
    <t>【SYS】XCP追加（計測）</t>
  </si>
  <si>
    <t>【SYS】XCP追加（適合）</t>
  </si>
  <si>
    <t>SMR-TMCLB18TCU-00466</t>
  </si>
  <si>
    <t>【Diag】Phase6 RID$DD02対応</t>
  </si>
  <si>
    <t>SMR-TMCLB18TCU-00467</t>
  </si>
  <si>
    <t>SMR-TMCLB18TCU-00469</t>
  </si>
  <si>
    <t>SMR-TMCLB18TCU-00472</t>
  </si>
  <si>
    <t>SMR-FIATGENIIITASKR309-00024</t>
  </si>
  <si>
    <t>SMR-TMCLB18TCU-00478</t>
  </si>
  <si>
    <t>金田　</t>
    <rPh sb="0" eb="2">
      <t>カネダ</t>
    </rPh>
    <phoneticPr fontId="1"/>
  </si>
  <si>
    <t>SMR-TMCFCVEWP-00058</t>
  </si>
  <si>
    <t>【開発環境】ビルド環境対応（#17461）</t>
  </si>
  <si>
    <t>SMR-FIATGENIIITASKR309-00026</t>
  </si>
  <si>
    <t>【Diag】リニアIC変更によるDIAG案件対応(APL)回帰検査</t>
  </si>
  <si>
    <t>【Diag】【CV】CBLセッション制御対応</t>
  </si>
  <si>
    <t>【Diag】【CV】Phase6 ダイアグ通信制御対応(CBL)</t>
  </si>
  <si>
    <t>【Diag】【PreCV#4】Phase6 Anti-rollback対応</t>
  </si>
  <si>
    <t>【Diag】【PreCV#4】NRC見直し対応</t>
  </si>
  <si>
    <t>SMR-TMCLB18TCU-00480</t>
  </si>
  <si>
    <t>SMR-MMCLB51-00169</t>
  </si>
  <si>
    <t>SMR-MMCLB51-00167</t>
  </si>
  <si>
    <t>【SYS】【PF】2S向けCAN送受信対応</t>
  </si>
  <si>
    <t>SMR-MMCLB51-00166</t>
  </si>
  <si>
    <t>【SYS】【PF】スタートロックST端子入力削除対応</t>
  </si>
  <si>
    <t>SMR-HWHYOUKA-00310</t>
  </si>
  <si>
    <t>【SYS】XCP標準ソフト レベルアップ対応</t>
  </si>
  <si>
    <t>SMR-TMCLB18TCU-00497</t>
  </si>
  <si>
    <t>SMR-TMCLB18TCU-00498</t>
  </si>
  <si>
    <t>SMR-TMCLB18TCU-00493</t>
  </si>
  <si>
    <t>【SYS】L-B18 アクセプタンステスト実施対応</t>
  </si>
  <si>
    <t>【SYS】L-B18 TCU STEP4評価対応</t>
  </si>
  <si>
    <t>SMR-TMCLB-01196</t>
    <phoneticPr fontId="1"/>
  </si>
  <si>
    <t>SMR-TMC18PL-00731</t>
    <phoneticPr fontId="1"/>
  </si>
  <si>
    <t>SMR-PSARELGENIIIPF4U1400-00015</t>
    <phoneticPr fontId="1"/>
  </si>
  <si>
    <t>SMR-PSARELGENIIIPF4U1400-00022</t>
    <phoneticPr fontId="1"/>
  </si>
  <si>
    <t>SMR-VWF21GENIIISTEP5-00003</t>
    <phoneticPr fontId="1"/>
  </si>
  <si>
    <t>SMR-VWFRDATSTEP5-00040</t>
    <phoneticPr fontId="1"/>
  </si>
  <si>
    <t>HILS/BOB使用の故障原因調査/アフターフォローがあった</t>
    <phoneticPr fontId="1"/>
  </si>
  <si>
    <t>開発中の計測ツール側の不具合</t>
    <rPh sb="4" eb="6">
      <t>ケイソク</t>
    </rPh>
    <rPh sb="9" eb="10">
      <t>ガワ</t>
    </rPh>
    <rPh sb="11" eb="14">
      <t>フグアイ</t>
    </rPh>
    <phoneticPr fontId="1"/>
  </si>
  <si>
    <t>PF全体</t>
    <rPh sb="2" eb="4">
      <t>ゼンタイ</t>
    </rPh>
    <phoneticPr fontId="1"/>
  </si>
  <si>
    <t>SMR-TMCLB18TCU-00514</t>
  </si>
  <si>
    <t>SMR-MMCLB51-00177</t>
  </si>
  <si>
    <t>【Diag】【CV】リプロ関連未実施機能検査対応(PreCV#3残課題)</t>
  </si>
  <si>
    <t>[KA]L-B51モデル2S変更時のBtoBテスト</t>
  </si>
  <si>
    <t>【SYS】【任意課題】要件定義書、コンポーネント仕様書、オブジェクト仕様書作成対応</t>
  </si>
  <si>
    <t>【Diag】【PreCV#4】SID$3E, DID$F186機能検査項目作成</t>
  </si>
  <si>
    <t>SMR作成したが実作業なし。</t>
    <rPh sb="3" eb="5">
      <t>サクセイ</t>
    </rPh>
    <rPh sb="8" eb="9">
      <t>ジツ</t>
    </rPh>
    <rPh sb="9" eb="11">
      <t>サギョウ</t>
    </rPh>
    <phoneticPr fontId="1"/>
  </si>
  <si>
    <t>\\asds\電子センター(技術部)\TJ000\06他社授受_D\A_008_NSCS\02_共有情報\0203_業務\020301_共通\生産性\120%or500h超過報告\2023\202310\[NSCS] SMR工数超過報告(202310)_PF.xlsx</t>
    <phoneticPr fontId="1"/>
  </si>
  <si>
    <t>\\asds\電子センター(技術部)\TJ000\06他社授受_D\A_008_NSCS\02_共有情報\0203_業務\020301_共通\生産性\120%or500h超過報告\2024\202403\[NSCS] SMR工数超過報告(202403)_PF.xlsx</t>
    <phoneticPr fontId="1"/>
  </si>
  <si>
    <t>SMR-TMCLB18TCU-00520</t>
  </si>
  <si>
    <t>【SYS】foilpreのセンサ学習値取得暫定対応</t>
  </si>
  <si>
    <t>SMR-TMC6GHTCU-01699</t>
    <phoneticPr fontId="1"/>
  </si>
  <si>
    <t>他社と共同SMR。SMR全体見積工数：144h、実績工数：119.5h</t>
    <rPh sb="0" eb="2">
      <t>タシャ</t>
    </rPh>
    <rPh sb="3" eb="5">
      <t>キョウドウ</t>
    </rPh>
    <rPh sb="12" eb="16">
      <t>ゼンタイミツモリ</t>
    </rPh>
    <rPh sb="16" eb="18">
      <t>コウスウ</t>
    </rPh>
    <rPh sb="24" eb="26">
      <t>ジッセキ</t>
    </rPh>
    <rPh sb="26" eb="28">
      <t>コウスウ</t>
    </rPh>
    <phoneticPr fontId="1"/>
  </si>
  <si>
    <t>他社と共同SMR。SMR全体見積工数：126.75h、実績工数：128h</t>
    <phoneticPr fontId="1"/>
  </si>
  <si>
    <t>SMR-TMCLB18TCU-00379</t>
    <phoneticPr fontId="1"/>
  </si>
  <si>
    <t>SMR-TMCLB18TCU-00521</t>
  </si>
  <si>
    <t>【SYS】リニアGND修正の検査実施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</si>
</sst>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font>
      <sz val="11"/>
      <color theme="1"/>
      <name val="游ゴシック"/>
      <family val="2"/>
      <charset val="128"/>
      <scheme val="minor"/>
    </font>
    <font>
      <sz val="6"/>
      <name val="游ゴシック"/>
      <family val="2"/>
      <charset val="128"/>
      <scheme val="minor"/>
    </font>
    <font>
      <sz val="9"/>
      <color indexed="81"/>
      <name val="MS P ゴシック"/>
      <family val="3"/>
      <charset val="128"/>
    </font>
    <font>
      <b/>
      <sz val="12"/>
      <color theme="1"/>
      <name val="Meiryo UI"/>
      <family val="3"/>
      <charset val="128"/>
    </font>
    <font>
      <sz val="11"/>
      <color theme="1"/>
      <name val="Meiryo UI"/>
      <family val="3"/>
      <charset val="128"/>
    </font>
    <font>
      <sz val="10"/>
      <color theme="1"/>
      <name val="Meiryo UI"/>
      <family val="3"/>
      <charset val="128"/>
    </font>
    <font>
      <sz val="11"/>
      <color theme="1"/>
      <name val="游ゴシック"/>
      <family val="2"/>
      <charset val="128"/>
      <scheme val="minor"/>
    </font>
    <font>
      <sz val="11"/>
      <color theme="1"/>
      <name val="游ゴシック"/>
      <family val="3"/>
      <charset val="128"/>
    </font>
    <font>
      <b/>
      <sz val="11"/>
      <color theme="1"/>
      <name val="游ゴシック"/>
      <family val="3"/>
      <charset val="128"/>
    </font>
    <font>
      <b/>
      <sz val="9"/>
      <color indexed="81"/>
      <name val="MS P ゴシック"/>
      <family val="3"/>
      <charset val="128"/>
    </font>
    <font>
      <b/>
      <sz val="9"/>
      <color indexed="10"/>
      <name val="MS P ゴシック"/>
      <family val="3"/>
      <charset val="128"/>
    </font>
    <font>
      <sz val="9"/>
      <color theme="1"/>
      <name val="Meiryo UI"/>
      <family val="3"/>
      <charset val="128"/>
    </font>
    <font>
      <sz val="11"/>
      <color rgb="FF000000"/>
      <name val="Meiryo UI"/>
      <family val="3"/>
      <charset val="128"/>
    </font>
    <font>
      <sz val="11"/>
      <color rgb="FFFF0000"/>
      <name val="Meiryo UI"/>
      <family val="3"/>
      <charset val="128"/>
    </font>
    <font>
      <sz val="10"/>
      <color rgb="FF000000"/>
      <name val="Meiryo UI"/>
      <family val="3"/>
      <charset val="128"/>
    </font>
    <font>
      <sz val="10"/>
      <color rgb="FFFF0000"/>
      <name val="Meiryo UI"/>
      <family val="3"/>
      <charset val="128"/>
    </font>
    <font>
      <sz val="10"/>
      <name val="Meiryo UI"/>
      <family val="3"/>
      <charset val="128"/>
    </font>
    <font>
      <sz val="11"/>
      <name val="Meiryo UI"/>
      <family val="3"/>
      <charset val="128"/>
    </font>
    <font>
      <u/>
      <sz val="11"/>
      <color theme="10"/>
      <name val="游ゴシック"/>
      <family val="2"/>
      <charset val="128"/>
      <scheme val="minor"/>
    </font>
    <font>
      <u/>
      <sz val="10"/>
      <color theme="10"/>
      <name val="游ゴシック"/>
      <family val="2"/>
      <charset val="128"/>
      <scheme val="minor"/>
    </font>
  </fonts>
  <fills count="9">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alignment vertical="center"/>
    </xf>
    <xf numFmtId="9" fontId="6" fillId="0" borderId="0" applyFont="0" applyFill="0" applyBorder="0" applyAlignment="0" applyProtection="0">
      <alignment vertical="center"/>
    </xf>
    <xf numFmtId="0" fontId="18" fillId="0" borderId="0" applyNumberFormat="0" applyFill="0" applyBorder="0" applyAlignment="0" applyProtection="0">
      <alignment vertical="center"/>
    </xf>
  </cellStyleXfs>
  <cellXfs count="113">
    <xf numFmtId="0" fontId="0" fillId="0" borderId="0" xfId="0">
      <alignment vertical="center"/>
    </xf>
    <xf numFmtId="0" fontId="3" fillId="0" borderId="0" xfId="0" applyFont="1">
      <alignment vertical="center"/>
    </xf>
    <xf numFmtId="0" fontId="4" fillId="0" borderId="0" xfId="0" applyFont="1">
      <alignment vertical="center"/>
    </xf>
    <xf numFmtId="0" fontId="4" fillId="2" borderId="2"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0" borderId="0" xfId="0" applyFont="1" applyAlignment="1">
      <alignment horizontal="right" vertical="center"/>
    </xf>
    <xf numFmtId="0" fontId="4" fillId="3" borderId="1" xfId="0" applyFont="1" applyFill="1" applyBorder="1" applyAlignment="1">
      <alignment horizontal="center" vertical="center"/>
    </xf>
    <xf numFmtId="0" fontId="4" fillId="4" borderId="3" xfId="0" applyFont="1" applyFill="1" applyBorder="1" applyAlignment="1">
      <alignment horizontal="center" vertical="center"/>
    </xf>
    <xf numFmtId="10" fontId="4" fillId="4" borderId="3" xfId="1" applyNumberFormat="1" applyFont="1" applyFill="1" applyBorder="1" applyAlignment="1">
      <alignment horizontal="center" vertical="center"/>
    </xf>
    <xf numFmtId="0" fontId="4" fillId="4" borderId="1" xfId="0" applyFont="1" applyFill="1" applyBorder="1" applyAlignment="1">
      <alignment horizontal="center" vertical="center"/>
    </xf>
    <xf numFmtId="10" fontId="4" fillId="4" borderId="1" xfId="1" applyNumberFormat="1" applyFont="1" applyFill="1" applyBorder="1" applyAlignment="1">
      <alignment horizontal="center" vertical="center"/>
    </xf>
    <xf numFmtId="0" fontId="4" fillId="2" borderId="2" xfId="0" applyFont="1" applyFill="1" applyBorder="1" applyAlignment="1">
      <alignment horizontal="center" vertical="center" wrapText="1"/>
    </xf>
    <xf numFmtId="0" fontId="5" fillId="0" borderId="3" xfId="0" applyFont="1" applyBorder="1" applyAlignment="1">
      <alignment horizontal="center" vertical="center"/>
    </xf>
    <xf numFmtId="14" fontId="5" fillId="0" borderId="3" xfId="0"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14" fontId="5" fillId="0" borderId="1" xfId="0" applyNumberFormat="1" applyFont="1" applyBorder="1" applyAlignment="1">
      <alignment horizontal="center" vertical="center"/>
    </xf>
    <xf numFmtId="0" fontId="5" fillId="2" borderId="3" xfId="0" applyFont="1" applyFill="1" applyBorder="1" applyAlignment="1">
      <alignment horizontal="center" vertical="center"/>
    </xf>
    <xf numFmtId="0" fontId="7" fillId="5" borderId="0" xfId="0" applyFont="1" applyFill="1">
      <alignment vertical="center"/>
    </xf>
    <xf numFmtId="0" fontId="7" fillId="3" borderId="0" xfId="0" applyFont="1" applyFill="1">
      <alignment vertical="center"/>
    </xf>
    <xf numFmtId="0" fontId="7" fillId="0" borderId="0" xfId="0" applyFont="1">
      <alignment vertical="center"/>
    </xf>
    <xf numFmtId="0" fontId="8" fillId="0" borderId="0" xfId="0" applyFont="1">
      <alignment vertical="center"/>
    </xf>
    <xf numFmtId="0" fontId="7" fillId="0" borderId="0" xfId="0" applyFont="1" applyAlignment="1">
      <alignment vertical="center"/>
    </xf>
    <xf numFmtId="0" fontId="5" fillId="0" borderId="1" xfId="0" applyFont="1" applyBorder="1" applyAlignment="1">
      <alignment horizontal="left" vertical="center"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4" fillId="0" borderId="0" xfId="0" applyFont="1" applyAlignment="1">
      <alignment vertical="center" wrapText="1"/>
    </xf>
    <xf numFmtId="0" fontId="4" fillId="4" borderId="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2" fillId="0" borderId="0" xfId="0" applyFont="1">
      <alignment vertical="center"/>
    </xf>
    <xf numFmtId="176" fontId="5" fillId="2" borderId="3" xfId="0" applyNumberFormat="1" applyFont="1" applyFill="1" applyBorder="1" applyAlignment="1">
      <alignment horizontal="center"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xf>
    <xf numFmtId="14" fontId="5" fillId="0" borderId="0" xfId="0" applyNumberFormat="1" applyFont="1" applyFill="1" applyBorder="1" applyAlignment="1">
      <alignment horizontal="center" vertical="center"/>
    </xf>
    <xf numFmtId="176" fontId="5" fillId="0" borderId="0" xfId="0" applyNumberFormat="1" applyFont="1" applyFill="1" applyBorder="1" applyAlignment="1">
      <alignment horizontal="center" vertical="center"/>
    </xf>
    <xf numFmtId="0" fontId="4" fillId="0" borderId="0" xfId="0" applyFont="1" applyFill="1">
      <alignment vertical="center"/>
    </xf>
    <xf numFmtId="0" fontId="13" fillId="2" borderId="2" xfId="0" applyFont="1" applyFill="1" applyBorder="1" applyAlignment="1">
      <alignment horizontal="center" vertical="center" wrapText="1"/>
    </xf>
    <xf numFmtId="0" fontId="5" fillId="0" borderId="1" xfId="0" applyFont="1" applyFill="1" applyBorder="1" applyAlignment="1">
      <alignment horizontal="left" vertical="center"/>
    </xf>
    <xf numFmtId="0" fontId="4" fillId="0" borderId="0" xfId="0" applyFont="1" applyAlignment="1">
      <alignment horizontal="left" vertical="center" wrapText="1"/>
    </xf>
    <xf numFmtId="0" fontId="11" fillId="0" borderId="0" xfId="0" applyFont="1" applyAlignment="1">
      <alignment horizontal="left" vertical="center" wrapText="1"/>
    </xf>
    <xf numFmtId="0" fontId="5" fillId="0" borderId="0" xfId="0" applyFont="1" applyAlignment="1">
      <alignment vertical="center" wrapText="1"/>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1" xfId="0" applyFont="1" applyBorder="1" applyAlignment="1">
      <alignment vertical="center" wrapText="1"/>
    </xf>
    <xf numFmtId="0" fontId="14" fillId="0" borderId="1" xfId="0" applyFont="1" applyBorder="1" applyAlignment="1">
      <alignment vertical="center" wrapText="1"/>
    </xf>
    <xf numFmtId="0" fontId="14" fillId="0" borderId="1" xfId="0" applyFont="1" applyBorder="1">
      <alignment vertical="center"/>
    </xf>
    <xf numFmtId="0" fontId="5" fillId="2" borderId="2" xfId="0" applyFont="1" applyFill="1" applyBorder="1" applyAlignment="1">
      <alignment horizontal="center" vertical="center"/>
    </xf>
    <xf numFmtId="10" fontId="5" fillId="4" borderId="3" xfId="1" applyNumberFormat="1" applyFont="1" applyFill="1" applyBorder="1" applyAlignment="1">
      <alignment horizontal="center" vertical="center"/>
    </xf>
    <xf numFmtId="10" fontId="5" fillId="0" borderId="0" xfId="1" applyNumberFormat="1" applyFont="1" applyFill="1" applyBorder="1" applyAlignment="1">
      <alignment horizontal="center" vertical="center"/>
    </xf>
    <xf numFmtId="0" fontId="5" fillId="0" borderId="0" xfId="0" applyFont="1" applyFill="1">
      <alignment vertical="center"/>
    </xf>
    <xf numFmtId="10" fontId="5" fillId="4" borderId="1" xfId="1" applyNumberFormat="1" applyFont="1" applyFill="1" applyBorder="1" applyAlignment="1">
      <alignment horizontal="center" vertical="center"/>
    </xf>
    <xf numFmtId="10" fontId="11" fillId="0" borderId="0" xfId="0" applyNumberFormat="1" applyFont="1" applyAlignment="1">
      <alignment horizontal="left" vertical="center" wrapText="1"/>
    </xf>
    <xf numFmtId="0" fontId="5" fillId="0" borderId="3" xfId="0" applyFont="1" applyBorder="1" applyAlignment="1">
      <alignment vertical="center" wrapText="1"/>
    </xf>
    <xf numFmtId="0" fontId="5" fillId="0" borderId="1" xfId="0" applyFont="1" applyFill="1" applyBorder="1" applyAlignment="1">
      <alignment horizontal="left" vertical="center" wrapText="1"/>
    </xf>
    <xf numFmtId="0" fontId="15" fillId="0" borderId="0" xfId="0" applyFont="1" applyFill="1" applyBorder="1" applyAlignment="1">
      <alignment horizontal="left" vertical="center"/>
    </xf>
    <xf numFmtId="0" fontId="5" fillId="0" borderId="0" xfId="0" applyFont="1" applyBorder="1" applyAlignment="1">
      <alignment horizontal="left" vertical="center" wrapText="1"/>
    </xf>
    <xf numFmtId="0" fontId="5" fillId="6" borderId="2" xfId="0" applyFont="1" applyFill="1" applyBorder="1" applyAlignment="1">
      <alignment horizontal="center" vertical="center" wrapText="1"/>
    </xf>
    <xf numFmtId="0" fontId="5" fillId="6" borderId="2" xfId="0" applyFont="1" applyFill="1" applyBorder="1" applyAlignment="1">
      <alignment horizontal="center"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center" vertical="center"/>
    </xf>
    <xf numFmtId="0" fontId="5" fillId="2" borderId="4" xfId="0" applyFont="1" applyFill="1" applyBorder="1" applyAlignment="1">
      <alignment horizontal="center" vertical="center"/>
    </xf>
    <xf numFmtId="0" fontId="5" fillId="0" borderId="4" xfId="0" applyFont="1" applyBorder="1" applyAlignment="1">
      <alignment horizontal="left" vertical="center"/>
    </xf>
    <xf numFmtId="14" fontId="5" fillId="0" borderId="4" xfId="0" applyNumberFormat="1" applyFont="1" applyBorder="1" applyAlignment="1">
      <alignment horizontal="center" vertical="center"/>
    </xf>
    <xf numFmtId="176" fontId="5" fillId="2" borderId="4" xfId="0" applyNumberFormat="1" applyFont="1" applyFill="1" applyBorder="1" applyAlignment="1">
      <alignment horizontal="center" vertical="center"/>
    </xf>
    <xf numFmtId="0" fontId="5" fillId="0" borderId="4" xfId="0" applyFont="1" applyBorder="1" applyAlignment="1">
      <alignment horizontal="left" vertical="center" wrapText="1"/>
    </xf>
    <xf numFmtId="0" fontId="5" fillId="0" borderId="4" xfId="0" applyFont="1" applyBorder="1" applyAlignment="1">
      <alignment vertical="center" wrapText="1"/>
    </xf>
    <xf numFmtId="0" fontId="5" fillId="0" borderId="4" xfId="0" applyFont="1" applyBorder="1">
      <alignment vertical="center"/>
    </xf>
    <xf numFmtId="0" fontId="16" fillId="0" borderId="1" xfId="0" applyFont="1" applyBorder="1" applyAlignment="1">
      <alignment horizontal="left" vertical="center"/>
    </xf>
    <xf numFmtId="0" fontId="4" fillId="0" borderId="0" xfId="0" applyFont="1" applyFill="1" applyBorder="1" applyAlignment="1">
      <alignment horizontal="center" vertical="center"/>
    </xf>
    <xf numFmtId="10" fontId="4" fillId="0" borderId="0" xfId="1" applyNumberFormat="1" applyFont="1" applyFill="1" applyBorder="1" applyAlignment="1">
      <alignment horizontal="center" vertical="center"/>
    </xf>
    <xf numFmtId="0" fontId="17" fillId="0" borderId="0" xfId="0" applyFont="1">
      <alignment vertical="center"/>
    </xf>
    <xf numFmtId="0" fontId="5" fillId="7" borderId="3" xfId="0" applyFont="1" applyFill="1" applyBorder="1" applyAlignment="1">
      <alignment horizontal="center" vertical="center"/>
    </xf>
    <xf numFmtId="0" fontId="5" fillId="7" borderId="1" xfId="0" applyFont="1" applyFill="1" applyBorder="1" applyAlignment="1">
      <alignment horizontal="left" vertical="center"/>
    </xf>
    <xf numFmtId="14" fontId="5" fillId="7"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176" fontId="5" fillId="7" borderId="3" xfId="0" applyNumberFormat="1" applyFont="1" applyFill="1" applyBorder="1" applyAlignment="1">
      <alignment horizontal="center" vertical="center"/>
    </xf>
    <xf numFmtId="0" fontId="5" fillId="7" borderId="1" xfId="0" applyFont="1" applyFill="1" applyBorder="1" applyAlignment="1">
      <alignment horizontal="left" vertical="center" wrapText="1"/>
    </xf>
    <xf numFmtId="0" fontId="5" fillId="7" borderId="1" xfId="0" applyFont="1" applyFill="1" applyBorder="1" applyAlignment="1">
      <alignment vertical="center" wrapText="1"/>
    </xf>
    <xf numFmtId="0" fontId="5" fillId="7" borderId="1" xfId="0" applyFont="1" applyFill="1" applyBorder="1">
      <alignment vertical="center"/>
    </xf>
    <xf numFmtId="0" fontId="13" fillId="0" borderId="0" xfId="0" applyFont="1">
      <alignment vertical="center"/>
    </xf>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0" fontId="5" fillId="0" borderId="1" xfId="0" applyFont="1" applyFill="1" applyBorder="1">
      <alignment vertical="center"/>
    </xf>
    <xf numFmtId="0" fontId="5" fillId="0" borderId="4" xfId="0" applyFont="1" applyFill="1" applyBorder="1">
      <alignment vertical="center"/>
    </xf>
    <xf numFmtId="0" fontId="5" fillId="0" borderId="3" xfId="0" applyFont="1" applyFill="1" applyBorder="1">
      <alignment vertical="center"/>
    </xf>
    <xf numFmtId="0" fontId="15" fillId="0" borderId="1" xfId="0" applyFont="1" applyFill="1" applyBorder="1" applyAlignment="1">
      <alignment horizontal="center" vertical="center"/>
    </xf>
    <xf numFmtId="0" fontId="5" fillId="2" borderId="1" xfId="0" applyFont="1" applyFill="1" applyBorder="1" applyAlignment="1">
      <alignment horizontal="left" vertical="center"/>
    </xf>
    <xf numFmtId="14"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1" xfId="0" applyFont="1" applyFill="1" applyBorder="1">
      <alignment vertical="center"/>
    </xf>
    <xf numFmtId="0" fontId="5" fillId="5" borderId="1"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3" xfId="0" applyFont="1" applyFill="1" applyBorder="1" applyAlignment="1">
      <alignment horizontal="left" vertical="center"/>
    </xf>
    <xf numFmtId="14" fontId="5" fillId="8" borderId="3" xfId="0" applyNumberFormat="1" applyFont="1" applyFill="1" applyBorder="1" applyAlignment="1">
      <alignment horizontal="center" vertical="center"/>
    </xf>
    <xf numFmtId="176" fontId="5" fillId="8" borderId="3" xfId="0" applyNumberFormat="1" applyFont="1" applyFill="1" applyBorder="1" applyAlignment="1">
      <alignment horizontal="center" vertical="center"/>
    </xf>
    <xf numFmtId="0" fontId="5" fillId="8" borderId="3" xfId="0" applyFont="1" applyFill="1" applyBorder="1" applyAlignment="1">
      <alignment horizontal="left" vertical="center" wrapText="1"/>
    </xf>
    <xf numFmtId="0" fontId="5" fillId="8" borderId="3" xfId="0" applyFont="1" applyFill="1" applyBorder="1" applyAlignment="1">
      <alignment vertical="center" wrapText="1"/>
    </xf>
    <xf numFmtId="0" fontId="5" fillId="8" borderId="3" xfId="0" applyFont="1" applyFill="1" applyBorder="1">
      <alignment vertical="center"/>
    </xf>
    <xf numFmtId="0" fontId="4" fillId="0" borderId="0" xfId="0" applyFont="1" applyAlignment="1">
      <alignment horizontal="center" vertical="center" wrapText="1"/>
    </xf>
    <xf numFmtId="0" fontId="19" fillId="0" borderId="1" xfId="2" applyFont="1" applyBorder="1" applyAlignment="1">
      <alignment horizontal="left" vertical="center"/>
    </xf>
    <xf numFmtId="14"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8" fillId="0" borderId="1" xfId="2" applyFill="1" applyBorder="1" applyAlignment="1">
      <alignment horizontal="left" vertical="center"/>
    </xf>
    <xf numFmtId="0" fontId="18" fillId="0" borderId="1" xfId="2" applyBorder="1" applyAlignment="1">
      <alignment horizontal="left" vertical="center"/>
    </xf>
    <xf numFmtId="0" fontId="5" fillId="5" borderId="3" xfId="0" applyFont="1" applyFill="1" applyBorder="1" applyAlignment="1">
      <alignment horizontal="center" vertical="center"/>
    </xf>
    <xf numFmtId="0" fontId="5" fillId="0" borderId="3" xfId="0" applyFont="1" applyFill="1" applyBorder="1" applyAlignment="1">
      <alignment horizontal="center" vertical="center"/>
    </xf>
    <xf numFmtId="14" fontId="5" fillId="5" borderId="1" xfId="0" applyNumberFormat="1" applyFont="1" applyFill="1" applyBorder="1" applyAlignment="1">
      <alignment horizontal="center" vertical="center"/>
    </xf>
  </cellXfs>
  <cellStyles count="3">
    <cellStyle name="パーセント" xfId="1" builtinId="5"/>
    <cellStyle name="ハイパーリンク" xfId="2"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21</xdr:col>
      <xdr:colOff>124944</xdr:colOff>
      <xdr:row>220</xdr:row>
      <xdr:rowOff>168648</xdr:rowOff>
    </xdr:from>
    <xdr:to>
      <xdr:col>21</xdr:col>
      <xdr:colOff>401169</xdr:colOff>
      <xdr:row>262</xdr:row>
      <xdr:rowOff>168648</xdr:rowOff>
    </xdr:to>
    <xdr:sp macro="" textlink="">
      <xdr:nvSpPr>
        <xdr:cNvPr id="4" name="右中かっこ 3">
          <a:extLst>
            <a:ext uri="{FF2B5EF4-FFF2-40B4-BE49-F238E27FC236}">
              <a16:creationId xmlns:a16="http://schemas.microsoft.com/office/drawing/2014/main" id="{00000000-0008-0000-0000-000004000000}"/>
            </a:ext>
          </a:extLst>
        </xdr:cNvPr>
        <xdr:cNvSpPr/>
      </xdr:nvSpPr>
      <xdr:spPr>
        <a:xfrm>
          <a:off x="21685062" y="49328854"/>
          <a:ext cx="276225" cy="6925235"/>
        </a:xfrm>
        <a:prstGeom prst="rightBrace">
          <a:avLst/>
        </a:prstGeom>
        <a:ln w="38100">
          <a:solidFill>
            <a:srgbClr val="92D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336177</xdr:colOff>
      <xdr:row>206</xdr:row>
      <xdr:rowOff>33616</xdr:rowOff>
    </xdr:from>
    <xdr:to>
      <xdr:col>11</xdr:col>
      <xdr:colOff>730182</xdr:colOff>
      <xdr:row>231</xdr:row>
      <xdr:rowOff>179294</xdr:rowOff>
    </xdr:to>
    <xdr:sp macro="" textlink="">
      <xdr:nvSpPr>
        <xdr:cNvPr id="5" name="右中かっこ 4">
          <a:extLst>
            <a:ext uri="{FF2B5EF4-FFF2-40B4-BE49-F238E27FC236}">
              <a16:creationId xmlns:a16="http://schemas.microsoft.com/office/drawing/2014/main" id="{00000000-0008-0000-0000-000005000000}"/>
            </a:ext>
          </a:extLst>
        </xdr:cNvPr>
        <xdr:cNvSpPr/>
      </xdr:nvSpPr>
      <xdr:spPr>
        <a:xfrm>
          <a:off x="11015383" y="67515440"/>
          <a:ext cx="394005" cy="4224619"/>
        </a:xfrm>
        <a:prstGeom prst="rightBrace">
          <a:avLst/>
        </a:prstGeom>
        <a:ln w="57150">
          <a:solidFill>
            <a:srgbClr val="92D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313765</xdr:colOff>
      <xdr:row>236</xdr:row>
      <xdr:rowOff>78441</xdr:rowOff>
    </xdr:from>
    <xdr:to>
      <xdr:col>11</xdr:col>
      <xdr:colOff>707770</xdr:colOff>
      <xdr:row>262</xdr:row>
      <xdr:rowOff>22413</xdr:rowOff>
    </xdr:to>
    <xdr:sp macro="" textlink="">
      <xdr:nvSpPr>
        <xdr:cNvPr id="7" name="右中かっこ 6">
          <a:extLst>
            <a:ext uri="{FF2B5EF4-FFF2-40B4-BE49-F238E27FC236}">
              <a16:creationId xmlns:a16="http://schemas.microsoft.com/office/drawing/2014/main" id="{00000000-0008-0000-0000-000007000000}"/>
            </a:ext>
          </a:extLst>
        </xdr:cNvPr>
        <xdr:cNvSpPr/>
      </xdr:nvSpPr>
      <xdr:spPr>
        <a:xfrm>
          <a:off x="10992971" y="72446029"/>
          <a:ext cx="394005" cy="4224619"/>
        </a:xfrm>
        <a:prstGeom prst="rightBrace">
          <a:avLst/>
        </a:prstGeom>
        <a:ln w="57150">
          <a:solidFill>
            <a:srgbClr val="92D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840442</xdr:colOff>
      <xdr:row>209</xdr:row>
      <xdr:rowOff>123266</xdr:rowOff>
    </xdr:from>
    <xdr:to>
      <xdr:col>15</xdr:col>
      <xdr:colOff>918882</xdr:colOff>
      <xdr:row>218</xdr:row>
      <xdr:rowOff>190500</xdr:rowOff>
    </xdr:to>
    <xdr:sp macro="" textlink="">
      <xdr:nvSpPr>
        <xdr:cNvPr id="2" name="正方形/長方形 1">
          <a:extLst>
            <a:ext uri="{FF2B5EF4-FFF2-40B4-BE49-F238E27FC236}">
              <a16:creationId xmlns:a16="http://schemas.microsoft.com/office/drawing/2014/main" id="{92160EFF-4798-BB04-6D9C-BA59BDC3DF24}"/>
            </a:ext>
          </a:extLst>
        </xdr:cNvPr>
        <xdr:cNvSpPr/>
      </xdr:nvSpPr>
      <xdr:spPr>
        <a:xfrm>
          <a:off x="11519648" y="31197178"/>
          <a:ext cx="3877234" cy="18825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a:t>
          </a:r>
          <a:r>
            <a:rPr kumimoji="1" lang="en-US" altLang="ja-JP" sz="1200">
              <a:latin typeface="Meiryo UI" panose="020B0604030504040204" pitchFamily="50" charset="-128"/>
              <a:ea typeface="Meiryo UI" panose="020B0604030504040204" pitchFamily="50" charset="-128"/>
            </a:rPr>
            <a:t>2022</a:t>
          </a:r>
          <a:r>
            <a:rPr kumimoji="1" lang="ja-JP" altLang="en-US" sz="1200">
              <a:latin typeface="Meiryo UI" panose="020B0604030504040204" pitchFamily="50" charset="-128"/>
              <a:ea typeface="Meiryo UI" panose="020B0604030504040204" pitchFamily="50" charset="-128"/>
            </a:rPr>
            <a:t>年度</a:t>
          </a:r>
          <a:r>
            <a:rPr kumimoji="1" lang="en-US" altLang="ja-JP" sz="1200">
              <a:latin typeface="Meiryo UI" panose="020B0604030504040204" pitchFamily="50" charset="-128"/>
              <a:ea typeface="Meiryo UI" panose="020B0604030504040204" pitchFamily="50" charset="-128"/>
            </a:rPr>
            <a:t>] </a:t>
          </a:r>
        </a:p>
        <a:p>
          <a:pPr algn="l"/>
          <a:r>
            <a:rPr kumimoji="1" lang="en-US" altLang="ja-JP" sz="1200">
              <a:latin typeface="Meiryo UI" panose="020B0604030504040204" pitchFamily="50" charset="-128"/>
              <a:ea typeface="Meiryo UI" panose="020B0604030504040204" pitchFamily="50" charset="-128"/>
            </a:rPr>
            <a:t> (</a:t>
          </a:r>
          <a:r>
            <a:rPr kumimoji="1" lang="ja-JP" altLang="en-US" sz="1200">
              <a:latin typeface="Meiryo UI" panose="020B0604030504040204" pitchFamily="50" charset="-128"/>
              <a:ea typeface="Meiryo UI" panose="020B0604030504040204" pitchFamily="50" charset="-128"/>
            </a:rPr>
            <a:t>実績 </a:t>
          </a:r>
          <a:r>
            <a:rPr kumimoji="1" lang="en-US" altLang="ja-JP" sz="1200">
              <a:latin typeface="Meiryo UI" panose="020B0604030504040204" pitchFamily="50" charset="-128"/>
              <a:ea typeface="Meiryo UI" panose="020B0604030504040204" pitchFamily="50" charset="-128"/>
            </a:rPr>
            <a:t>- </a:t>
          </a:r>
          <a:r>
            <a:rPr kumimoji="1" lang="ja-JP" altLang="en-US" sz="1200">
              <a:latin typeface="Meiryo UI" panose="020B0604030504040204" pitchFamily="50" charset="-128"/>
              <a:ea typeface="Meiryo UI" panose="020B0604030504040204" pitchFamily="50" charset="-128"/>
            </a:rPr>
            <a:t>他責</a:t>
          </a:r>
          <a:r>
            <a:rPr kumimoji="1" lang="en-US" altLang="ja-JP" sz="1200">
              <a:latin typeface="Meiryo UI" panose="020B0604030504040204" pitchFamily="50" charset="-128"/>
              <a:ea typeface="Meiryo UI" panose="020B0604030504040204" pitchFamily="50" charset="-128"/>
            </a:rPr>
            <a:t>) / (</a:t>
          </a:r>
          <a:r>
            <a:rPr kumimoji="1" lang="ja-JP" altLang="en-US" sz="1200">
              <a:latin typeface="Meiryo UI" panose="020B0604030504040204" pitchFamily="50" charset="-128"/>
              <a:ea typeface="Meiryo UI" panose="020B0604030504040204" pitchFamily="50" charset="-128"/>
            </a:rPr>
            <a:t>見積 </a:t>
          </a:r>
          <a:r>
            <a:rPr kumimoji="1" lang="en-US" altLang="ja-JP" sz="1200">
              <a:latin typeface="Meiryo UI" panose="020B0604030504040204" pitchFamily="50" charset="-128"/>
              <a:ea typeface="Meiryo UI" panose="020B0604030504040204" pitchFamily="50" charset="-128"/>
            </a:rPr>
            <a:t>+ </a:t>
          </a:r>
          <a:r>
            <a:rPr kumimoji="1" lang="ja-JP" altLang="en-US" sz="1200">
              <a:latin typeface="Meiryo UI" panose="020B0604030504040204" pitchFamily="50" charset="-128"/>
              <a:ea typeface="Meiryo UI" panose="020B0604030504040204" pitchFamily="50" charset="-128"/>
            </a:rPr>
            <a:t>追加</a:t>
          </a:r>
          <a:r>
            <a:rPr kumimoji="1" lang="en-US" altLang="ja-JP" sz="1200">
              <a:latin typeface="Meiryo UI" panose="020B0604030504040204" pitchFamily="50" charset="-128"/>
              <a:ea typeface="Meiryo UI" panose="020B0604030504040204" pitchFamily="50" charset="-128"/>
            </a:rPr>
            <a:t>)</a:t>
          </a:r>
        </a:p>
        <a:p>
          <a:pPr algn="l"/>
          <a:endParaRPr kumimoji="1" lang="en-US" altLang="ja-JP" sz="1200">
            <a:latin typeface="Meiryo UI" panose="020B0604030504040204" pitchFamily="50" charset="-128"/>
            <a:ea typeface="Meiryo UI" panose="020B0604030504040204" pitchFamily="50" charset="-128"/>
          </a:endParaRPr>
        </a:p>
        <a:p>
          <a:r>
            <a:rPr kumimoji="1" lang="en-US" altLang="ja-JP" sz="1200">
              <a:solidFill>
                <a:schemeClr val="lt1"/>
              </a:solidFill>
              <a:effectLst/>
              <a:latin typeface="Meiryo UI" panose="020B0604030504040204" pitchFamily="50" charset="-128"/>
              <a:ea typeface="Meiryo UI" panose="020B0604030504040204" pitchFamily="50" charset="-128"/>
              <a:cs typeface="+mn-cs"/>
            </a:rPr>
            <a:t>[2023</a:t>
          </a:r>
          <a:r>
            <a:rPr kumimoji="1" lang="ja-JP" altLang="ja-JP" sz="1200">
              <a:solidFill>
                <a:schemeClr val="lt1"/>
              </a:solidFill>
              <a:effectLst/>
              <a:latin typeface="Meiryo UI" panose="020B0604030504040204" pitchFamily="50" charset="-128"/>
              <a:ea typeface="Meiryo UI" panose="020B0604030504040204" pitchFamily="50" charset="-128"/>
              <a:cs typeface="+mn-cs"/>
            </a:rPr>
            <a:t>年度</a:t>
          </a:r>
          <a:r>
            <a:rPr kumimoji="1" lang="ja-JP" altLang="en-US" sz="1200">
              <a:solidFill>
                <a:schemeClr val="lt1"/>
              </a:solidFill>
              <a:effectLst/>
              <a:latin typeface="Meiryo UI" panose="020B0604030504040204" pitchFamily="50" charset="-128"/>
              <a:ea typeface="Meiryo UI" panose="020B0604030504040204" pitchFamily="50" charset="-128"/>
              <a:cs typeface="+mn-cs"/>
            </a:rPr>
            <a:t>～</a:t>
          </a:r>
          <a:r>
            <a:rPr kumimoji="1" lang="en-US" altLang="ja-JP" sz="1200">
              <a:solidFill>
                <a:schemeClr val="lt1"/>
              </a:solidFill>
              <a:effectLst/>
              <a:latin typeface="Meiryo UI" panose="020B0604030504040204" pitchFamily="50" charset="-128"/>
              <a:ea typeface="Meiryo UI" panose="020B0604030504040204" pitchFamily="50" charset="-128"/>
              <a:cs typeface="+mn-cs"/>
            </a:rPr>
            <a:t>] </a:t>
          </a:r>
          <a:endParaRPr lang="ja-JP" altLang="ja-JP" sz="1200">
            <a:effectLst/>
            <a:latin typeface="Meiryo UI" panose="020B0604030504040204" pitchFamily="50" charset="-128"/>
            <a:ea typeface="Meiryo UI" panose="020B0604030504040204" pitchFamily="50" charset="-128"/>
          </a:endParaRPr>
        </a:p>
        <a:p>
          <a:r>
            <a:rPr kumimoji="1" lang="en-US" altLang="ja-JP" sz="1200">
              <a:solidFill>
                <a:schemeClr val="lt1"/>
              </a:solidFill>
              <a:effectLst/>
              <a:latin typeface="Meiryo UI" panose="020B0604030504040204" pitchFamily="50" charset="-128"/>
              <a:ea typeface="Meiryo UI" panose="020B0604030504040204" pitchFamily="50" charset="-128"/>
              <a:cs typeface="+mn-cs"/>
            </a:rPr>
            <a:t> (</a:t>
          </a:r>
          <a:r>
            <a:rPr kumimoji="1" lang="ja-JP" altLang="ja-JP" sz="1200">
              <a:solidFill>
                <a:schemeClr val="lt1"/>
              </a:solidFill>
              <a:effectLst/>
              <a:latin typeface="Meiryo UI" panose="020B0604030504040204" pitchFamily="50" charset="-128"/>
              <a:ea typeface="Meiryo UI" panose="020B0604030504040204" pitchFamily="50" charset="-128"/>
              <a:cs typeface="+mn-cs"/>
            </a:rPr>
            <a:t>実績 </a:t>
          </a:r>
          <a:r>
            <a:rPr kumimoji="1" lang="en-US" altLang="ja-JP" sz="1200">
              <a:solidFill>
                <a:schemeClr val="lt1"/>
              </a:solidFill>
              <a:effectLst/>
              <a:latin typeface="Meiryo UI" panose="020B0604030504040204" pitchFamily="50" charset="-128"/>
              <a:ea typeface="Meiryo UI" panose="020B0604030504040204" pitchFamily="50" charset="-128"/>
              <a:cs typeface="+mn-cs"/>
            </a:rPr>
            <a:t>- </a:t>
          </a:r>
          <a:r>
            <a:rPr kumimoji="1" lang="ja-JP" altLang="ja-JP" sz="1200">
              <a:solidFill>
                <a:schemeClr val="lt1"/>
              </a:solidFill>
              <a:effectLst/>
              <a:latin typeface="Meiryo UI" panose="020B0604030504040204" pitchFamily="50" charset="-128"/>
              <a:ea typeface="Meiryo UI" panose="020B0604030504040204" pitchFamily="50" charset="-128"/>
              <a:cs typeface="+mn-cs"/>
            </a:rPr>
            <a:t>他責</a:t>
          </a:r>
          <a:r>
            <a:rPr kumimoji="1" lang="en-US" altLang="ja-JP" sz="1200">
              <a:solidFill>
                <a:schemeClr val="lt1"/>
              </a:solidFill>
              <a:effectLst/>
              <a:latin typeface="Meiryo UI" panose="020B0604030504040204" pitchFamily="50" charset="-128"/>
              <a:ea typeface="Meiryo UI" panose="020B0604030504040204" pitchFamily="50" charset="-128"/>
              <a:cs typeface="+mn-cs"/>
            </a:rPr>
            <a:t>) / (</a:t>
          </a:r>
          <a:r>
            <a:rPr kumimoji="1" lang="ja-JP" altLang="ja-JP" sz="1200">
              <a:solidFill>
                <a:schemeClr val="lt1"/>
              </a:solidFill>
              <a:effectLst/>
              <a:latin typeface="Meiryo UI" panose="020B0604030504040204" pitchFamily="50" charset="-128"/>
              <a:ea typeface="Meiryo UI" panose="020B0604030504040204" pitchFamily="50" charset="-128"/>
              <a:cs typeface="+mn-cs"/>
            </a:rPr>
            <a:t>見積</a:t>
          </a:r>
          <a:r>
            <a:rPr kumimoji="1" lang="en-US" altLang="ja-JP" sz="1200">
              <a:solidFill>
                <a:schemeClr val="lt1"/>
              </a:solidFill>
              <a:effectLst/>
              <a:latin typeface="Meiryo UI" panose="020B0604030504040204" pitchFamily="50" charset="-128"/>
              <a:ea typeface="Meiryo UI" panose="020B0604030504040204" pitchFamily="50" charset="-128"/>
              <a:cs typeface="+mn-cs"/>
            </a:rPr>
            <a:t>)</a:t>
          </a:r>
        </a:p>
        <a:p>
          <a:r>
            <a:rPr kumimoji="1" lang="ja-JP" altLang="en-US" sz="1200" baseline="0">
              <a:solidFill>
                <a:schemeClr val="lt1"/>
              </a:solidFill>
              <a:effectLst/>
              <a:latin typeface="Meiryo UI" panose="020B0604030504040204" pitchFamily="50" charset="-128"/>
              <a:ea typeface="Meiryo UI" panose="020B0604030504040204" pitchFamily="50" charset="-128"/>
              <a:cs typeface="+mn-cs"/>
            </a:rPr>
            <a:t> </a:t>
          </a:r>
          <a:r>
            <a:rPr kumimoji="1" lang="en-US" altLang="ja-JP" sz="1100" baseline="0">
              <a:solidFill>
                <a:schemeClr val="lt1"/>
              </a:solidFill>
              <a:effectLst/>
              <a:latin typeface="Meiryo UI" panose="020B0604030504040204" pitchFamily="50" charset="-128"/>
              <a:ea typeface="Meiryo UI" panose="020B0604030504040204" pitchFamily="50" charset="-128"/>
              <a:cs typeface="+mn-cs"/>
            </a:rPr>
            <a:t>* </a:t>
          </a:r>
          <a:r>
            <a:rPr lang="ja-JP" altLang="ja-JP" sz="1100">
              <a:solidFill>
                <a:schemeClr val="lt1"/>
              </a:solidFill>
              <a:effectLst/>
              <a:latin typeface="Meiryo UI" panose="020B0604030504040204" pitchFamily="50" charset="-128"/>
              <a:ea typeface="Meiryo UI" panose="020B0604030504040204" pitchFamily="50" charset="-128"/>
              <a:cs typeface="+mn-cs"/>
            </a:rPr>
            <a:t>追加見積取り組みの猶予</a:t>
          </a:r>
          <a:r>
            <a:rPr kumimoji="1" lang="en-US" altLang="ja-JP" sz="1100">
              <a:latin typeface="Meiryo UI" panose="020B0604030504040204" pitchFamily="50" charset="-128"/>
              <a:ea typeface="Meiryo UI" panose="020B0604030504040204" pitchFamily="50" charset="-128"/>
            </a:rPr>
            <a:t> </a:t>
          </a:r>
          <a:r>
            <a:rPr kumimoji="1" lang="ja-JP" altLang="en-US" sz="1100">
              <a:latin typeface="Meiryo UI" panose="020B0604030504040204" pitchFamily="50" charset="-128"/>
              <a:ea typeface="Meiryo UI" panose="020B0604030504040204" pitchFamily="50" charset="-128"/>
            </a:rPr>
            <a:t>を終了</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    (</a:t>
          </a:r>
          <a:r>
            <a:rPr kumimoji="1" lang="ja-JP" altLang="en-US" sz="1100">
              <a:latin typeface="Meiryo UI" panose="020B0604030504040204" pitchFamily="50" charset="-128"/>
              <a:ea typeface="Meiryo UI" panose="020B0604030504040204" pitchFamily="50" charset="-128"/>
            </a:rPr>
            <a:t>追加見積整合出来ていない工数は、見積に含めない</a:t>
          </a:r>
          <a:r>
            <a:rPr kumimoji="1" lang="en-US" altLang="ja-JP" sz="1100">
              <a:latin typeface="Meiryo UI" panose="020B0604030504040204" pitchFamily="50" charset="-128"/>
              <a:ea typeface="Meiryo UI" panose="020B0604030504040204" pitchFamily="50" charset="-128"/>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261938</xdr:colOff>
      <xdr:row>2</xdr:row>
      <xdr:rowOff>107156</xdr:rowOff>
    </xdr:from>
    <xdr:to>
      <xdr:col>27</xdr:col>
      <xdr:colOff>59532</xdr:colOff>
      <xdr:row>5</xdr:row>
      <xdr:rowOff>214313</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369594" y="607219"/>
          <a:ext cx="3083719"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あくまでも基本の処理。</a:t>
          </a:r>
          <a:endParaRPr kumimoji="1" lang="en-US" altLang="ja-JP" sz="1100"/>
        </a:p>
        <a:p>
          <a:pPr algn="l"/>
          <a:r>
            <a:rPr kumimoji="1" lang="ja-JP" altLang="en-US" sz="1100"/>
            <a:t>仮終了でも終了日、終了時期を入力する場合もあるので近藤課長の指示に従う</a:t>
          </a:r>
        </a:p>
      </xdr:txBody>
    </xdr:sp>
    <xdr:clientData/>
  </xdr:twoCellAnchor>
</xdr:wsDr>
</file>

<file path=xl/persons/person.xml><?xml version="1.0" encoding="utf-8"?>
<personList xmlns="http://schemas.microsoft.com/office/spreadsheetml/2018/threadedcomments" xmlns:x="http://schemas.openxmlformats.org/spreadsheetml/2006/main">
  <person displayName="Suto Satoshi／数藤　智志／AI" id="{9CF59D43-A850-4F1B-96D1-CB1A63F9FCA2}" userId="S::9922782-Z100@jp-global.aisingroup.com::c4aacc65-4325-42d0-8550-d00e8c7dd01b" providerId="AD"/>
  <person displayName="Tanaka Kenta／田中　健太／AI" id="{E4CE6B3B-3EA7-49F7-BE14-74C2BEE4199D}" userId="S::9925951-Z100@jp-global.aisingroup.com::55f46266-5c51-451b-8f2a-487ddcaead5f"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2" dT="2023-10-02T08:04:58.62" personId="{E4CE6B3B-3EA7-49F7-BE14-74C2BEE4199D}" id="{72E4EFB1-40DF-480A-8BFC-D4667A97E50B}">
    <text>M09mot差分なし対応の静的解析
→修正量影響を受けない一定の作業量が存在することが考慮出来ていなかった
M10チェックイン回数想定不足
→小規模案件の五月雨追加に対する考慮不足
M14〆作業
→SMR規模で考慮すべきルーチン作業を一般値として見積もってしまった
　（資料SVNUPマージ作業、成果物フォルダ整理、議事録承認状況確認・リマインド(31件)がいつもより多、成果物多に伴うソフナビ終了操作時間増)
以上、以下より要約抜粋。
"\\asds\電子センター(技術部)\TJ000\06他社授受_D\A_008_NSCS\02_共有情報\0203_業務\020309_TMC_Diag\03_機種\L-B19\04_FS.7z" SMR振り返りシート_ver4_SMR-ISUZULB19-00254.xlsx</text>
  </threadedComment>
  <threadedComment ref="M22" dT="2023-10-02T09:28:22.96" personId="{9CF59D43-A850-4F1B-96D1-CB1A63F9FCA2}" id="{C848159A-DFAB-4886-844A-D36EFBE2A8B7}" parentId="{72E4EFB1-40DF-480A-8BFC-D4667A97E50B}">
    <text>どれも見積精度不足の内容なので、9.25hを隣の欄に移し替え</text>
  </threadedComment>
  <threadedComment ref="N22" dT="2023-10-02T08:05:57.85" personId="{E4CE6B3B-3EA7-49F7-BE14-74C2BEE4199D}" id="{5273F69E-9C72-4949-80C0-6C10AB65ECF3}">
    <text>M06オブジェクト仕様書、M10
→QAC修正方針DRで覆ったときに追加見積をしなかった
　　（M08,09は多めにとっていた為マージン内に収まった）
M11単体検査環境トラブル
→初心者工数見積もりが甘かった
M13他部署盛り込み部分の状態再現方法を曖昧なままとしてしまい、トライアンドエラーでやり直し工数発生
→Fault Handling Specification(要件定義)とコード上のRAMの整合理解不足（誰か分かるだろうと勉強工数を見積らなかった）
以上、以下より要約抜粋。
"\\asds\電子センター(技術部)\TJ000\06他社授受_D\A_008_NSCS\02_共有情報\0203_業務\020309_TMC_Diag\03_機種\L-B19\04_FS.7z" SMR振り返りシート_ver4_SMR-ISUZULB19-00254.xlsx</text>
  </threadedComment>
  <threadedComment ref="O22" dT="2023-10-02T08:06:46.23" personId="{E4CE6B3B-3EA7-49F7-BE14-74C2BEE4199D}" id="{8D3273D4-B424-4F60-ACED-B77EAE2EB9ED}">
    <text>安全開発ソフト待ちで、リスケ・検査環境予約再調整・追加打合せ
以上、以下より要約抜粋。
"\\asds\電子センター(技術部)\TJ000\06他社授受_D\A_008_NSCS\02_共有情報\0203_業務\020309_TMC_Diag\03_機種\L-B19\04_FS.7z" SMR振り返りシート_ver4_SMR-ISUZULB19-00254.xlsx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120%25or500h&#36229;&#36942;&#22577;&#21578;/2023/202310/%5bNSCS%5d%20SMR&#24037;&#25968;&#36229;&#36942;&#22577;&#21578;(202310)_PF.xlsx" TargetMode="External"/><Relationship Id="rId7" Type="http://schemas.openxmlformats.org/officeDocument/2006/relationships/vmlDrawing" Target="../drawings/vmlDrawing1.vml"/><Relationship Id="rId2" Type="http://schemas.openxmlformats.org/officeDocument/2006/relationships/hyperlink" Target="../120%25or500h&#36229;&#36942;&#22577;&#21578;/2023/202310/%5bNSCS%5d%20SMR&#24037;&#25968;&#36229;&#36942;&#22577;&#21578;(202310)_PF.xlsx" TargetMode="External"/><Relationship Id="rId1" Type="http://schemas.openxmlformats.org/officeDocument/2006/relationships/hyperlink" Target="..\120%25or500h&#36229;&#36942;&#22577;&#21578;\2023\202307\%5bNSCS%5d%20SMR&#24037;&#25968;&#36229;&#36942;&#22577;&#21578;(202307)_PF.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120%25or500h&#36229;&#36942;&#22577;&#21578;/2024/202403/%5bNSCS%5d%20SMR&#24037;&#25968;&#36229;&#36942;&#22577;&#21578;(202403)_PF.xlsx" TargetMode="Externa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268"/>
  <sheetViews>
    <sheetView showGridLines="0" tabSelected="1" zoomScale="80" zoomScaleNormal="80" workbookViewId="0">
      <pane xSplit="5" ySplit="3" topLeftCell="F4" activePane="bottomRight" state="frozen"/>
      <selection pane="topRight" activeCell="F1" sqref="F1"/>
      <selection pane="bottomLeft" activeCell="A4" sqref="A4"/>
      <selection pane="bottomRight"/>
    </sheetView>
  </sheetViews>
  <sheetFormatPr defaultRowHeight="15.75" outlineLevelCol="1"/>
  <cols>
    <col min="1" max="1" width="4" style="2" customWidth="1"/>
    <col min="2" max="2" width="12.5" style="2" customWidth="1"/>
    <col min="3" max="4" width="7.125" style="2" customWidth="1"/>
    <col min="5" max="5" width="34.125" style="2" bestFit="1" customWidth="1"/>
    <col min="6" max="6" width="12.625" style="2" customWidth="1"/>
    <col min="7" max="8" width="11.625" style="2" customWidth="1"/>
    <col min="9" max="9" width="12.75" style="2" customWidth="1"/>
    <col min="10" max="10" width="12.625" style="2" customWidth="1"/>
    <col min="11" max="13" width="12.625" style="2" customWidth="1" outlineLevel="1"/>
    <col min="14" max="14" width="12.375" style="2" customWidth="1" outlineLevel="1"/>
    <col min="15" max="15" width="12.25" style="2" customWidth="1" outlineLevel="1"/>
    <col min="16" max="16" width="76.25" style="40" customWidth="1" outlineLevel="1"/>
    <col min="17" max="17" width="63.75" style="42" customWidth="1"/>
    <col min="18" max="19" width="12.75" style="43" customWidth="1"/>
    <col min="20" max="20" width="9" style="2" customWidth="1" outlineLevel="1"/>
    <col min="21" max="22" width="12.625" style="2" customWidth="1" outlineLevel="1"/>
    <col min="23" max="34" width="12.625" style="2" customWidth="1"/>
    <col min="35" max="16384" width="9" style="2"/>
  </cols>
  <sheetData>
    <row r="1" spans="1:23" ht="16.5">
      <c r="A1" s="1" t="s">
        <v>166</v>
      </c>
      <c r="B1" s="1"/>
    </row>
    <row r="2" spans="1:23" hidden="1"/>
    <row r="3" spans="1:23" ht="48" thickBot="1">
      <c r="B3" s="3" t="s">
        <v>27</v>
      </c>
      <c r="C3" s="3" t="s">
        <v>0</v>
      </c>
      <c r="D3" s="12" t="s">
        <v>1</v>
      </c>
      <c r="E3" s="3" t="s">
        <v>2</v>
      </c>
      <c r="F3" s="3" t="s">
        <v>3</v>
      </c>
      <c r="G3" s="3" t="s">
        <v>4</v>
      </c>
      <c r="H3" s="3" t="s">
        <v>5</v>
      </c>
      <c r="I3" s="3" t="s">
        <v>6</v>
      </c>
      <c r="J3" s="3" t="s">
        <v>7</v>
      </c>
      <c r="K3" s="3" t="s">
        <v>8</v>
      </c>
      <c r="L3" s="3" t="s">
        <v>56</v>
      </c>
      <c r="M3" s="12" t="s">
        <v>11</v>
      </c>
      <c r="N3" s="12" t="s">
        <v>10</v>
      </c>
      <c r="O3" s="38" t="s">
        <v>58</v>
      </c>
      <c r="P3" s="12" t="s">
        <v>9</v>
      </c>
      <c r="Q3" s="59" t="s">
        <v>74</v>
      </c>
      <c r="R3" s="60" t="s">
        <v>72</v>
      </c>
      <c r="S3" s="60" t="s">
        <v>73</v>
      </c>
    </row>
    <row r="4" spans="1:23" ht="29.25" thickTop="1">
      <c r="B4" s="97"/>
      <c r="C4" s="97">
        <v>1</v>
      </c>
      <c r="D4" s="97" t="s">
        <v>17</v>
      </c>
      <c r="E4" s="98" t="s">
        <v>54</v>
      </c>
      <c r="F4" s="97" t="s">
        <v>28</v>
      </c>
      <c r="G4" s="99">
        <v>43571</v>
      </c>
      <c r="H4" s="99"/>
      <c r="I4" s="97">
        <v>65</v>
      </c>
      <c r="J4" s="97">
        <v>133.25</v>
      </c>
      <c r="K4" s="97">
        <f>J4-I4</f>
        <v>68.25</v>
      </c>
      <c r="L4" s="100">
        <f>IF(J4="","",J4/I4)</f>
        <v>2.0499999999999998</v>
      </c>
      <c r="M4" s="97">
        <v>0</v>
      </c>
      <c r="N4" s="97">
        <v>68.25</v>
      </c>
      <c r="O4" s="97">
        <v>0</v>
      </c>
      <c r="P4" s="101" t="s">
        <v>415</v>
      </c>
      <c r="Q4" s="102" t="s">
        <v>88</v>
      </c>
      <c r="R4" s="103" t="s">
        <v>89</v>
      </c>
      <c r="S4" s="103" t="s">
        <v>90</v>
      </c>
      <c r="T4" s="37" t="s">
        <v>173</v>
      </c>
      <c r="U4" s="37" t="s">
        <v>157</v>
      </c>
      <c r="V4" s="37" t="s">
        <v>17</v>
      </c>
    </row>
    <row r="5" spans="1:23">
      <c r="A5" s="37"/>
      <c r="B5" s="13" t="s">
        <v>192</v>
      </c>
      <c r="C5" s="18">
        <v>3</v>
      </c>
      <c r="D5" s="15" t="s">
        <v>17</v>
      </c>
      <c r="E5" s="39" t="s">
        <v>57</v>
      </c>
      <c r="F5" s="15" t="s">
        <v>15</v>
      </c>
      <c r="G5" s="17">
        <v>44986</v>
      </c>
      <c r="H5" s="17">
        <v>45030</v>
      </c>
      <c r="I5" s="15">
        <v>318.5</v>
      </c>
      <c r="J5" s="15">
        <v>303.75</v>
      </c>
      <c r="K5" s="18">
        <f t="shared" ref="K5:K6" si="0">J5-I5</f>
        <v>-14.75</v>
      </c>
      <c r="L5" s="31">
        <f t="shared" ref="L5:L7" si="1">IF(J5="","",J5/I5)</f>
        <v>0.95368916797488223</v>
      </c>
      <c r="M5" s="15">
        <v>0</v>
      </c>
      <c r="N5" s="15">
        <v>0</v>
      </c>
      <c r="O5" s="15">
        <v>0</v>
      </c>
      <c r="P5" s="56" t="s">
        <v>163</v>
      </c>
      <c r="Q5" s="45" t="s">
        <v>84</v>
      </c>
      <c r="R5" s="45" t="s">
        <v>82</v>
      </c>
      <c r="S5" s="45" t="s">
        <v>83</v>
      </c>
      <c r="T5" s="2" t="s">
        <v>204</v>
      </c>
      <c r="U5" s="37" t="s">
        <v>205</v>
      </c>
      <c r="V5" s="2" t="s">
        <v>208</v>
      </c>
      <c r="W5" s="30"/>
    </row>
    <row r="6" spans="1:23">
      <c r="B6" s="13" t="s">
        <v>192</v>
      </c>
      <c r="C6" s="18">
        <v>4</v>
      </c>
      <c r="D6" s="15" t="s">
        <v>18</v>
      </c>
      <c r="E6" s="39" t="s">
        <v>116</v>
      </c>
      <c r="F6" s="15" t="s">
        <v>47</v>
      </c>
      <c r="G6" s="26">
        <v>44652</v>
      </c>
      <c r="H6" s="17">
        <v>45064</v>
      </c>
      <c r="I6" s="15">
        <v>1466</v>
      </c>
      <c r="J6" s="15">
        <v>1442.5</v>
      </c>
      <c r="K6" s="18">
        <f t="shared" si="0"/>
        <v>-23.5</v>
      </c>
      <c r="L6" s="31">
        <f t="shared" si="1"/>
        <v>0.98396998635743516</v>
      </c>
      <c r="M6" s="15">
        <v>0</v>
      </c>
      <c r="N6" s="15">
        <v>0</v>
      </c>
      <c r="O6" s="15">
        <v>0</v>
      </c>
      <c r="P6" s="24" t="s">
        <v>164</v>
      </c>
      <c r="Q6" s="47" t="s">
        <v>77</v>
      </c>
      <c r="R6" s="48" t="s">
        <v>75</v>
      </c>
      <c r="S6" s="48" t="s">
        <v>76</v>
      </c>
      <c r="T6" s="2" t="s">
        <v>174</v>
      </c>
      <c r="U6" s="37" t="s">
        <v>206</v>
      </c>
      <c r="W6" s="30"/>
    </row>
    <row r="7" spans="1:23">
      <c r="B7" s="13"/>
      <c r="C7" s="18">
        <v>5</v>
      </c>
      <c r="D7" s="15" t="s">
        <v>18</v>
      </c>
      <c r="E7" s="39" t="s">
        <v>59</v>
      </c>
      <c r="F7" s="15" t="s">
        <v>47</v>
      </c>
      <c r="G7" s="26">
        <v>44656</v>
      </c>
      <c r="H7" s="17"/>
      <c r="I7" s="15">
        <v>620</v>
      </c>
      <c r="J7" s="15"/>
      <c r="K7" s="18">
        <f t="shared" ref="K7:K8" si="2">J7-I7</f>
        <v>-620</v>
      </c>
      <c r="L7" s="31" t="str">
        <f t="shared" si="1"/>
        <v/>
      </c>
      <c r="M7" s="15">
        <v>0</v>
      </c>
      <c r="N7" s="15">
        <v>0</v>
      </c>
      <c r="O7" s="15">
        <v>0</v>
      </c>
      <c r="P7" s="24" t="s">
        <v>165</v>
      </c>
      <c r="Q7" s="47" t="s">
        <v>78</v>
      </c>
      <c r="R7" s="48" t="s">
        <v>75</v>
      </c>
      <c r="S7" s="48" t="s">
        <v>76</v>
      </c>
      <c r="T7" s="2" t="s">
        <v>175</v>
      </c>
      <c r="U7" s="37" t="s">
        <v>207</v>
      </c>
      <c r="W7" s="30"/>
    </row>
    <row r="8" spans="1:23">
      <c r="B8" s="110"/>
      <c r="C8" s="18">
        <v>6</v>
      </c>
      <c r="D8" s="15" t="s">
        <v>17</v>
      </c>
      <c r="E8" s="39" t="s">
        <v>146</v>
      </c>
      <c r="F8" s="15" t="s">
        <v>30</v>
      </c>
      <c r="G8" s="26">
        <v>44713</v>
      </c>
      <c r="H8" s="17"/>
      <c r="I8" s="25">
        <v>129</v>
      </c>
      <c r="J8" s="25">
        <v>161.75</v>
      </c>
      <c r="K8" s="18">
        <f t="shared" si="2"/>
        <v>32.75</v>
      </c>
      <c r="L8" s="31">
        <f t="shared" ref="L8" si="3">IF(J8="","",J8/I8)</f>
        <v>1.2538759689922481</v>
      </c>
      <c r="M8" s="15">
        <v>0</v>
      </c>
      <c r="N8" s="15">
        <v>0</v>
      </c>
      <c r="O8" s="15">
        <v>0</v>
      </c>
      <c r="P8" s="24" t="s">
        <v>87</v>
      </c>
      <c r="Q8" s="47" t="s">
        <v>79</v>
      </c>
      <c r="R8" s="48" t="s">
        <v>80</v>
      </c>
      <c r="S8" s="48" t="s">
        <v>53</v>
      </c>
      <c r="U8" s="37"/>
      <c r="W8" s="30"/>
    </row>
    <row r="9" spans="1:23">
      <c r="B9" s="13" t="s">
        <v>335</v>
      </c>
      <c r="C9" s="18">
        <v>7</v>
      </c>
      <c r="D9" s="15" t="s">
        <v>17</v>
      </c>
      <c r="E9" s="39" t="s">
        <v>71</v>
      </c>
      <c r="F9" s="15" t="s">
        <v>67</v>
      </c>
      <c r="G9" s="26">
        <v>44771</v>
      </c>
      <c r="H9" s="26">
        <v>44834</v>
      </c>
      <c r="I9" s="15">
        <v>53</v>
      </c>
      <c r="J9" s="15">
        <v>44.25</v>
      </c>
      <c r="K9" s="18">
        <f t="shared" ref="K9" si="4">J9-I9</f>
        <v>-8.75</v>
      </c>
      <c r="L9" s="31">
        <f t="shared" ref="L9:L11" si="5">IF(J9="","",J9/I9)</f>
        <v>0.83490566037735847</v>
      </c>
      <c r="M9" s="15">
        <v>0</v>
      </c>
      <c r="N9" s="15">
        <v>0</v>
      </c>
      <c r="O9" s="15">
        <v>0</v>
      </c>
      <c r="P9" s="24"/>
      <c r="Q9" s="47" t="s">
        <v>86</v>
      </c>
      <c r="R9" s="48" t="s">
        <v>55</v>
      </c>
      <c r="S9" s="48" t="s">
        <v>85</v>
      </c>
      <c r="U9" s="37"/>
      <c r="W9" s="30"/>
    </row>
    <row r="10" spans="1:23">
      <c r="B10" s="13" t="s">
        <v>192</v>
      </c>
      <c r="C10" s="18">
        <v>8</v>
      </c>
      <c r="D10" s="15" t="s">
        <v>18</v>
      </c>
      <c r="E10" s="39" t="s">
        <v>100</v>
      </c>
      <c r="F10" s="15" t="s">
        <v>30</v>
      </c>
      <c r="G10" s="26">
        <v>44862</v>
      </c>
      <c r="H10" s="17">
        <v>45056</v>
      </c>
      <c r="I10" s="15">
        <v>120</v>
      </c>
      <c r="J10" s="25">
        <v>108</v>
      </c>
      <c r="K10" s="18">
        <f t="shared" ref="K10:K12" si="6">J10-I10</f>
        <v>-12</v>
      </c>
      <c r="L10" s="31">
        <f t="shared" si="5"/>
        <v>0.9</v>
      </c>
      <c r="M10" s="15">
        <v>0</v>
      </c>
      <c r="N10" s="15">
        <v>0</v>
      </c>
      <c r="O10" s="15">
        <v>0</v>
      </c>
      <c r="P10" s="24"/>
      <c r="Q10" s="47" t="s">
        <v>101</v>
      </c>
      <c r="R10" s="48" t="s">
        <v>92</v>
      </c>
      <c r="S10" s="48" t="s">
        <v>96</v>
      </c>
      <c r="U10" s="37"/>
      <c r="W10" s="30"/>
    </row>
    <row r="11" spans="1:23" ht="16.5">
      <c r="B11" s="13" t="s">
        <v>192</v>
      </c>
      <c r="C11" s="18">
        <v>9</v>
      </c>
      <c r="D11" s="15" t="s">
        <v>18</v>
      </c>
      <c r="E11" s="39" t="s">
        <v>103</v>
      </c>
      <c r="F11" s="15" t="s">
        <v>30</v>
      </c>
      <c r="G11" s="26">
        <v>44886</v>
      </c>
      <c r="H11" s="17">
        <v>45057</v>
      </c>
      <c r="I11" s="15">
        <v>496.25</v>
      </c>
      <c r="J11" s="25">
        <v>1127.5</v>
      </c>
      <c r="K11" s="18">
        <f t="shared" si="6"/>
        <v>631.25</v>
      </c>
      <c r="L11" s="31">
        <f t="shared" si="5"/>
        <v>2.2720403022670026</v>
      </c>
      <c r="M11" s="15">
        <v>220</v>
      </c>
      <c r="N11" s="15">
        <v>100</v>
      </c>
      <c r="O11" s="15">
        <v>190</v>
      </c>
      <c r="P11" s="105" t="s">
        <v>351</v>
      </c>
      <c r="Q11" s="47" t="s">
        <v>108</v>
      </c>
      <c r="R11" s="48" t="s">
        <v>95</v>
      </c>
      <c r="S11" s="48" t="s">
        <v>96</v>
      </c>
      <c r="U11" s="37"/>
      <c r="W11" s="30"/>
    </row>
    <row r="12" spans="1:23">
      <c r="B12" s="13" t="s">
        <v>192</v>
      </c>
      <c r="C12" s="18">
        <v>10</v>
      </c>
      <c r="D12" s="15" t="s">
        <v>17</v>
      </c>
      <c r="E12" s="39" t="s">
        <v>106</v>
      </c>
      <c r="F12" s="15" t="s">
        <v>30</v>
      </c>
      <c r="G12" s="26">
        <v>44938</v>
      </c>
      <c r="H12" s="17">
        <v>45056</v>
      </c>
      <c r="I12" s="15">
        <v>2481</v>
      </c>
      <c r="J12" s="25">
        <v>970</v>
      </c>
      <c r="K12" s="18">
        <f t="shared" si="6"/>
        <v>-1511</v>
      </c>
      <c r="L12" s="31">
        <f t="shared" ref="L12" si="7">IF(J12="","",J12/I12)</f>
        <v>0.3909713825070536</v>
      </c>
      <c r="M12" s="15">
        <v>0</v>
      </c>
      <c r="N12" s="15">
        <v>0</v>
      </c>
      <c r="O12" s="15">
        <v>0</v>
      </c>
      <c r="P12" s="24" t="s">
        <v>350</v>
      </c>
      <c r="Q12" s="47" t="s">
        <v>109</v>
      </c>
      <c r="R12" s="48" t="s">
        <v>99</v>
      </c>
      <c r="S12" s="48" t="s">
        <v>96</v>
      </c>
      <c r="U12" s="37"/>
      <c r="W12" s="30"/>
    </row>
    <row r="13" spans="1:23">
      <c r="B13" s="13" t="s">
        <v>192</v>
      </c>
      <c r="C13" s="18">
        <v>11</v>
      </c>
      <c r="D13" s="15" t="s">
        <v>18</v>
      </c>
      <c r="E13" s="16" t="s">
        <v>110</v>
      </c>
      <c r="F13" s="15" t="s">
        <v>30</v>
      </c>
      <c r="G13" s="17">
        <v>44914</v>
      </c>
      <c r="H13" s="17">
        <v>45056</v>
      </c>
      <c r="I13" s="15">
        <v>293.5</v>
      </c>
      <c r="J13" s="15">
        <v>268.25</v>
      </c>
      <c r="K13" s="18">
        <f t="shared" ref="K13" si="8">J13-I13</f>
        <v>-25.25</v>
      </c>
      <c r="L13" s="31">
        <f t="shared" ref="L13" si="9">IF(J13="","",J13/I13)</f>
        <v>0.91396933560477001</v>
      </c>
      <c r="M13" s="15">
        <v>0</v>
      </c>
      <c r="N13" s="15">
        <v>0</v>
      </c>
      <c r="O13" s="15">
        <v>0</v>
      </c>
      <c r="P13" s="24"/>
      <c r="Q13" s="46" t="s">
        <v>111</v>
      </c>
      <c r="R13" s="45" t="s">
        <v>112</v>
      </c>
      <c r="S13" s="86" t="s">
        <v>112</v>
      </c>
      <c r="U13" s="37"/>
    </row>
    <row r="14" spans="1:23">
      <c r="B14" s="13" t="s">
        <v>426</v>
      </c>
      <c r="C14" s="18">
        <v>12</v>
      </c>
      <c r="D14" s="15" t="s">
        <v>18</v>
      </c>
      <c r="E14" s="16" t="s">
        <v>113</v>
      </c>
      <c r="F14" s="15" t="s">
        <v>30</v>
      </c>
      <c r="G14" s="17">
        <v>44571</v>
      </c>
      <c r="H14" s="17">
        <v>45211</v>
      </c>
      <c r="I14" s="15">
        <v>121</v>
      </c>
      <c r="J14" s="25">
        <v>126.5</v>
      </c>
      <c r="K14" s="18">
        <f t="shared" ref="K14" si="10">J14-I14</f>
        <v>5.5</v>
      </c>
      <c r="L14" s="31">
        <f t="shared" ref="L14" si="11">IF(J14="","",J14/I14)</f>
        <v>1.0454545454545454</v>
      </c>
      <c r="M14" s="25">
        <v>0</v>
      </c>
      <c r="N14" s="25">
        <v>0</v>
      </c>
      <c r="O14" s="25">
        <v>5.5</v>
      </c>
      <c r="P14" s="24"/>
      <c r="Q14" s="46" t="s">
        <v>114</v>
      </c>
      <c r="R14" s="45" t="s">
        <v>115</v>
      </c>
      <c r="S14" s="86" t="s">
        <v>117</v>
      </c>
      <c r="U14" s="37"/>
    </row>
    <row r="15" spans="1:23">
      <c r="B15" s="13" t="s">
        <v>192</v>
      </c>
      <c r="C15" s="18">
        <v>13</v>
      </c>
      <c r="D15" s="15" t="s">
        <v>18</v>
      </c>
      <c r="E15" s="16" t="s">
        <v>118</v>
      </c>
      <c r="F15" s="15" t="s">
        <v>13</v>
      </c>
      <c r="G15" s="17">
        <v>44964</v>
      </c>
      <c r="H15" s="17">
        <v>45062</v>
      </c>
      <c r="I15" s="15">
        <v>480</v>
      </c>
      <c r="J15" s="15">
        <v>281.5</v>
      </c>
      <c r="K15" s="18">
        <f t="shared" ref="K15:K18" si="12">J15-I15</f>
        <v>-198.5</v>
      </c>
      <c r="L15" s="31">
        <f t="shared" ref="L15:L18" si="13">IF(J15="","",J15/I15)</f>
        <v>0.5864583333333333</v>
      </c>
      <c r="M15" s="15">
        <v>0</v>
      </c>
      <c r="N15" s="15">
        <v>0</v>
      </c>
      <c r="O15" s="15">
        <v>0</v>
      </c>
      <c r="P15" s="24"/>
      <c r="Q15" s="46" t="s">
        <v>125</v>
      </c>
      <c r="R15" s="45" t="s">
        <v>104</v>
      </c>
      <c r="S15" s="86" t="s">
        <v>120</v>
      </c>
      <c r="U15" s="37"/>
    </row>
    <row r="16" spans="1:23">
      <c r="B16" s="13" t="s">
        <v>505</v>
      </c>
      <c r="C16" s="18">
        <v>14</v>
      </c>
      <c r="D16" s="15" t="s">
        <v>18</v>
      </c>
      <c r="E16" s="16" t="s">
        <v>583</v>
      </c>
      <c r="F16" s="15" t="s">
        <v>13</v>
      </c>
      <c r="G16" s="17">
        <v>44963</v>
      </c>
      <c r="H16" s="17">
        <v>45334</v>
      </c>
      <c r="I16" s="15">
        <v>240</v>
      </c>
      <c r="J16" s="15">
        <v>71.25</v>
      </c>
      <c r="K16" s="18">
        <f t="shared" si="12"/>
        <v>-168.75</v>
      </c>
      <c r="L16" s="31">
        <f t="shared" si="13"/>
        <v>0.296875</v>
      </c>
      <c r="M16" s="15">
        <v>0</v>
      </c>
      <c r="N16" s="15">
        <v>0</v>
      </c>
      <c r="O16" s="15">
        <v>0</v>
      </c>
      <c r="P16" s="24"/>
      <c r="Q16" s="46" t="s">
        <v>126</v>
      </c>
      <c r="R16" s="45" t="s">
        <v>104</v>
      </c>
      <c r="S16" s="86" t="s">
        <v>120</v>
      </c>
      <c r="U16" s="37"/>
    </row>
    <row r="17" spans="2:21">
      <c r="B17" s="13" t="s">
        <v>505</v>
      </c>
      <c r="C17" s="18">
        <v>15</v>
      </c>
      <c r="D17" s="15" t="s">
        <v>18</v>
      </c>
      <c r="E17" s="16" t="s">
        <v>119</v>
      </c>
      <c r="F17" s="15" t="s">
        <v>13</v>
      </c>
      <c r="G17" s="17">
        <v>44963</v>
      </c>
      <c r="H17" s="17">
        <v>45357</v>
      </c>
      <c r="I17" s="15">
        <v>334</v>
      </c>
      <c r="J17" s="15">
        <v>570.75</v>
      </c>
      <c r="K17" s="18">
        <f t="shared" si="12"/>
        <v>236.75</v>
      </c>
      <c r="L17" s="31">
        <f t="shared" si="13"/>
        <v>1.7088323353293413</v>
      </c>
      <c r="M17" s="15">
        <v>0</v>
      </c>
      <c r="N17" s="15">
        <v>113</v>
      </c>
      <c r="O17" s="15">
        <v>0</v>
      </c>
      <c r="P17" s="24"/>
      <c r="Q17" s="46" t="s">
        <v>127</v>
      </c>
      <c r="R17" s="45" t="s">
        <v>121</v>
      </c>
      <c r="S17" s="86" t="s">
        <v>120</v>
      </c>
      <c r="U17" s="37"/>
    </row>
    <row r="18" spans="2:21">
      <c r="B18" s="13" t="s">
        <v>192</v>
      </c>
      <c r="C18" s="18">
        <v>16</v>
      </c>
      <c r="D18" s="15" t="s">
        <v>18</v>
      </c>
      <c r="E18" s="16" t="s">
        <v>122</v>
      </c>
      <c r="F18" s="15" t="s">
        <v>30</v>
      </c>
      <c r="G18" s="17">
        <v>44967</v>
      </c>
      <c r="H18" s="17">
        <v>45056</v>
      </c>
      <c r="I18" s="15">
        <v>46</v>
      </c>
      <c r="J18" s="25">
        <v>39</v>
      </c>
      <c r="K18" s="18">
        <f t="shared" si="12"/>
        <v>-7</v>
      </c>
      <c r="L18" s="31">
        <f t="shared" si="13"/>
        <v>0.84782608695652173</v>
      </c>
      <c r="M18" s="15">
        <v>0</v>
      </c>
      <c r="N18" s="15">
        <v>0</v>
      </c>
      <c r="O18" s="15">
        <v>0</v>
      </c>
      <c r="P18" s="24"/>
      <c r="Q18" s="46" t="s">
        <v>123</v>
      </c>
      <c r="R18" s="45" t="s">
        <v>124</v>
      </c>
      <c r="S18" s="86" t="s">
        <v>93</v>
      </c>
      <c r="U18" s="37"/>
    </row>
    <row r="19" spans="2:21">
      <c r="B19" s="13" t="s">
        <v>192</v>
      </c>
      <c r="C19" s="18">
        <v>17</v>
      </c>
      <c r="D19" s="15" t="s">
        <v>17</v>
      </c>
      <c r="E19" s="16" t="s">
        <v>128</v>
      </c>
      <c r="F19" s="15" t="s">
        <v>47</v>
      </c>
      <c r="G19" s="17">
        <v>44972</v>
      </c>
      <c r="H19" s="17">
        <v>45036</v>
      </c>
      <c r="I19" s="15">
        <v>207.5</v>
      </c>
      <c r="J19" s="15">
        <v>167.75</v>
      </c>
      <c r="K19" s="18">
        <f t="shared" ref="K19:K26" si="14">J19-I19</f>
        <v>-39.75</v>
      </c>
      <c r="L19" s="31">
        <f t="shared" ref="L19:L26" si="15">IF(J19="","",J19/I19)</f>
        <v>0.80843373493975901</v>
      </c>
      <c r="M19" s="15">
        <v>0</v>
      </c>
      <c r="N19" s="15">
        <v>0</v>
      </c>
      <c r="O19" s="15">
        <v>0</v>
      </c>
      <c r="P19" s="24"/>
      <c r="Q19" s="46" t="s">
        <v>129</v>
      </c>
      <c r="R19" s="45" t="s">
        <v>130</v>
      </c>
      <c r="S19" s="86" t="s">
        <v>131</v>
      </c>
      <c r="U19" s="37"/>
    </row>
    <row r="20" spans="2:21">
      <c r="B20" s="13" t="s">
        <v>505</v>
      </c>
      <c r="C20" s="18">
        <v>18</v>
      </c>
      <c r="D20" s="15" t="s">
        <v>18</v>
      </c>
      <c r="E20" s="16" t="s">
        <v>149</v>
      </c>
      <c r="F20" s="15" t="s">
        <v>47</v>
      </c>
      <c r="G20" s="17">
        <v>44970</v>
      </c>
      <c r="H20" s="17">
        <v>45308</v>
      </c>
      <c r="I20" s="15">
        <v>856</v>
      </c>
      <c r="J20" s="15">
        <v>840.5</v>
      </c>
      <c r="K20" s="18">
        <f t="shared" si="14"/>
        <v>-15.5</v>
      </c>
      <c r="L20" s="31">
        <f t="shared" si="15"/>
        <v>0.98189252336448596</v>
      </c>
      <c r="M20" s="15">
        <v>0</v>
      </c>
      <c r="N20" s="15">
        <v>0</v>
      </c>
      <c r="O20" s="15">
        <v>0</v>
      </c>
      <c r="P20" s="24"/>
      <c r="Q20" s="46" t="s">
        <v>132</v>
      </c>
      <c r="R20" s="45" t="s">
        <v>97</v>
      </c>
      <c r="S20" s="86" t="s">
        <v>98</v>
      </c>
      <c r="U20" s="37"/>
    </row>
    <row r="21" spans="2:21">
      <c r="B21" s="13" t="s">
        <v>192</v>
      </c>
      <c r="C21" s="18">
        <v>19</v>
      </c>
      <c r="D21" s="15" t="s">
        <v>18</v>
      </c>
      <c r="E21" s="16" t="s">
        <v>133</v>
      </c>
      <c r="F21" s="15" t="s">
        <v>30</v>
      </c>
      <c r="G21" s="17">
        <v>44978</v>
      </c>
      <c r="H21" s="17">
        <v>45056</v>
      </c>
      <c r="I21" s="15">
        <v>106</v>
      </c>
      <c r="J21" s="15">
        <v>70</v>
      </c>
      <c r="K21" s="18">
        <f t="shared" si="14"/>
        <v>-36</v>
      </c>
      <c r="L21" s="31">
        <f t="shared" si="15"/>
        <v>0.660377358490566</v>
      </c>
      <c r="M21" s="15">
        <v>0</v>
      </c>
      <c r="N21" s="15">
        <v>0</v>
      </c>
      <c r="O21" s="15">
        <v>0</v>
      </c>
      <c r="P21" s="24"/>
      <c r="Q21" s="46" t="s">
        <v>476</v>
      </c>
      <c r="R21" s="45" t="s">
        <v>134</v>
      </c>
      <c r="S21" s="86" t="s">
        <v>138</v>
      </c>
      <c r="U21" s="37"/>
    </row>
    <row r="22" spans="2:21">
      <c r="B22" s="13" t="s">
        <v>192</v>
      </c>
      <c r="C22" s="18">
        <v>20</v>
      </c>
      <c r="D22" s="15" t="s">
        <v>17</v>
      </c>
      <c r="E22" s="16" t="s">
        <v>135</v>
      </c>
      <c r="F22" s="15" t="s">
        <v>47</v>
      </c>
      <c r="G22" s="17">
        <v>44980</v>
      </c>
      <c r="H22" s="17">
        <v>45029</v>
      </c>
      <c r="I22" s="15">
        <v>497.25</v>
      </c>
      <c r="J22" s="15">
        <v>572.5</v>
      </c>
      <c r="K22" s="18">
        <f t="shared" si="14"/>
        <v>75.25</v>
      </c>
      <c r="L22" s="31">
        <f t="shared" si="15"/>
        <v>1.1513323278029159</v>
      </c>
      <c r="M22" s="15">
        <v>0</v>
      </c>
      <c r="N22" s="15">
        <v>43.75</v>
      </c>
      <c r="O22" s="15">
        <v>8</v>
      </c>
      <c r="P22" s="24"/>
      <c r="Q22" s="46" t="s">
        <v>136</v>
      </c>
      <c r="R22" s="45" t="s">
        <v>137</v>
      </c>
      <c r="S22" s="86" t="s">
        <v>107</v>
      </c>
      <c r="U22" s="37"/>
    </row>
    <row r="23" spans="2:21">
      <c r="B23" s="13" t="s">
        <v>505</v>
      </c>
      <c r="C23" s="18">
        <v>21</v>
      </c>
      <c r="D23" s="15" t="s">
        <v>17</v>
      </c>
      <c r="E23" s="16" t="s">
        <v>139</v>
      </c>
      <c r="F23" s="15" t="s">
        <v>13</v>
      </c>
      <c r="G23" s="17">
        <v>44991</v>
      </c>
      <c r="H23" s="17">
        <v>45357</v>
      </c>
      <c r="I23" s="15">
        <v>1273.75</v>
      </c>
      <c r="J23" s="15">
        <v>2122.25</v>
      </c>
      <c r="K23" s="18">
        <f t="shared" si="14"/>
        <v>848.5</v>
      </c>
      <c r="L23" s="31">
        <f t="shared" si="15"/>
        <v>1.6661432777232581</v>
      </c>
      <c r="M23" s="15">
        <v>7.75</v>
      </c>
      <c r="N23" s="15">
        <v>257</v>
      </c>
      <c r="O23" s="15">
        <v>18.75</v>
      </c>
      <c r="P23" s="24"/>
      <c r="Q23" s="46" t="s">
        <v>140</v>
      </c>
      <c r="R23" s="45" t="s">
        <v>141</v>
      </c>
      <c r="S23" s="86" t="s">
        <v>98</v>
      </c>
      <c r="U23" s="37"/>
    </row>
    <row r="24" spans="2:21">
      <c r="B24" s="13" t="s">
        <v>192</v>
      </c>
      <c r="C24" s="18">
        <v>22</v>
      </c>
      <c r="D24" s="15" t="s">
        <v>18</v>
      </c>
      <c r="E24" s="16" t="s">
        <v>353</v>
      </c>
      <c r="F24" s="15" t="s">
        <v>30</v>
      </c>
      <c r="G24" s="17">
        <v>44992</v>
      </c>
      <c r="H24" s="17">
        <v>45055</v>
      </c>
      <c r="I24" s="15">
        <v>24</v>
      </c>
      <c r="J24" s="15">
        <v>32.5</v>
      </c>
      <c r="K24" s="18">
        <f t="shared" si="14"/>
        <v>8.5</v>
      </c>
      <c r="L24" s="31">
        <f t="shared" si="15"/>
        <v>1.3541666666666667</v>
      </c>
      <c r="M24" s="15">
        <v>0</v>
      </c>
      <c r="N24" s="15">
        <v>0</v>
      </c>
      <c r="O24" s="15">
        <v>0</v>
      </c>
      <c r="P24" s="24"/>
      <c r="Q24" s="46" t="s">
        <v>142</v>
      </c>
      <c r="R24" s="45" t="s">
        <v>52</v>
      </c>
      <c r="S24" s="86" t="s">
        <v>52</v>
      </c>
      <c r="T24" s="83" t="s">
        <v>354</v>
      </c>
      <c r="U24" s="37"/>
    </row>
    <row r="25" spans="2:21">
      <c r="B25" s="13" t="s">
        <v>505</v>
      </c>
      <c r="C25" s="18">
        <v>23</v>
      </c>
      <c r="D25" s="15" t="s">
        <v>144</v>
      </c>
      <c r="E25" s="16" t="s">
        <v>143</v>
      </c>
      <c r="F25" s="15" t="s">
        <v>13</v>
      </c>
      <c r="G25" s="17">
        <v>45008</v>
      </c>
      <c r="H25" s="17">
        <v>45355</v>
      </c>
      <c r="I25" s="15">
        <v>479.75</v>
      </c>
      <c r="J25" s="15">
        <v>1616.75</v>
      </c>
      <c r="K25" s="18">
        <f t="shared" si="14"/>
        <v>1137</v>
      </c>
      <c r="L25" s="31">
        <f t="shared" si="15"/>
        <v>3.3699843668577385</v>
      </c>
      <c r="M25" s="15">
        <v>25</v>
      </c>
      <c r="N25" s="15">
        <v>546.75</v>
      </c>
      <c r="O25" s="15">
        <v>29.25</v>
      </c>
      <c r="P25" s="24"/>
      <c r="Q25" s="46" t="s">
        <v>145</v>
      </c>
      <c r="R25" s="45" t="s">
        <v>104</v>
      </c>
      <c r="S25" s="86" t="s">
        <v>91</v>
      </c>
      <c r="U25" s="37"/>
    </row>
    <row r="26" spans="2:21">
      <c r="B26" s="13" t="s">
        <v>192</v>
      </c>
      <c r="C26" s="18">
        <v>25</v>
      </c>
      <c r="D26" s="15" t="s">
        <v>17</v>
      </c>
      <c r="E26" s="16" t="s">
        <v>212</v>
      </c>
      <c r="F26" s="15" t="s">
        <v>29</v>
      </c>
      <c r="G26" s="17">
        <v>45009</v>
      </c>
      <c r="H26" s="17">
        <v>45054</v>
      </c>
      <c r="I26" s="15">
        <v>87</v>
      </c>
      <c r="J26" s="15">
        <v>26.5</v>
      </c>
      <c r="K26" s="18">
        <f t="shared" si="14"/>
        <v>-60.5</v>
      </c>
      <c r="L26" s="31">
        <f t="shared" si="15"/>
        <v>0.3045977011494253</v>
      </c>
      <c r="M26" s="25">
        <v>0</v>
      </c>
      <c r="N26" s="25">
        <v>0</v>
      </c>
      <c r="O26" s="25">
        <v>0</v>
      </c>
      <c r="P26" s="24" t="s">
        <v>599</v>
      </c>
      <c r="Q26" s="46" t="s">
        <v>147</v>
      </c>
      <c r="R26" s="45" t="s">
        <v>243</v>
      </c>
      <c r="S26" s="86" t="s">
        <v>244</v>
      </c>
      <c r="T26" s="2" t="s">
        <v>202</v>
      </c>
      <c r="U26" s="37"/>
    </row>
    <row r="27" spans="2:21">
      <c r="B27" s="13" t="s">
        <v>192</v>
      </c>
      <c r="C27" s="18">
        <v>26</v>
      </c>
      <c r="D27" s="15" t="s">
        <v>17</v>
      </c>
      <c r="E27" s="16" t="s">
        <v>598</v>
      </c>
      <c r="F27" s="15" t="s">
        <v>29</v>
      </c>
      <c r="G27" s="17">
        <v>45008</v>
      </c>
      <c r="H27" s="17">
        <v>45043</v>
      </c>
      <c r="I27" s="15">
        <v>76.75</v>
      </c>
      <c r="J27" s="15">
        <v>46.5</v>
      </c>
      <c r="K27" s="18">
        <f t="shared" ref="K27:K29" si="16">J27-I27</f>
        <v>-30.25</v>
      </c>
      <c r="L27" s="31">
        <f t="shared" ref="L27:L29" si="17">IF(J27="","",J27/I27)</f>
        <v>0.60586319218241047</v>
      </c>
      <c r="M27" s="25">
        <v>0</v>
      </c>
      <c r="N27" s="25">
        <v>0</v>
      </c>
      <c r="O27" s="25">
        <v>0</v>
      </c>
      <c r="P27" s="24" t="s">
        <v>600</v>
      </c>
      <c r="Q27" s="46" t="s">
        <v>148</v>
      </c>
      <c r="R27" s="45" t="s">
        <v>243</v>
      </c>
      <c r="S27" s="86" t="s">
        <v>244</v>
      </c>
      <c r="T27" s="2" t="s">
        <v>202</v>
      </c>
      <c r="U27" s="37"/>
    </row>
    <row r="28" spans="2:21">
      <c r="B28" s="13" t="s">
        <v>335</v>
      </c>
      <c r="C28" s="18">
        <v>27</v>
      </c>
      <c r="D28" s="15" t="s">
        <v>17</v>
      </c>
      <c r="E28" s="16" t="s">
        <v>150</v>
      </c>
      <c r="F28" s="15" t="s">
        <v>13</v>
      </c>
      <c r="G28" s="17">
        <v>45013</v>
      </c>
      <c r="H28" s="106">
        <v>45148</v>
      </c>
      <c r="I28" s="107">
        <v>69.5</v>
      </c>
      <c r="J28" s="107">
        <v>107.25</v>
      </c>
      <c r="K28" s="18">
        <f t="shared" si="16"/>
        <v>37.75</v>
      </c>
      <c r="L28" s="31">
        <f t="shared" si="17"/>
        <v>1.5431654676258992</v>
      </c>
      <c r="M28" s="107">
        <v>0</v>
      </c>
      <c r="N28" s="107">
        <v>16.25</v>
      </c>
      <c r="O28" s="107">
        <v>0</v>
      </c>
      <c r="P28" s="24"/>
      <c r="Q28" s="46" t="s">
        <v>152</v>
      </c>
      <c r="R28" s="45" t="s">
        <v>105</v>
      </c>
      <c r="S28" s="86" t="s">
        <v>355</v>
      </c>
      <c r="U28" s="37"/>
    </row>
    <row r="29" spans="2:21">
      <c r="B29" s="13" t="s">
        <v>192</v>
      </c>
      <c r="C29" s="18">
        <v>28</v>
      </c>
      <c r="D29" s="15" t="s">
        <v>17</v>
      </c>
      <c r="E29" s="16" t="s">
        <v>151</v>
      </c>
      <c r="F29" s="15" t="s">
        <v>30</v>
      </c>
      <c r="G29" s="17">
        <v>45001</v>
      </c>
      <c r="H29" s="17">
        <v>45103</v>
      </c>
      <c r="I29" s="15">
        <v>116.25</v>
      </c>
      <c r="J29" s="15">
        <v>113.25</v>
      </c>
      <c r="K29" s="18">
        <f t="shared" si="16"/>
        <v>-3</v>
      </c>
      <c r="L29" s="31">
        <f t="shared" si="17"/>
        <v>0.97419354838709682</v>
      </c>
      <c r="M29" s="107">
        <v>11.75</v>
      </c>
      <c r="N29" s="107">
        <v>0</v>
      </c>
      <c r="O29" s="107">
        <v>0</v>
      </c>
      <c r="P29" s="85"/>
      <c r="Q29" s="46" t="s">
        <v>153</v>
      </c>
      <c r="R29" s="45" t="s">
        <v>154</v>
      </c>
      <c r="S29" s="86" t="s">
        <v>355</v>
      </c>
      <c r="U29" s="37"/>
    </row>
    <row r="30" spans="2:21">
      <c r="B30" s="13" t="s">
        <v>192</v>
      </c>
      <c r="C30" s="18">
        <v>29</v>
      </c>
      <c r="D30" s="15" t="s">
        <v>17</v>
      </c>
      <c r="E30" s="16" t="s">
        <v>158</v>
      </c>
      <c r="F30" s="15" t="s">
        <v>30</v>
      </c>
      <c r="G30" s="17">
        <v>45007</v>
      </c>
      <c r="H30" s="17">
        <v>45056</v>
      </c>
      <c r="I30" s="15">
        <v>31</v>
      </c>
      <c r="J30" s="15">
        <v>27</v>
      </c>
      <c r="K30" s="18">
        <f t="shared" ref="K30:K100" si="18">J30-I30</f>
        <v>-4</v>
      </c>
      <c r="L30" s="31">
        <f t="shared" ref="L30:L100" si="19">IF(J30="","",J30/I30)</f>
        <v>0.87096774193548387</v>
      </c>
      <c r="M30" s="15">
        <v>0</v>
      </c>
      <c r="N30" s="15">
        <v>0</v>
      </c>
      <c r="O30" s="15">
        <v>0</v>
      </c>
      <c r="P30" s="24"/>
      <c r="Q30" s="46" t="s">
        <v>155</v>
      </c>
      <c r="R30" s="45" t="s">
        <v>154</v>
      </c>
      <c r="S30" s="86" t="s">
        <v>93</v>
      </c>
      <c r="U30" s="37"/>
    </row>
    <row r="31" spans="2:21">
      <c r="B31" s="13" t="s">
        <v>505</v>
      </c>
      <c r="C31" s="18">
        <v>30</v>
      </c>
      <c r="D31" s="15" t="s">
        <v>17</v>
      </c>
      <c r="E31" s="16" t="s">
        <v>156</v>
      </c>
      <c r="F31" s="15" t="s">
        <v>13</v>
      </c>
      <c r="G31" s="17">
        <v>44991</v>
      </c>
      <c r="H31" s="17">
        <v>45355</v>
      </c>
      <c r="I31" s="15">
        <v>314.75</v>
      </c>
      <c r="J31" s="15">
        <v>460.75</v>
      </c>
      <c r="K31" s="18">
        <f t="shared" si="18"/>
        <v>146</v>
      </c>
      <c r="L31" s="31">
        <f t="shared" si="19"/>
        <v>1.4638602065131057</v>
      </c>
      <c r="M31" s="15">
        <v>0</v>
      </c>
      <c r="N31" s="15">
        <v>42</v>
      </c>
      <c r="O31" s="15">
        <v>8</v>
      </c>
      <c r="P31" s="24"/>
      <c r="Q31" s="46" t="s">
        <v>160</v>
      </c>
      <c r="R31" s="45" t="s">
        <v>81</v>
      </c>
      <c r="S31" s="86" t="s">
        <v>91</v>
      </c>
      <c r="U31" s="37"/>
    </row>
    <row r="32" spans="2:21" ht="16.5" thickBot="1">
      <c r="B32" s="63" t="s">
        <v>192</v>
      </c>
      <c r="C32" s="64">
        <v>31</v>
      </c>
      <c r="D32" s="63" t="s">
        <v>17</v>
      </c>
      <c r="E32" s="65" t="s">
        <v>159</v>
      </c>
      <c r="F32" s="63" t="s">
        <v>47</v>
      </c>
      <c r="G32" s="66">
        <v>45015</v>
      </c>
      <c r="H32" s="66">
        <v>45056</v>
      </c>
      <c r="I32" s="63">
        <v>120.25</v>
      </c>
      <c r="J32" s="63">
        <v>122.25</v>
      </c>
      <c r="K32" s="64">
        <f t="shared" si="18"/>
        <v>2</v>
      </c>
      <c r="L32" s="67">
        <f t="shared" si="19"/>
        <v>1.0166320166320166</v>
      </c>
      <c r="M32" s="63">
        <v>0</v>
      </c>
      <c r="N32" s="63">
        <v>0</v>
      </c>
      <c r="O32" s="63"/>
      <c r="P32" s="68"/>
      <c r="Q32" s="69" t="s">
        <v>161</v>
      </c>
      <c r="R32" s="70" t="s">
        <v>94</v>
      </c>
      <c r="S32" s="87" t="s">
        <v>162</v>
      </c>
      <c r="U32" s="37"/>
    </row>
    <row r="33" spans="2:19">
      <c r="B33" s="13" t="s">
        <v>192</v>
      </c>
      <c r="C33" s="18">
        <v>32</v>
      </c>
      <c r="D33" s="13" t="s">
        <v>17</v>
      </c>
      <c r="E33" s="61" t="s">
        <v>360</v>
      </c>
      <c r="F33" s="13" t="s">
        <v>172</v>
      </c>
      <c r="G33" s="14">
        <v>45021</v>
      </c>
      <c r="H33" s="14">
        <v>45063</v>
      </c>
      <c r="I33" s="13">
        <v>45.75</v>
      </c>
      <c r="J33" s="13">
        <v>31.25</v>
      </c>
      <c r="K33" s="18">
        <f t="shared" si="18"/>
        <v>-14.5</v>
      </c>
      <c r="L33" s="31">
        <f t="shared" si="19"/>
        <v>0.68306010928961747</v>
      </c>
      <c r="M33" s="13">
        <v>0</v>
      </c>
      <c r="N33" s="13">
        <v>0</v>
      </c>
      <c r="O33" s="13">
        <v>0</v>
      </c>
      <c r="P33" s="62"/>
      <c r="Q33" s="55" t="s">
        <v>176</v>
      </c>
      <c r="R33" s="44" t="s">
        <v>104</v>
      </c>
      <c r="S33" s="88" t="s">
        <v>91</v>
      </c>
    </row>
    <row r="34" spans="2:19">
      <c r="B34" s="13"/>
      <c r="C34" s="18">
        <v>33</v>
      </c>
      <c r="D34" s="13" t="s">
        <v>17</v>
      </c>
      <c r="E34" s="16" t="s">
        <v>179</v>
      </c>
      <c r="F34" s="13" t="s">
        <v>47</v>
      </c>
      <c r="G34" s="17">
        <v>45065</v>
      </c>
      <c r="H34" s="17"/>
      <c r="I34" s="15">
        <v>507.25</v>
      </c>
      <c r="J34" s="15"/>
      <c r="K34" s="18">
        <f t="shared" si="18"/>
        <v>-507.25</v>
      </c>
      <c r="L34" s="31" t="str">
        <f t="shared" si="19"/>
        <v/>
      </c>
      <c r="M34" s="15"/>
      <c r="N34" s="15"/>
      <c r="O34" s="15"/>
      <c r="P34" s="24"/>
      <c r="Q34" s="46" t="s">
        <v>182</v>
      </c>
      <c r="R34" s="45" t="s">
        <v>162</v>
      </c>
      <c r="S34" s="86" t="s">
        <v>188</v>
      </c>
    </row>
    <row r="35" spans="2:19">
      <c r="B35" s="13"/>
      <c r="C35" s="18">
        <v>34</v>
      </c>
      <c r="D35" s="13" t="s">
        <v>17</v>
      </c>
      <c r="E35" s="16" t="s">
        <v>177</v>
      </c>
      <c r="F35" s="13" t="s">
        <v>47</v>
      </c>
      <c r="G35" s="17">
        <v>45216</v>
      </c>
      <c r="H35" s="17"/>
      <c r="I35" s="15">
        <v>580</v>
      </c>
      <c r="J35" s="15"/>
      <c r="K35" s="18">
        <f t="shared" si="18"/>
        <v>-580</v>
      </c>
      <c r="L35" s="31" t="str">
        <f t="shared" si="19"/>
        <v/>
      </c>
      <c r="M35" s="15"/>
      <c r="N35" s="15"/>
      <c r="O35" s="15"/>
      <c r="P35" s="24"/>
      <c r="Q35" s="46" t="s">
        <v>183</v>
      </c>
      <c r="R35" s="45" t="s">
        <v>94</v>
      </c>
      <c r="S35" s="86" t="s">
        <v>162</v>
      </c>
    </row>
    <row r="36" spans="2:19">
      <c r="B36" s="13"/>
      <c r="C36" s="18">
        <v>35</v>
      </c>
      <c r="D36" s="13" t="s">
        <v>17</v>
      </c>
      <c r="E36" s="16" t="s">
        <v>436</v>
      </c>
      <c r="F36" s="13" t="s">
        <v>47</v>
      </c>
      <c r="G36" s="17">
        <v>45023</v>
      </c>
      <c r="H36" s="17"/>
      <c r="I36" s="15">
        <v>490</v>
      </c>
      <c r="J36" s="15"/>
      <c r="K36" s="18">
        <f t="shared" si="18"/>
        <v>-490</v>
      </c>
      <c r="L36" s="31" t="str">
        <f t="shared" si="19"/>
        <v/>
      </c>
      <c r="M36" s="15"/>
      <c r="N36" s="15"/>
      <c r="O36" s="15"/>
      <c r="P36" s="24"/>
      <c r="Q36" s="46" t="s">
        <v>184</v>
      </c>
      <c r="R36" s="45" t="s">
        <v>189</v>
      </c>
      <c r="S36" s="86" t="s">
        <v>162</v>
      </c>
    </row>
    <row r="37" spans="2:19">
      <c r="B37" s="13"/>
      <c r="C37" s="18">
        <v>36</v>
      </c>
      <c r="D37" s="13" t="s">
        <v>17</v>
      </c>
      <c r="E37" s="16" t="s">
        <v>178</v>
      </c>
      <c r="F37" s="13" t="s">
        <v>47</v>
      </c>
      <c r="G37" s="17">
        <v>45027</v>
      </c>
      <c r="H37" s="17"/>
      <c r="I37" s="15">
        <v>577.5</v>
      </c>
      <c r="J37" s="15"/>
      <c r="K37" s="18">
        <f t="shared" si="18"/>
        <v>-577.5</v>
      </c>
      <c r="L37" s="31" t="str">
        <f t="shared" si="19"/>
        <v/>
      </c>
      <c r="M37" s="15"/>
      <c r="N37" s="15"/>
      <c r="O37" s="15"/>
      <c r="P37" s="24"/>
      <c r="Q37" s="46" t="s">
        <v>185</v>
      </c>
      <c r="R37" s="45" t="s">
        <v>190</v>
      </c>
      <c r="S37" s="86" t="s">
        <v>162</v>
      </c>
    </row>
    <row r="38" spans="2:19">
      <c r="B38" s="13"/>
      <c r="C38" s="18">
        <v>37</v>
      </c>
      <c r="D38" s="13" t="s">
        <v>17</v>
      </c>
      <c r="E38" s="16" t="s">
        <v>180</v>
      </c>
      <c r="F38" s="13" t="s">
        <v>47</v>
      </c>
      <c r="G38" s="17">
        <v>45215</v>
      </c>
      <c r="H38" s="17"/>
      <c r="I38" s="15">
        <v>642.5</v>
      </c>
      <c r="J38" s="15"/>
      <c r="K38" s="18">
        <f t="shared" si="18"/>
        <v>-642.5</v>
      </c>
      <c r="L38" s="31" t="str">
        <f t="shared" si="19"/>
        <v/>
      </c>
      <c r="M38" s="15"/>
      <c r="N38" s="15"/>
      <c r="O38" s="15"/>
      <c r="P38" s="24"/>
      <c r="Q38" s="46" t="s">
        <v>186</v>
      </c>
      <c r="R38" s="45" t="s">
        <v>191</v>
      </c>
      <c r="S38" s="86" t="s">
        <v>162</v>
      </c>
    </row>
    <row r="39" spans="2:19">
      <c r="B39" s="13" t="s">
        <v>426</v>
      </c>
      <c r="C39" s="18">
        <v>38</v>
      </c>
      <c r="D39" s="13" t="s">
        <v>17</v>
      </c>
      <c r="E39" s="16" t="s">
        <v>181</v>
      </c>
      <c r="F39" s="13" t="s">
        <v>172</v>
      </c>
      <c r="G39" s="17">
        <v>45125</v>
      </c>
      <c r="H39" s="17">
        <v>45212</v>
      </c>
      <c r="I39" s="15">
        <v>680</v>
      </c>
      <c r="J39" s="15">
        <v>660.5</v>
      </c>
      <c r="K39" s="18">
        <f t="shared" si="18"/>
        <v>-19.5</v>
      </c>
      <c r="L39" s="31">
        <f t="shared" si="19"/>
        <v>0.9713235294117647</v>
      </c>
      <c r="M39" s="25">
        <v>0</v>
      </c>
      <c r="N39" s="25">
        <v>0</v>
      </c>
      <c r="O39" s="25">
        <v>0</v>
      </c>
      <c r="P39" s="24"/>
      <c r="Q39" s="46" t="s">
        <v>187</v>
      </c>
      <c r="R39" s="45" t="s">
        <v>99</v>
      </c>
      <c r="S39" s="86" t="s">
        <v>53</v>
      </c>
    </row>
    <row r="40" spans="2:19">
      <c r="B40" s="13" t="s">
        <v>426</v>
      </c>
      <c r="C40" s="18">
        <v>39</v>
      </c>
      <c r="D40" s="13" t="s">
        <v>18</v>
      </c>
      <c r="E40" s="16" t="s">
        <v>195</v>
      </c>
      <c r="F40" s="13" t="s">
        <v>47</v>
      </c>
      <c r="G40" s="17">
        <v>45028</v>
      </c>
      <c r="H40" s="17">
        <v>45215</v>
      </c>
      <c r="I40" s="15">
        <v>1329</v>
      </c>
      <c r="J40" s="15">
        <v>1463.25</v>
      </c>
      <c r="K40" s="18">
        <f t="shared" si="18"/>
        <v>134.25</v>
      </c>
      <c r="L40" s="31">
        <f t="shared" si="19"/>
        <v>1.1010158013544018</v>
      </c>
      <c r="M40" s="15">
        <v>0</v>
      </c>
      <c r="N40" s="15">
        <v>134.25</v>
      </c>
      <c r="O40" s="15">
        <v>0</v>
      </c>
      <c r="P40" s="24"/>
      <c r="Q40" s="46" t="s">
        <v>193</v>
      </c>
      <c r="R40" s="45" t="s">
        <v>194</v>
      </c>
      <c r="S40" s="86" t="s">
        <v>188</v>
      </c>
    </row>
    <row r="41" spans="2:19">
      <c r="B41" s="13"/>
      <c r="C41" s="18">
        <v>40</v>
      </c>
      <c r="D41" s="13" t="s">
        <v>18</v>
      </c>
      <c r="E41" s="16" t="s">
        <v>196</v>
      </c>
      <c r="F41" s="13" t="s">
        <v>47</v>
      </c>
      <c r="G41" s="17">
        <v>45212</v>
      </c>
      <c r="H41" s="17"/>
      <c r="I41" s="15">
        <v>648.75</v>
      </c>
      <c r="J41" s="15"/>
      <c r="K41" s="18">
        <f t="shared" si="18"/>
        <v>-648.75</v>
      </c>
      <c r="L41" s="31" t="str">
        <f t="shared" si="19"/>
        <v/>
      </c>
      <c r="M41" s="15"/>
      <c r="N41" s="15"/>
      <c r="O41" s="15"/>
      <c r="P41" s="24"/>
      <c r="Q41" s="46" t="s">
        <v>200</v>
      </c>
      <c r="R41" s="45" t="s">
        <v>201</v>
      </c>
      <c r="S41" s="86" t="s">
        <v>188</v>
      </c>
    </row>
    <row r="42" spans="2:19">
      <c r="B42" s="13" t="s">
        <v>192</v>
      </c>
      <c r="C42" s="18">
        <v>41</v>
      </c>
      <c r="D42" s="13" t="s">
        <v>17</v>
      </c>
      <c r="E42" s="16" t="s">
        <v>197</v>
      </c>
      <c r="F42" s="13" t="s">
        <v>174</v>
      </c>
      <c r="G42" s="17">
        <v>45029</v>
      </c>
      <c r="H42" s="17">
        <v>45043</v>
      </c>
      <c r="I42" s="15">
        <v>147</v>
      </c>
      <c r="J42" s="15">
        <v>139.5</v>
      </c>
      <c r="K42" s="18">
        <f t="shared" si="18"/>
        <v>-7.5</v>
      </c>
      <c r="L42" s="31">
        <f t="shared" si="19"/>
        <v>0.94897959183673475</v>
      </c>
      <c r="M42" s="15">
        <v>0</v>
      </c>
      <c r="N42" s="15">
        <v>0</v>
      </c>
      <c r="O42" s="15">
        <v>0</v>
      </c>
      <c r="P42" s="24" t="s">
        <v>347</v>
      </c>
      <c r="Q42" s="46" t="s">
        <v>213</v>
      </c>
      <c r="R42" s="45" t="s">
        <v>198</v>
      </c>
      <c r="S42" s="86" t="s">
        <v>199</v>
      </c>
    </row>
    <row r="43" spans="2:19">
      <c r="B43" s="18"/>
      <c r="C43" s="18">
        <v>42</v>
      </c>
      <c r="D43" s="18" t="s">
        <v>17</v>
      </c>
      <c r="E43" s="90" t="s">
        <v>203</v>
      </c>
      <c r="F43" s="18" t="s">
        <v>47</v>
      </c>
      <c r="G43" s="91">
        <v>45030</v>
      </c>
      <c r="H43" s="91"/>
      <c r="I43" s="92">
        <v>241.75</v>
      </c>
      <c r="J43" s="92"/>
      <c r="K43" s="18">
        <f t="shared" si="18"/>
        <v>-241.75</v>
      </c>
      <c r="L43" s="31" t="str">
        <f t="shared" si="19"/>
        <v/>
      </c>
      <c r="M43" s="92"/>
      <c r="N43" s="92"/>
      <c r="O43" s="92"/>
      <c r="P43" s="93"/>
      <c r="Q43" s="94" t="s">
        <v>209</v>
      </c>
      <c r="R43" s="95" t="s">
        <v>210</v>
      </c>
      <c r="S43" s="95" t="s">
        <v>211</v>
      </c>
    </row>
    <row r="44" spans="2:19">
      <c r="B44" s="13" t="s">
        <v>192</v>
      </c>
      <c r="C44" s="18">
        <v>43</v>
      </c>
      <c r="D44" s="13" t="s">
        <v>18</v>
      </c>
      <c r="E44" s="16" t="s">
        <v>214</v>
      </c>
      <c r="F44" s="13" t="s">
        <v>172</v>
      </c>
      <c r="G44" s="17">
        <v>45035</v>
      </c>
      <c r="H44" s="17">
        <v>45076</v>
      </c>
      <c r="I44" s="15">
        <v>39</v>
      </c>
      <c r="J44" s="15">
        <v>35.75</v>
      </c>
      <c r="K44" s="18">
        <f t="shared" si="18"/>
        <v>-3.25</v>
      </c>
      <c r="L44" s="31">
        <f t="shared" si="19"/>
        <v>0.91666666666666663</v>
      </c>
      <c r="M44" s="15">
        <v>0</v>
      </c>
      <c r="N44" s="15">
        <v>0</v>
      </c>
      <c r="O44" s="15">
        <v>0</v>
      </c>
      <c r="P44" s="24"/>
      <c r="Q44" s="46" t="s">
        <v>215</v>
      </c>
      <c r="R44" s="45" t="s">
        <v>105</v>
      </c>
      <c r="S44" s="86" t="s">
        <v>53</v>
      </c>
    </row>
    <row r="45" spans="2:19">
      <c r="B45" s="13" t="s">
        <v>192</v>
      </c>
      <c r="C45" s="18">
        <v>44</v>
      </c>
      <c r="D45" s="13" t="s">
        <v>17</v>
      </c>
      <c r="E45" s="16" t="s">
        <v>216</v>
      </c>
      <c r="F45" s="13" t="s">
        <v>175</v>
      </c>
      <c r="G45" s="17">
        <v>45033</v>
      </c>
      <c r="H45" s="17">
        <v>45062</v>
      </c>
      <c r="I45" s="15">
        <v>478</v>
      </c>
      <c r="J45" s="15">
        <v>422</v>
      </c>
      <c r="K45" s="18">
        <f t="shared" si="18"/>
        <v>-56</v>
      </c>
      <c r="L45" s="31">
        <f t="shared" si="19"/>
        <v>0.88284518828451886</v>
      </c>
      <c r="M45" s="25">
        <v>0</v>
      </c>
      <c r="N45" s="25">
        <v>0</v>
      </c>
      <c r="O45" s="25">
        <v>0</v>
      </c>
      <c r="P45" s="24"/>
      <c r="Q45" s="46" t="s">
        <v>217</v>
      </c>
      <c r="R45" s="45" t="s">
        <v>218</v>
      </c>
      <c r="S45" s="86" t="s">
        <v>219</v>
      </c>
    </row>
    <row r="46" spans="2:19">
      <c r="B46" s="13" t="s">
        <v>192</v>
      </c>
      <c r="C46" s="18">
        <v>45</v>
      </c>
      <c r="D46" s="13" t="s">
        <v>17</v>
      </c>
      <c r="E46" s="16" t="s">
        <v>220</v>
      </c>
      <c r="F46" s="13" t="s">
        <v>172</v>
      </c>
      <c r="G46" s="17">
        <v>45027</v>
      </c>
      <c r="H46" s="17">
        <v>45056</v>
      </c>
      <c r="I46" s="15">
        <v>8</v>
      </c>
      <c r="J46" s="15">
        <v>2.25</v>
      </c>
      <c r="K46" s="18">
        <f t="shared" si="18"/>
        <v>-5.75</v>
      </c>
      <c r="L46" s="31">
        <f t="shared" si="19"/>
        <v>0.28125</v>
      </c>
      <c r="M46" s="25">
        <v>0</v>
      </c>
      <c r="N46" s="25">
        <v>0</v>
      </c>
      <c r="O46" s="25">
        <v>0</v>
      </c>
      <c r="P46" s="24"/>
      <c r="Q46" s="46" t="s">
        <v>221</v>
      </c>
      <c r="R46" s="45" t="s">
        <v>222</v>
      </c>
      <c r="S46" s="86" t="s">
        <v>96</v>
      </c>
    </row>
    <row r="47" spans="2:19">
      <c r="B47" s="13" t="s">
        <v>192</v>
      </c>
      <c r="C47" s="18">
        <v>46</v>
      </c>
      <c r="D47" s="13" t="s">
        <v>18</v>
      </c>
      <c r="E47" s="71" t="s">
        <v>349</v>
      </c>
      <c r="F47" s="13" t="s">
        <v>172</v>
      </c>
      <c r="G47" s="17">
        <v>45036</v>
      </c>
      <c r="H47" s="17">
        <v>45090</v>
      </c>
      <c r="I47" s="15">
        <v>32</v>
      </c>
      <c r="J47" s="15">
        <v>25.5</v>
      </c>
      <c r="K47" s="18">
        <f t="shared" si="18"/>
        <v>-6.5</v>
      </c>
      <c r="L47" s="31">
        <f t="shared" si="19"/>
        <v>0.796875</v>
      </c>
      <c r="M47" s="15">
        <v>0</v>
      </c>
      <c r="N47" s="15">
        <v>0</v>
      </c>
      <c r="O47" s="15">
        <v>0</v>
      </c>
      <c r="P47" s="24"/>
      <c r="Q47" s="46" t="s">
        <v>223</v>
      </c>
      <c r="R47" s="45" t="s">
        <v>224</v>
      </c>
      <c r="S47" s="86" t="s">
        <v>225</v>
      </c>
    </row>
    <row r="48" spans="2:19">
      <c r="B48" s="13" t="s">
        <v>192</v>
      </c>
      <c r="C48" s="18">
        <v>47</v>
      </c>
      <c r="D48" s="13" t="s">
        <v>18</v>
      </c>
      <c r="E48" s="71" t="s">
        <v>226</v>
      </c>
      <c r="F48" s="13" t="s">
        <v>172</v>
      </c>
      <c r="G48" s="17">
        <v>45033</v>
      </c>
      <c r="H48" s="17">
        <v>45055</v>
      </c>
      <c r="I48" s="15">
        <v>6.25</v>
      </c>
      <c r="J48" s="15">
        <v>5.75</v>
      </c>
      <c r="K48" s="18">
        <f t="shared" si="18"/>
        <v>-0.5</v>
      </c>
      <c r="L48" s="31">
        <f t="shared" si="19"/>
        <v>0.92</v>
      </c>
      <c r="M48" s="84">
        <v>0</v>
      </c>
      <c r="N48" s="84">
        <v>0</v>
      </c>
      <c r="O48" s="84">
        <v>0</v>
      </c>
      <c r="P48" s="24"/>
      <c r="Q48" s="46" t="s">
        <v>231</v>
      </c>
      <c r="R48" s="45" t="s">
        <v>228</v>
      </c>
      <c r="S48" s="86" t="s">
        <v>355</v>
      </c>
    </row>
    <row r="49" spans="2:19">
      <c r="B49" s="13" t="s">
        <v>192</v>
      </c>
      <c r="C49" s="18">
        <v>48</v>
      </c>
      <c r="D49" s="13" t="s">
        <v>18</v>
      </c>
      <c r="E49" s="71" t="s">
        <v>227</v>
      </c>
      <c r="F49" s="13" t="s">
        <v>172</v>
      </c>
      <c r="G49" s="17">
        <v>45033</v>
      </c>
      <c r="H49" s="17">
        <v>45096</v>
      </c>
      <c r="I49" s="15">
        <v>75</v>
      </c>
      <c r="J49" s="15">
        <v>49</v>
      </c>
      <c r="K49" s="18">
        <f t="shared" si="18"/>
        <v>-26</v>
      </c>
      <c r="L49" s="31">
        <f t="shared" si="19"/>
        <v>0.65333333333333332</v>
      </c>
      <c r="M49" s="15">
        <v>0</v>
      </c>
      <c r="N49" s="15">
        <v>0</v>
      </c>
      <c r="O49" s="15">
        <v>0</v>
      </c>
      <c r="P49" s="24"/>
      <c r="Q49" s="46" t="s">
        <v>232</v>
      </c>
      <c r="R49" s="45" t="s">
        <v>224</v>
      </c>
      <c r="S49" s="86" t="s">
        <v>225</v>
      </c>
    </row>
    <row r="50" spans="2:19" ht="28.5">
      <c r="B50" s="13" t="s">
        <v>335</v>
      </c>
      <c r="C50" s="18">
        <v>49</v>
      </c>
      <c r="D50" s="13" t="s">
        <v>17</v>
      </c>
      <c r="E50" s="16" t="s">
        <v>356</v>
      </c>
      <c r="F50" s="13" t="s">
        <v>172</v>
      </c>
      <c r="G50" s="17">
        <v>45043</v>
      </c>
      <c r="H50" s="106">
        <v>45148</v>
      </c>
      <c r="I50" s="15">
        <v>54.5</v>
      </c>
      <c r="J50" s="107">
        <v>105.5</v>
      </c>
      <c r="K50" s="18">
        <f t="shared" si="18"/>
        <v>51</v>
      </c>
      <c r="L50" s="31">
        <f t="shared" si="19"/>
        <v>1.9357798165137614</v>
      </c>
      <c r="M50" s="84">
        <v>0</v>
      </c>
      <c r="N50" s="89">
        <v>4.75</v>
      </c>
      <c r="O50" s="84">
        <v>0</v>
      </c>
      <c r="P50" s="24"/>
      <c r="Q50" s="46" t="s">
        <v>229</v>
      </c>
      <c r="R50" s="45" t="s">
        <v>230</v>
      </c>
      <c r="S50" s="86" t="s">
        <v>355</v>
      </c>
    </row>
    <row r="51" spans="2:19">
      <c r="B51" s="13" t="s">
        <v>192</v>
      </c>
      <c r="C51" s="18">
        <v>50</v>
      </c>
      <c r="D51" s="13" t="s">
        <v>17</v>
      </c>
      <c r="E51" s="16" t="s">
        <v>233</v>
      </c>
      <c r="F51" s="13" t="s">
        <v>172</v>
      </c>
      <c r="G51" s="17">
        <v>45043</v>
      </c>
      <c r="H51" s="17">
        <v>45103</v>
      </c>
      <c r="I51" s="15">
        <v>46</v>
      </c>
      <c r="J51" s="15">
        <v>45.75</v>
      </c>
      <c r="K51" s="18">
        <f t="shared" si="18"/>
        <v>-0.25</v>
      </c>
      <c r="L51" s="31">
        <f t="shared" si="19"/>
        <v>0.99456521739130432</v>
      </c>
      <c r="M51" s="84">
        <v>8</v>
      </c>
      <c r="N51" s="84">
        <v>0</v>
      </c>
      <c r="O51" s="84">
        <v>0</v>
      </c>
      <c r="P51" s="24"/>
      <c r="Q51" s="46" t="s">
        <v>235</v>
      </c>
      <c r="R51" s="45" t="s">
        <v>154</v>
      </c>
      <c r="S51" s="86" t="s">
        <v>355</v>
      </c>
    </row>
    <row r="52" spans="2:19">
      <c r="B52" s="13" t="s">
        <v>192</v>
      </c>
      <c r="C52" s="18">
        <v>51</v>
      </c>
      <c r="D52" s="13" t="s">
        <v>17</v>
      </c>
      <c r="E52" s="16" t="s">
        <v>234</v>
      </c>
      <c r="F52" s="13" t="s">
        <v>172</v>
      </c>
      <c r="G52" s="17">
        <v>45040</v>
      </c>
      <c r="H52" s="17">
        <v>45056</v>
      </c>
      <c r="I52" s="15">
        <v>97</v>
      </c>
      <c r="J52" s="15">
        <v>82</v>
      </c>
      <c r="K52" s="18">
        <f t="shared" si="18"/>
        <v>-15</v>
      </c>
      <c r="L52" s="31">
        <f t="shared" si="19"/>
        <v>0.84536082474226804</v>
      </c>
      <c r="M52" s="15">
        <v>0</v>
      </c>
      <c r="N52" s="15">
        <v>0</v>
      </c>
      <c r="O52" s="15">
        <v>0</v>
      </c>
      <c r="P52" s="24"/>
      <c r="Q52" s="46" t="s">
        <v>236</v>
      </c>
      <c r="R52" s="45" t="s">
        <v>102</v>
      </c>
      <c r="S52" s="86" t="s">
        <v>93</v>
      </c>
    </row>
    <row r="53" spans="2:19">
      <c r="B53" s="13" t="s">
        <v>192</v>
      </c>
      <c r="C53" s="18">
        <v>52</v>
      </c>
      <c r="D53" s="13" t="s">
        <v>17</v>
      </c>
      <c r="E53" s="16" t="s">
        <v>237</v>
      </c>
      <c r="F53" s="13" t="s">
        <v>47</v>
      </c>
      <c r="G53" s="17">
        <v>45042</v>
      </c>
      <c r="H53" s="17">
        <v>45069</v>
      </c>
      <c r="I53" s="15">
        <v>24.5</v>
      </c>
      <c r="J53" s="15">
        <v>25.75</v>
      </c>
      <c r="K53" s="18">
        <f t="shared" si="18"/>
        <v>1.25</v>
      </c>
      <c r="L53" s="31">
        <f t="shared" si="19"/>
        <v>1.0510204081632653</v>
      </c>
      <c r="M53" s="15">
        <v>0</v>
      </c>
      <c r="N53" s="15">
        <v>0</v>
      </c>
      <c r="O53" s="15"/>
      <c r="P53" s="24"/>
      <c r="Q53" s="46" t="s">
        <v>238</v>
      </c>
      <c r="R53" s="45" t="s">
        <v>94</v>
      </c>
      <c r="S53" s="86" t="s">
        <v>162</v>
      </c>
    </row>
    <row r="54" spans="2:19">
      <c r="B54" s="13" t="s">
        <v>192</v>
      </c>
      <c r="C54" s="18">
        <v>53</v>
      </c>
      <c r="D54" s="13" t="s">
        <v>18</v>
      </c>
      <c r="E54" s="16" t="s">
        <v>239</v>
      </c>
      <c r="F54" s="13" t="s">
        <v>172</v>
      </c>
      <c r="G54" s="17">
        <v>45041</v>
      </c>
      <c r="H54" s="17">
        <v>45055</v>
      </c>
      <c r="I54" s="15">
        <v>24</v>
      </c>
      <c r="J54" s="15">
        <v>25.25</v>
      </c>
      <c r="K54" s="18">
        <f t="shared" si="18"/>
        <v>1.25</v>
      </c>
      <c r="L54" s="31">
        <f t="shared" si="19"/>
        <v>1.0520833333333333</v>
      </c>
      <c r="M54" s="15">
        <v>0</v>
      </c>
      <c r="N54" s="15">
        <v>0</v>
      </c>
      <c r="O54" s="15">
        <v>0</v>
      </c>
      <c r="P54" s="24"/>
      <c r="Q54" s="46" t="s">
        <v>240</v>
      </c>
      <c r="R54" s="45" t="s">
        <v>241</v>
      </c>
      <c r="S54" s="86" t="s">
        <v>241</v>
      </c>
    </row>
    <row r="55" spans="2:19">
      <c r="B55" s="13" t="s">
        <v>192</v>
      </c>
      <c r="C55" s="18">
        <v>54</v>
      </c>
      <c r="D55" s="13" t="s">
        <v>17</v>
      </c>
      <c r="E55" s="16" t="s">
        <v>242</v>
      </c>
      <c r="F55" s="13" t="s">
        <v>47</v>
      </c>
      <c r="G55" s="17">
        <v>45044</v>
      </c>
      <c r="H55" s="17">
        <v>45071</v>
      </c>
      <c r="I55" s="15">
        <v>48.75</v>
      </c>
      <c r="J55" s="15">
        <v>33.75</v>
      </c>
      <c r="K55" s="18">
        <f t="shared" si="18"/>
        <v>-15</v>
      </c>
      <c r="L55" s="31">
        <f t="shared" si="19"/>
        <v>0.69230769230769229</v>
      </c>
      <c r="M55" s="15">
        <v>0</v>
      </c>
      <c r="N55" s="15">
        <v>0</v>
      </c>
      <c r="O55" s="15"/>
      <c r="P55" s="24"/>
      <c r="Q55" s="46" t="s">
        <v>248</v>
      </c>
      <c r="R55" s="45" t="s">
        <v>191</v>
      </c>
      <c r="S55" s="86" t="s">
        <v>250</v>
      </c>
    </row>
    <row r="56" spans="2:19">
      <c r="B56" s="13" t="s">
        <v>192</v>
      </c>
      <c r="C56" s="18">
        <v>55</v>
      </c>
      <c r="D56" s="13" t="s">
        <v>17</v>
      </c>
      <c r="E56" s="16" t="s">
        <v>247</v>
      </c>
      <c r="F56" s="13" t="s">
        <v>174</v>
      </c>
      <c r="G56" s="17">
        <v>45054</v>
      </c>
      <c r="H56" s="17">
        <v>45092</v>
      </c>
      <c r="I56" s="15">
        <v>87.5</v>
      </c>
      <c r="J56" s="15">
        <v>82</v>
      </c>
      <c r="K56" s="18">
        <f t="shared" si="18"/>
        <v>-5.5</v>
      </c>
      <c r="L56" s="31">
        <f t="shared" si="19"/>
        <v>0.93714285714285717</v>
      </c>
      <c r="M56" s="15">
        <v>0</v>
      </c>
      <c r="N56" s="15">
        <v>0</v>
      </c>
      <c r="O56" s="15">
        <v>0</v>
      </c>
      <c r="P56" s="24" t="s">
        <v>347</v>
      </c>
      <c r="Q56" s="46" t="s">
        <v>249</v>
      </c>
      <c r="R56" s="45" t="s">
        <v>198</v>
      </c>
      <c r="S56" s="86" t="s">
        <v>199</v>
      </c>
    </row>
    <row r="57" spans="2:19">
      <c r="B57" s="13" t="s">
        <v>192</v>
      </c>
      <c r="C57" s="18">
        <v>56</v>
      </c>
      <c r="D57" s="13" t="s">
        <v>17</v>
      </c>
      <c r="E57" s="16" t="s">
        <v>251</v>
      </c>
      <c r="F57" s="13" t="s">
        <v>172</v>
      </c>
      <c r="G57" s="17">
        <v>45022</v>
      </c>
      <c r="H57" s="17">
        <v>45057</v>
      </c>
      <c r="I57" s="15">
        <v>8</v>
      </c>
      <c r="J57" s="15">
        <v>8</v>
      </c>
      <c r="K57" s="18">
        <f t="shared" si="18"/>
        <v>0</v>
      </c>
      <c r="L57" s="31">
        <f t="shared" si="19"/>
        <v>1</v>
      </c>
      <c r="M57" s="15">
        <v>0</v>
      </c>
      <c r="N57" s="15">
        <v>0</v>
      </c>
      <c r="O57" s="15">
        <v>0</v>
      </c>
      <c r="P57" s="24"/>
      <c r="Q57" s="46" t="s">
        <v>253</v>
      </c>
      <c r="R57" s="45" t="s">
        <v>95</v>
      </c>
      <c r="S57" s="86" t="s">
        <v>96</v>
      </c>
    </row>
    <row r="58" spans="2:19">
      <c r="B58" s="13" t="s">
        <v>192</v>
      </c>
      <c r="C58" s="18">
        <v>57</v>
      </c>
      <c r="D58" s="13" t="s">
        <v>18</v>
      </c>
      <c r="E58" s="16" t="s">
        <v>252</v>
      </c>
      <c r="F58" s="13" t="s">
        <v>172</v>
      </c>
      <c r="G58" s="17">
        <v>45055</v>
      </c>
      <c r="H58" s="17">
        <v>45083</v>
      </c>
      <c r="I58" s="15">
        <v>43.25</v>
      </c>
      <c r="J58" s="15">
        <v>37.5</v>
      </c>
      <c r="K58" s="18">
        <f t="shared" si="18"/>
        <v>-5.75</v>
      </c>
      <c r="L58" s="31">
        <f t="shared" si="19"/>
        <v>0.86705202312138729</v>
      </c>
      <c r="M58" s="15">
        <v>0</v>
      </c>
      <c r="N58" s="15">
        <v>0</v>
      </c>
      <c r="O58" s="15">
        <v>0</v>
      </c>
      <c r="P58" s="24"/>
      <c r="Q58" s="46" t="s">
        <v>254</v>
      </c>
      <c r="R58" s="45" t="s">
        <v>99</v>
      </c>
      <c r="S58" s="86" t="s">
        <v>53</v>
      </c>
    </row>
    <row r="59" spans="2:19">
      <c r="B59" s="13" t="s">
        <v>426</v>
      </c>
      <c r="C59" s="18">
        <v>58</v>
      </c>
      <c r="D59" s="13" t="s">
        <v>17</v>
      </c>
      <c r="E59" s="16" t="s">
        <v>256</v>
      </c>
      <c r="F59" s="13" t="s">
        <v>47</v>
      </c>
      <c r="G59" s="17">
        <v>45062</v>
      </c>
      <c r="H59" s="17">
        <v>45217</v>
      </c>
      <c r="I59" s="15">
        <v>460.5</v>
      </c>
      <c r="J59" s="15">
        <v>446.5</v>
      </c>
      <c r="K59" s="18">
        <f t="shared" si="18"/>
        <v>-14</v>
      </c>
      <c r="L59" s="31">
        <f t="shared" si="19"/>
        <v>0.96959826275787186</v>
      </c>
      <c r="M59" s="15">
        <v>0</v>
      </c>
      <c r="N59" s="15">
        <v>0</v>
      </c>
      <c r="O59" s="15">
        <v>0</v>
      </c>
      <c r="P59" s="24"/>
      <c r="Q59" s="46" t="s">
        <v>255</v>
      </c>
      <c r="R59" s="45" t="s">
        <v>194</v>
      </c>
      <c r="S59" s="45" t="s">
        <v>188</v>
      </c>
    </row>
    <row r="60" spans="2:19">
      <c r="B60" s="13" t="s">
        <v>192</v>
      </c>
      <c r="C60" s="18">
        <v>59</v>
      </c>
      <c r="D60" s="13" t="s">
        <v>17</v>
      </c>
      <c r="E60" s="16" t="s">
        <v>257</v>
      </c>
      <c r="F60" s="13" t="s">
        <v>47</v>
      </c>
      <c r="G60" s="17">
        <v>45061</v>
      </c>
      <c r="H60" s="17">
        <v>45104</v>
      </c>
      <c r="I60" s="15">
        <v>333</v>
      </c>
      <c r="J60" s="15">
        <v>210.5</v>
      </c>
      <c r="K60" s="18">
        <f t="shared" si="18"/>
        <v>-122.5</v>
      </c>
      <c r="L60" s="31">
        <f t="shared" si="19"/>
        <v>0.63213213213213215</v>
      </c>
      <c r="M60" s="15">
        <v>0</v>
      </c>
      <c r="N60" s="15">
        <v>0</v>
      </c>
      <c r="O60" s="15"/>
      <c r="P60" s="24"/>
      <c r="Q60" s="46" t="s">
        <v>258</v>
      </c>
      <c r="R60" s="45" t="s">
        <v>259</v>
      </c>
      <c r="S60" s="45" t="s">
        <v>260</v>
      </c>
    </row>
    <row r="61" spans="2:19">
      <c r="B61" s="13" t="s">
        <v>192</v>
      </c>
      <c r="C61" s="18">
        <v>60</v>
      </c>
      <c r="D61" s="13" t="s">
        <v>18</v>
      </c>
      <c r="E61" s="16" t="s">
        <v>262</v>
      </c>
      <c r="F61" s="13" t="s">
        <v>172</v>
      </c>
      <c r="G61" s="17">
        <v>45061</v>
      </c>
      <c r="H61" s="17">
        <v>45079</v>
      </c>
      <c r="I61" s="15">
        <v>49</v>
      </c>
      <c r="J61" s="15">
        <v>45.75</v>
      </c>
      <c r="K61" s="18">
        <f t="shared" si="18"/>
        <v>-3.25</v>
      </c>
      <c r="L61" s="31">
        <f t="shared" si="19"/>
        <v>0.93367346938775508</v>
      </c>
      <c r="M61" s="15">
        <v>0</v>
      </c>
      <c r="N61" s="15">
        <v>0</v>
      </c>
      <c r="O61" s="15">
        <v>0</v>
      </c>
      <c r="P61" s="24"/>
      <c r="Q61" s="46" t="s">
        <v>263</v>
      </c>
      <c r="R61" s="45" t="s">
        <v>99</v>
      </c>
      <c r="S61" s="45" t="s">
        <v>96</v>
      </c>
    </row>
    <row r="62" spans="2:19">
      <c r="B62" s="13" t="s">
        <v>335</v>
      </c>
      <c r="C62" s="18">
        <v>61</v>
      </c>
      <c r="D62" s="13" t="s">
        <v>17</v>
      </c>
      <c r="E62" s="16" t="s">
        <v>261</v>
      </c>
      <c r="F62" s="13" t="s">
        <v>172</v>
      </c>
      <c r="G62" s="17">
        <v>45069</v>
      </c>
      <c r="H62" s="17">
        <v>45121</v>
      </c>
      <c r="I62" s="15">
        <v>590</v>
      </c>
      <c r="J62" s="15">
        <v>482.25</v>
      </c>
      <c r="K62" s="18">
        <f t="shared" si="18"/>
        <v>-107.75</v>
      </c>
      <c r="L62" s="31">
        <f t="shared" si="19"/>
        <v>0.81737288135593222</v>
      </c>
      <c r="M62" s="15">
        <v>0</v>
      </c>
      <c r="N62" s="15">
        <v>0</v>
      </c>
      <c r="O62" s="15">
        <v>0</v>
      </c>
      <c r="P62" s="24"/>
      <c r="Q62" s="46" t="s">
        <v>264</v>
      </c>
      <c r="R62" s="45" t="s">
        <v>95</v>
      </c>
      <c r="S62" s="45" t="s">
        <v>96</v>
      </c>
    </row>
    <row r="63" spans="2:19">
      <c r="B63" s="13" t="s">
        <v>335</v>
      </c>
      <c r="C63" s="18">
        <v>62</v>
      </c>
      <c r="D63" s="13" t="s">
        <v>18</v>
      </c>
      <c r="E63" s="16" t="s">
        <v>404</v>
      </c>
      <c r="F63" s="13" t="s">
        <v>172</v>
      </c>
      <c r="G63" s="17">
        <v>45064</v>
      </c>
      <c r="H63" s="17">
        <v>45168</v>
      </c>
      <c r="I63" s="15">
        <v>148</v>
      </c>
      <c r="J63" s="15">
        <v>171.75</v>
      </c>
      <c r="K63" s="18">
        <f t="shared" si="18"/>
        <v>23.75</v>
      </c>
      <c r="L63" s="31">
        <f t="shared" si="19"/>
        <v>1.160472972972973</v>
      </c>
      <c r="M63" s="15">
        <v>0</v>
      </c>
      <c r="N63" s="15">
        <v>0</v>
      </c>
      <c r="O63" s="15">
        <v>0</v>
      </c>
      <c r="P63" s="24"/>
      <c r="Q63" s="46" t="s">
        <v>265</v>
      </c>
      <c r="R63" s="45" t="s">
        <v>270</v>
      </c>
      <c r="S63" s="45" t="s">
        <v>52</v>
      </c>
    </row>
    <row r="64" spans="2:19">
      <c r="B64" s="13" t="s">
        <v>192</v>
      </c>
      <c r="C64" s="18">
        <v>63</v>
      </c>
      <c r="D64" s="13" t="s">
        <v>18</v>
      </c>
      <c r="E64" s="16" t="s">
        <v>266</v>
      </c>
      <c r="F64" s="13" t="s">
        <v>172</v>
      </c>
      <c r="G64" s="17">
        <v>45065</v>
      </c>
      <c r="H64" s="17">
        <v>45078</v>
      </c>
      <c r="I64" s="15">
        <v>60</v>
      </c>
      <c r="J64" s="15">
        <v>38.5</v>
      </c>
      <c r="K64" s="18">
        <f t="shared" si="18"/>
        <v>-21.5</v>
      </c>
      <c r="L64" s="31">
        <f t="shared" si="19"/>
        <v>0.64166666666666672</v>
      </c>
      <c r="M64" s="15">
        <v>0</v>
      </c>
      <c r="N64" s="15">
        <v>0</v>
      </c>
      <c r="O64" s="15">
        <v>0</v>
      </c>
      <c r="P64" s="24"/>
      <c r="Q64" s="46" t="s">
        <v>267</v>
      </c>
      <c r="R64" s="45" t="s">
        <v>92</v>
      </c>
      <c r="S64" s="45" t="s">
        <v>52</v>
      </c>
    </row>
    <row r="65" spans="2:19">
      <c r="B65" s="13" t="s">
        <v>335</v>
      </c>
      <c r="C65" s="18">
        <v>64</v>
      </c>
      <c r="D65" s="13" t="s">
        <v>17</v>
      </c>
      <c r="E65" s="16" t="s">
        <v>352</v>
      </c>
      <c r="F65" s="13" t="s">
        <v>172</v>
      </c>
      <c r="G65" s="17">
        <v>45065</v>
      </c>
      <c r="H65" s="17">
        <v>45114</v>
      </c>
      <c r="I65" s="15">
        <v>40</v>
      </c>
      <c r="J65" s="15">
        <v>45</v>
      </c>
      <c r="K65" s="18">
        <f t="shared" si="18"/>
        <v>5</v>
      </c>
      <c r="L65" s="31">
        <f t="shared" si="19"/>
        <v>1.125</v>
      </c>
      <c r="M65" s="15">
        <v>0</v>
      </c>
      <c r="N65" s="15">
        <v>0</v>
      </c>
      <c r="O65" s="15">
        <v>0</v>
      </c>
      <c r="P65" s="24"/>
      <c r="Q65" s="46" t="s">
        <v>268</v>
      </c>
      <c r="R65" s="45" t="s">
        <v>92</v>
      </c>
      <c r="S65" s="45" t="s">
        <v>52</v>
      </c>
    </row>
    <row r="66" spans="2:19">
      <c r="B66" s="13" t="s">
        <v>426</v>
      </c>
      <c r="C66" s="18">
        <v>65</v>
      </c>
      <c r="D66" s="13" t="s">
        <v>17</v>
      </c>
      <c r="E66" s="16" t="s">
        <v>320</v>
      </c>
      <c r="F66" s="13" t="s">
        <v>172</v>
      </c>
      <c r="G66" s="17">
        <v>45096</v>
      </c>
      <c r="H66" s="17">
        <v>45211</v>
      </c>
      <c r="I66" s="15">
        <v>221</v>
      </c>
      <c r="J66" s="15">
        <v>207.5</v>
      </c>
      <c r="K66" s="18">
        <f t="shared" si="18"/>
        <v>-13.5</v>
      </c>
      <c r="L66" s="31">
        <f t="shared" si="19"/>
        <v>0.93891402714932126</v>
      </c>
      <c r="M66" s="15">
        <v>0</v>
      </c>
      <c r="N66" s="15">
        <v>0</v>
      </c>
      <c r="O66" s="15">
        <v>0</v>
      </c>
      <c r="P66" s="24"/>
      <c r="Q66" s="46" t="s">
        <v>269</v>
      </c>
      <c r="R66" s="45" t="s">
        <v>92</v>
      </c>
      <c r="S66" s="45" t="s">
        <v>393</v>
      </c>
    </row>
    <row r="67" spans="2:19" ht="28.5">
      <c r="B67" s="13" t="s">
        <v>192</v>
      </c>
      <c r="C67" s="18">
        <v>66</v>
      </c>
      <c r="D67" s="13" t="s">
        <v>18</v>
      </c>
      <c r="E67" s="16" t="s">
        <v>292</v>
      </c>
      <c r="F67" s="13" t="s">
        <v>172</v>
      </c>
      <c r="G67" s="17">
        <v>45068</v>
      </c>
      <c r="H67" s="17">
        <v>45078</v>
      </c>
      <c r="I67" s="15">
        <v>18</v>
      </c>
      <c r="J67" s="15">
        <v>16.75</v>
      </c>
      <c r="K67" s="18">
        <f t="shared" si="18"/>
        <v>-1.25</v>
      </c>
      <c r="L67" s="31">
        <f t="shared" si="19"/>
        <v>0.93055555555555558</v>
      </c>
      <c r="M67" s="15">
        <v>0</v>
      </c>
      <c r="N67" s="15">
        <v>0</v>
      </c>
      <c r="O67" s="15">
        <v>0</v>
      </c>
      <c r="P67" s="24"/>
      <c r="Q67" s="46" t="s">
        <v>274</v>
      </c>
      <c r="R67" s="45" t="s">
        <v>52</v>
      </c>
      <c r="S67" s="45" t="s">
        <v>52</v>
      </c>
    </row>
    <row r="68" spans="2:19">
      <c r="B68" s="13" t="s">
        <v>426</v>
      </c>
      <c r="C68" s="18">
        <v>67</v>
      </c>
      <c r="D68" s="13" t="s">
        <v>17</v>
      </c>
      <c r="E68" s="16" t="s">
        <v>414</v>
      </c>
      <c r="F68" s="13" t="s">
        <v>174</v>
      </c>
      <c r="G68" s="17">
        <v>45070</v>
      </c>
      <c r="H68" s="26">
        <v>45287</v>
      </c>
      <c r="I68" s="15">
        <v>135</v>
      </c>
      <c r="J68" s="15">
        <v>128.75</v>
      </c>
      <c r="K68" s="18">
        <f t="shared" si="18"/>
        <v>-6.25</v>
      </c>
      <c r="L68" s="31">
        <f t="shared" si="19"/>
        <v>0.95370370370370372</v>
      </c>
      <c r="M68" s="15">
        <v>0</v>
      </c>
      <c r="N68" s="15">
        <v>0</v>
      </c>
      <c r="O68" s="15">
        <v>0</v>
      </c>
      <c r="P68" s="24" t="s">
        <v>348</v>
      </c>
      <c r="Q68" s="46" t="s">
        <v>276</v>
      </c>
      <c r="R68" s="45" t="s">
        <v>198</v>
      </c>
      <c r="S68" s="45" t="s">
        <v>199</v>
      </c>
    </row>
    <row r="69" spans="2:19">
      <c r="B69" s="13" t="s">
        <v>192</v>
      </c>
      <c r="C69" s="18">
        <v>68</v>
      </c>
      <c r="D69" s="13" t="s">
        <v>17</v>
      </c>
      <c r="E69" s="16" t="s">
        <v>275</v>
      </c>
      <c r="F69" s="13" t="s">
        <v>172</v>
      </c>
      <c r="G69" s="17">
        <v>45070</v>
      </c>
      <c r="H69" s="17">
        <v>45079</v>
      </c>
      <c r="I69" s="15">
        <v>37.25</v>
      </c>
      <c r="J69" s="15">
        <v>42.25</v>
      </c>
      <c r="K69" s="18">
        <f t="shared" si="18"/>
        <v>5</v>
      </c>
      <c r="L69" s="31">
        <f t="shared" si="19"/>
        <v>1.1342281879194631</v>
      </c>
      <c r="M69" s="15">
        <v>0</v>
      </c>
      <c r="N69" s="15">
        <v>0</v>
      </c>
      <c r="O69" s="15">
        <v>0</v>
      </c>
      <c r="P69" s="24"/>
      <c r="Q69" s="46" t="s">
        <v>277</v>
      </c>
      <c r="R69" s="45" t="s">
        <v>104</v>
      </c>
      <c r="S69" s="45" t="s">
        <v>278</v>
      </c>
    </row>
    <row r="70" spans="2:19">
      <c r="B70" s="75"/>
      <c r="C70" s="75">
        <v>69</v>
      </c>
      <c r="D70" s="75" t="s">
        <v>17</v>
      </c>
      <c r="E70" s="76" t="s">
        <v>279</v>
      </c>
      <c r="F70" s="75" t="s">
        <v>172</v>
      </c>
      <c r="G70" s="77">
        <v>45071</v>
      </c>
      <c r="H70" s="77"/>
      <c r="I70" s="78">
        <v>66.5</v>
      </c>
      <c r="J70" s="78"/>
      <c r="K70" s="75">
        <f t="shared" si="18"/>
        <v>-66.5</v>
      </c>
      <c r="L70" s="79" t="str">
        <f t="shared" si="19"/>
        <v/>
      </c>
      <c r="M70" s="78"/>
      <c r="N70" s="78"/>
      <c r="O70" s="78"/>
      <c r="P70" s="80"/>
      <c r="Q70" s="81" t="s">
        <v>283</v>
      </c>
      <c r="R70" s="82" t="s">
        <v>284</v>
      </c>
      <c r="S70" s="82" t="s">
        <v>285</v>
      </c>
    </row>
    <row r="71" spans="2:19">
      <c r="B71" s="13" t="s">
        <v>192</v>
      </c>
      <c r="C71" s="18">
        <v>70</v>
      </c>
      <c r="D71" s="13" t="s">
        <v>18</v>
      </c>
      <c r="E71" s="16" t="s">
        <v>280</v>
      </c>
      <c r="F71" s="13" t="s">
        <v>47</v>
      </c>
      <c r="G71" s="26">
        <v>45071</v>
      </c>
      <c r="H71" s="17">
        <v>45089</v>
      </c>
      <c r="I71" s="15">
        <v>57.5</v>
      </c>
      <c r="J71" s="15">
        <v>51.25</v>
      </c>
      <c r="K71" s="18">
        <f t="shared" si="18"/>
        <v>-6.25</v>
      </c>
      <c r="L71" s="31">
        <f t="shared" si="19"/>
        <v>0.89130434782608692</v>
      </c>
      <c r="M71" s="15">
        <v>0</v>
      </c>
      <c r="N71" s="15">
        <v>0</v>
      </c>
      <c r="O71" s="15"/>
      <c r="P71" s="24"/>
      <c r="Q71" s="46" t="s">
        <v>281</v>
      </c>
      <c r="R71" s="45" t="s">
        <v>282</v>
      </c>
      <c r="S71" s="45" t="s">
        <v>131</v>
      </c>
    </row>
    <row r="72" spans="2:19" ht="28.5">
      <c r="B72" s="13" t="s">
        <v>192</v>
      </c>
      <c r="C72" s="18">
        <v>71</v>
      </c>
      <c r="D72" s="13" t="s">
        <v>18</v>
      </c>
      <c r="E72" s="16" t="s">
        <v>286</v>
      </c>
      <c r="F72" s="13" t="s">
        <v>173</v>
      </c>
      <c r="G72" s="17">
        <v>45076</v>
      </c>
      <c r="H72" s="17">
        <v>45105</v>
      </c>
      <c r="I72" s="15">
        <v>24</v>
      </c>
      <c r="J72" s="15">
        <v>20</v>
      </c>
      <c r="K72" s="18">
        <f t="shared" si="18"/>
        <v>-4</v>
      </c>
      <c r="L72" s="31">
        <f t="shared" si="19"/>
        <v>0.83333333333333337</v>
      </c>
      <c r="M72" s="15">
        <v>0</v>
      </c>
      <c r="N72" s="15">
        <v>0</v>
      </c>
      <c r="O72" s="15">
        <v>0</v>
      </c>
      <c r="P72" s="24"/>
      <c r="Q72" s="46" t="s">
        <v>287</v>
      </c>
      <c r="R72" s="45" t="s">
        <v>52</v>
      </c>
      <c r="S72" s="45" t="s">
        <v>52</v>
      </c>
    </row>
    <row r="73" spans="2:19">
      <c r="B73" s="13" t="s">
        <v>426</v>
      </c>
      <c r="C73" s="18">
        <v>72</v>
      </c>
      <c r="D73" s="13" t="s">
        <v>17</v>
      </c>
      <c r="E73" s="16" t="s">
        <v>297</v>
      </c>
      <c r="F73" s="13" t="s">
        <v>47</v>
      </c>
      <c r="G73" s="17">
        <v>45097</v>
      </c>
      <c r="H73" s="17">
        <v>45217</v>
      </c>
      <c r="I73" s="15">
        <v>348.5</v>
      </c>
      <c r="J73" s="15">
        <v>267</v>
      </c>
      <c r="K73" s="18">
        <f t="shared" si="18"/>
        <v>-81.5</v>
      </c>
      <c r="L73" s="31">
        <f t="shared" si="19"/>
        <v>0.76614060258249639</v>
      </c>
      <c r="M73" s="15">
        <v>0</v>
      </c>
      <c r="N73" s="15">
        <v>0</v>
      </c>
      <c r="O73" s="15">
        <v>0</v>
      </c>
      <c r="P73" s="24"/>
      <c r="Q73" s="46" t="s">
        <v>312</v>
      </c>
      <c r="R73" s="45" t="s">
        <v>288</v>
      </c>
      <c r="S73" s="45" t="s">
        <v>107</v>
      </c>
    </row>
    <row r="74" spans="2:19">
      <c r="B74" s="13" t="s">
        <v>192</v>
      </c>
      <c r="C74" s="18">
        <v>73</v>
      </c>
      <c r="D74" s="13" t="s">
        <v>17</v>
      </c>
      <c r="E74" s="16" t="s">
        <v>289</v>
      </c>
      <c r="F74" s="13" t="s">
        <v>47</v>
      </c>
      <c r="G74" s="17">
        <v>45076</v>
      </c>
      <c r="H74" s="17">
        <v>45106</v>
      </c>
      <c r="I74" s="15">
        <v>19</v>
      </c>
      <c r="J74" s="15">
        <v>19</v>
      </c>
      <c r="K74" s="18">
        <f t="shared" si="18"/>
        <v>0</v>
      </c>
      <c r="L74" s="31">
        <f t="shared" si="19"/>
        <v>1</v>
      </c>
      <c r="M74" s="15">
        <v>0</v>
      </c>
      <c r="N74" s="15">
        <v>0</v>
      </c>
      <c r="O74" s="15">
        <v>0</v>
      </c>
      <c r="P74" s="24"/>
      <c r="Q74" s="46" t="s">
        <v>290</v>
      </c>
      <c r="R74" s="45" t="s">
        <v>291</v>
      </c>
      <c r="S74" s="45" t="s">
        <v>75</v>
      </c>
    </row>
    <row r="75" spans="2:19">
      <c r="B75" s="13" t="s">
        <v>335</v>
      </c>
      <c r="C75" s="18">
        <v>74</v>
      </c>
      <c r="D75" s="13" t="s">
        <v>18</v>
      </c>
      <c r="E75" s="16" t="s">
        <v>293</v>
      </c>
      <c r="F75" s="13" t="s">
        <v>172</v>
      </c>
      <c r="G75" s="17">
        <v>45078</v>
      </c>
      <c r="H75" s="17">
        <v>45118</v>
      </c>
      <c r="I75" s="15">
        <v>10</v>
      </c>
      <c r="J75" s="15">
        <v>5.5</v>
      </c>
      <c r="K75" s="18">
        <f t="shared" si="18"/>
        <v>-4.5</v>
      </c>
      <c r="L75" s="31">
        <f t="shared" si="19"/>
        <v>0.55000000000000004</v>
      </c>
      <c r="M75" s="15">
        <v>0</v>
      </c>
      <c r="N75" s="15">
        <v>0</v>
      </c>
      <c r="O75" s="15">
        <v>0</v>
      </c>
      <c r="P75" s="24"/>
      <c r="Q75" s="46" t="s">
        <v>294</v>
      </c>
      <c r="R75" s="45" t="s">
        <v>92</v>
      </c>
      <c r="S75" s="45" t="s">
        <v>52</v>
      </c>
    </row>
    <row r="76" spans="2:19">
      <c r="B76" s="13" t="s">
        <v>426</v>
      </c>
      <c r="C76" s="18">
        <v>75</v>
      </c>
      <c r="D76" s="13" t="s">
        <v>18</v>
      </c>
      <c r="E76" s="16" t="s">
        <v>295</v>
      </c>
      <c r="F76" s="13" t="s">
        <v>172</v>
      </c>
      <c r="G76" s="17">
        <v>45086</v>
      </c>
      <c r="H76" s="17">
        <v>45205</v>
      </c>
      <c r="I76" s="15">
        <v>73.5</v>
      </c>
      <c r="J76" s="15">
        <v>73</v>
      </c>
      <c r="K76" s="18">
        <f t="shared" si="18"/>
        <v>-0.5</v>
      </c>
      <c r="L76" s="31">
        <f t="shared" si="19"/>
        <v>0.99319727891156462</v>
      </c>
      <c r="M76" s="25">
        <v>0</v>
      </c>
      <c r="N76" s="25">
        <v>0</v>
      </c>
      <c r="O76" s="25">
        <v>0</v>
      </c>
      <c r="P76" s="56"/>
      <c r="Q76" s="46" t="s">
        <v>296</v>
      </c>
      <c r="R76" s="45" t="s">
        <v>392</v>
      </c>
      <c r="S76" s="45" t="s">
        <v>392</v>
      </c>
    </row>
    <row r="77" spans="2:19">
      <c r="B77" s="13" t="s">
        <v>192</v>
      </c>
      <c r="C77" s="18">
        <v>76</v>
      </c>
      <c r="D77" s="13" t="s">
        <v>17</v>
      </c>
      <c r="E77" s="16" t="s">
        <v>298</v>
      </c>
      <c r="F77" s="13" t="s">
        <v>47</v>
      </c>
      <c r="G77" s="17">
        <v>45092</v>
      </c>
      <c r="H77" s="17">
        <v>45107</v>
      </c>
      <c r="I77" s="15">
        <v>42.5</v>
      </c>
      <c r="J77" s="15">
        <v>41</v>
      </c>
      <c r="K77" s="18">
        <f t="shared" si="18"/>
        <v>-1.5</v>
      </c>
      <c r="L77" s="31">
        <f t="shared" si="19"/>
        <v>0.96470588235294119</v>
      </c>
      <c r="M77" s="15">
        <v>0</v>
      </c>
      <c r="N77" s="15">
        <v>0</v>
      </c>
      <c r="O77" s="15">
        <v>0</v>
      </c>
      <c r="P77" s="24" t="s">
        <v>347</v>
      </c>
      <c r="Q77" s="46" t="s">
        <v>299</v>
      </c>
      <c r="R77" s="45" t="s">
        <v>288</v>
      </c>
      <c r="S77" s="45" t="s">
        <v>131</v>
      </c>
    </row>
    <row r="78" spans="2:19">
      <c r="B78" s="13" t="s">
        <v>505</v>
      </c>
      <c r="C78" s="18">
        <v>77</v>
      </c>
      <c r="D78" s="13" t="s">
        <v>17</v>
      </c>
      <c r="E78" s="16" t="s">
        <v>300</v>
      </c>
      <c r="F78" s="13" t="s">
        <v>172</v>
      </c>
      <c r="G78" s="17">
        <v>45085</v>
      </c>
      <c r="H78" s="17">
        <v>45372</v>
      </c>
      <c r="I78" s="15">
        <v>692.5</v>
      </c>
      <c r="J78" s="15">
        <v>1025</v>
      </c>
      <c r="K78" s="18">
        <f t="shared" si="18"/>
        <v>332.5</v>
      </c>
      <c r="L78" s="31">
        <f t="shared" si="19"/>
        <v>1.4801444043321299</v>
      </c>
      <c r="M78" s="84">
        <v>0</v>
      </c>
      <c r="N78" s="84">
        <v>55.5</v>
      </c>
      <c r="O78" s="84">
        <v>18.25</v>
      </c>
      <c r="P78" s="24" t="s">
        <v>585</v>
      </c>
      <c r="Q78" s="46" t="s">
        <v>307</v>
      </c>
      <c r="R78" s="45" t="s">
        <v>301</v>
      </c>
      <c r="S78" s="45" t="s">
        <v>278</v>
      </c>
    </row>
    <row r="79" spans="2:19">
      <c r="B79" s="13" t="s">
        <v>335</v>
      </c>
      <c r="C79" s="18">
        <v>78</v>
      </c>
      <c r="D79" s="13" t="s">
        <v>17</v>
      </c>
      <c r="E79" s="16" t="s">
        <v>379</v>
      </c>
      <c r="F79" s="13" t="s">
        <v>47</v>
      </c>
      <c r="G79" s="17">
        <v>45086</v>
      </c>
      <c r="H79" s="17">
        <v>45146</v>
      </c>
      <c r="I79" s="15">
        <v>1020.5</v>
      </c>
      <c r="J79" s="15">
        <v>997.5</v>
      </c>
      <c r="K79" s="18">
        <f t="shared" si="18"/>
        <v>-23</v>
      </c>
      <c r="L79" s="31">
        <f t="shared" si="19"/>
        <v>0.97746202841744245</v>
      </c>
      <c r="M79" s="15">
        <v>0</v>
      </c>
      <c r="N79" s="15">
        <v>0</v>
      </c>
      <c r="O79" s="15">
        <v>0</v>
      </c>
      <c r="P79" s="24"/>
      <c r="Q79" s="46" t="s">
        <v>304</v>
      </c>
      <c r="R79" s="45" t="s">
        <v>94</v>
      </c>
      <c r="S79" s="45" t="s">
        <v>162</v>
      </c>
    </row>
    <row r="80" spans="2:19">
      <c r="B80" s="13" t="s">
        <v>192</v>
      </c>
      <c r="C80" s="18">
        <v>79</v>
      </c>
      <c r="D80" s="13" t="s">
        <v>17</v>
      </c>
      <c r="E80" s="16" t="s">
        <v>302</v>
      </c>
      <c r="F80" s="13" t="s">
        <v>172</v>
      </c>
      <c r="G80" s="17">
        <v>45089</v>
      </c>
      <c r="H80" s="17">
        <v>45099</v>
      </c>
      <c r="I80" s="15">
        <v>58.25</v>
      </c>
      <c r="J80" s="15">
        <v>54.75</v>
      </c>
      <c r="K80" s="18">
        <f t="shared" si="18"/>
        <v>-3.5</v>
      </c>
      <c r="L80" s="31">
        <f t="shared" si="19"/>
        <v>0.93991416309012876</v>
      </c>
      <c r="M80" s="15">
        <v>0</v>
      </c>
      <c r="N80" s="15">
        <v>0</v>
      </c>
      <c r="O80" s="15">
        <v>0</v>
      </c>
      <c r="P80" s="24"/>
      <c r="Q80" s="46" t="s">
        <v>305</v>
      </c>
      <c r="R80" s="45" t="s">
        <v>115</v>
      </c>
      <c r="S80" s="45" t="s">
        <v>52</v>
      </c>
    </row>
    <row r="81" spans="2:19">
      <c r="B81" s="13" t="s">
        <v>505</v>
      </c>
      <c r="C81" s="18">
        <v>80</v>
      </c>
      <c r="D81" s="13" t="s">
        <v>17</v>
      </c>
      <c r="E81" s="16" t="s">
        <v>303</v>
      </c>
      <c r="F81" s="13" t="s">
        <v>172</v>
      </c>
      <c r="G81" s="17">
        <v>45090</v>
      </c>
      <c r="H81" s="17">
        <v>45379</v>
      </c>
      <c r="I81" s="15">
        <v>485</v>
      </c>
      <c r="J81" s="15">
        <v>204</v>
      </c>
      <c r="K81" s="18">
        <f t="shared" si="18"/>
        <v>-281</v>
      </c>
      <c r="L81" s="31">
        <f t="shared" si="19"/>
        <v>0.42061855670103093</v>
      </c>
      <c r="M81" s="15">
        <v>0</v>
      </c>
      <c r="N81" s="15">
        <v>0</v>
      </c>
      <c r="O81" s="15">
        <v>0</v>
      </c>
      <c r="P81" s="24"/>
      <c r="Q81" s="46" t="s">
        <v>306</v>
      </c>
      <c r="R81" s="45" t="s">
        <v>301</v>
      </c>
      <c r="S81" s="45" t="s">
        <v>278</v>
      </c>
    </row>
    <row r="82" spans="2:19">
      <c r="B82" s="13" t="s">
        <v>426</v>
      </c>
      <c r="C82" s="18">
        <v>81</v>
      </c>
      <c r="D82" s="13" t="s">
        <v>17</v>
      </c>
      <c r="E82" s="16" t="s">
        <v>308</v>
      </c>
      <c r="F82" s="13" t="s">
        <v>47</v>
      </c>
      <c r="G82" s="17">
        <v>45103</v>
      </c>
      <c r="H82" s="17">
        <v>45217</v>
      </c>
      <c r="I82" s="15">
        <v>313.75</v>
      </c>
      <c r="J82" s="15">
        <v>288.75</v>
      </c>
      <c r="K82" s="18">
        <f t="shared" si="18"/>
        <v>-25</v>
      </c>
      <c r="L82" s="31">
        <f t="shared" si="19"/>
        <v>0.92031872509960155</v>
      </c>
      <c r="M82" s="15">
        <v>0</v>
      </c>
      <c r="N82" s="15">
        <v>0</v>
      </c>
      <c r="O82" s="15">
        <v>0</v>
      </c>
      <c r="P82" s="24"/>
      <c r="Q82" s="46" t="s">
        <v>313</v>
      </c>
      <c r="R82" s="45" t="s">
        <v>190</v>
      </c>
      <c r="S82" s="45" t="s">
        <v>317</v>
      </c>
    </row>
    <row r="83" spans="2:19">
      <c r="B83" s="13" t="s">
        <v>426</v>
      </c>
      <c r="C83" s="18">
        <v>82</v>
      </c>
      <c r="D83" s="13" t="s">
        <v>17</v>
      </c>
      <c r="E83" s="16" t="s">
        <v>309</v>
      </c>
      <c r="F83" s="13" t="s">
        <v>47</v>
      </c>
      <c r="G83" s="17">
        <v>45103</v>
      </c>
      <c r="H83" s="17">
        <v>45217</v>
      </c>
      <c r="I83" s="15">
        <v>367.25</v>
      </c>
      <c r="J83" s="15">
        <v>282.75</v>
      </c>
      <c r="K83" s="18">
        <f t="shared" si="18"/>
        <v>-84.5</v>
      </c>
      <c r="L83" s="31">
        <f t="shared" si="19"/>
        <v>0.76991150442477874</v>
      </c>
      <c r="M83" s="15">
        <v>0</v>
      </c>
      <c r="N83" s="15">
        <v>0</v>
      </c>
      <c r="O83" s="15">
        <v>0</v>
      </c>
      <c r="P83" s="24"/>
      <c r="Q83" s="46" t="s">
        <v>314</v>
      </c>
      <c r="R83" s="45" t="s">
        <v>190</v>
      </c>
      <c r="S83" s="45" t="s">
        <v>317</v>
      </c>
    </row>
    <row r="84" spans="2:19">
      <c r="B84" s="13" t="s">
        <v>426</v>
      </c>
      <c r="C84" s="18">
        <v>83</v>
      </c>
      <c r="D84" s="13" t="s">
        <v>17</v>
      </c>
      <c r="E84" s="16" t="s">
        <v>310</v>
      </c>
      <c r="F84" s="13" t="s">
        <v>47</v>
      </c>
      <c r="G84" s="17">
        <v>45103</v>
      </c>
      <c r="H84" s="17">
        <v>45217</v>
      </c>
      <c r="I84" s="15">
        <v>309.5</v>
      </c>
      <c r="J84" s="15">
        <v>247.5</v>
      </c>
      <c r="K84" s="18">
        <f t="shared" si="18"/>
        <v>-62</v>
      </c>
      <c r="L84" s="31">
        <f t="shared" si="19"/>
        <v>0.79967689822294019</v>
      </c>
      <c r="M84" s="15">
        <v>0</v>
      </c>
      <c r="N84" s="15">
        <v>0</v>
      </c>
      <c r="O84" s="15">
        <v>0</v>
      </c>
      <c r="P84" s="24"/>
      <c r="Q84" s="46" t="s">
        <v>315</v>
      </c>
      <c r="R84" s="45" t="s">
        <v>318</v>
      </c>
      <c r="S84" s="45" t="s">
        <v>317</v>
      </c>
    </row>
    <row r="85" spans="2:19">
      <c r="B85" s="13" t="s">
        <v>426</v>
      </c>
      <c r="C85" s="18">
        <v>84</v>
      </c>
      <c r="D85" s="13" t="s">
        <v>17</v>
      </c>
      <c r="E85" s="16" t="s">
        <v>311</v>
      </c>
      <c r="F85" s="13" t="s">
        <v>47</v>
      </c>
      <c r="G85" s="17">
        <v>45103</v>
      </c>
      <c r="H85" s="17">
        <v>45217</v>
      </c>
      <c r="I85" s="15">
        <v>245.25</v>
      </c>
      <c r="J85" s="15">
        <v>207.75</v>
      </c>
      <c r="K85" s="18">
        <f t="shared" si="18"/>
        <v>-37.5</v>
      </c>
      <c r="L85" s="31">
        <f t="shared" si="19"/>
        <v>0.84709480122324154</v>
      </c>
      <c r="M85" s="15">
        <v>0</v>
      </c>
      <c r="N85" s="15">
        <v>0</v>
      </c>
      <c r="O85" s="15">
        <v>0</v>
      </c>
      <c r="P85" s="24"/>
      <c r="Q85" s="46" t="s">
        <v>316</v>
      </c>
      <c r="R85" s="45" t="s">
        <v>194</v>
      </c>
      <c r="S85" s="45" t="s">
        <v>319</v>
      </c>
    </row>
    <row r="86" spans="2:19">
      <c r="B86" s="13" t="s">
        <v>335</v>
      </c>
      <c r="C86" s="18">
        <v>85</v>
      </c>
      <c r="D86" s="13" t="s">
        <v>17</v>
      </c>
      <c r="E86" s="16" t="s">
        <v>321</v>
      </c>
      <c r="F86" s="13" t="s">
        <v>172</v>
      </c>
      <c r="G86" s="17">
        <v>45097</v>
      </c>
      <c r="H86" s="17">
        <v>45113</v>
      </c>
      <c r="I86" s="15">
        <v>28</v>
      </c>
      <c r="J86" s="15">
        <v>20</v>
      </c>
      <c r="K86" s="18">
        <f t="shared" si="18"/>
        <v>-8</v>
      </c>
      <c r="L86" s="31">
        <f t="shared" si="19"/>
        <v>0.7142857142857143</v>
      </c>
      <c r="M86" s="25">
        <v>0</v>
      </c>
      <c r="N86" s="25">
        <v>0</v>
      </c>
      <c r="O86" s="25">
        <v>0</v>
      </c>
      <c r="P86" s="24"/>
      <c r="Q86" s="46" t="s">
        <v>322</v>
      </c>
      <c r="R86" s="45" t="s">
        <v>222</v>
      </c>
      <c r="S86" s="45" t="s">
        <v>96</v>
      </c>
    </row>
    <row r="87" spans="2:19" ht="28.5">
      <c r="B87" s="13" t="s">
        <v>335</v>
      </c>
      <c r="C87" s="18">
        <v>86</v>
      </c>
      <c r="D87" s="13" t="s">
        <v>17</v>
      </c>
      <c r="E87" s="16" t="s">
        <v>323</v>
      </c>
      <c r="F87" s="13" t="s">
        <v>174</v>
      </c>
      <c r="G87" s="17">
        <v>45099</v>
      </c>
      <c r="H87" s="17">
        <v>45112</v>
      </c>
      <c r="I87" s="15">
        <v>32</v>
      </c>
      <c r="J87" s="15">
        <v>30.75</v>
      </c>
      <c r="K87" s="18">
        <f t="shared" si="18"/>
        <v>-1.25</v>
      </c>
      <c r="L87" s="31">
        <f t="shared" si="19"/>
        <v>0.9609375</v>
      </c>
      <c r="M87" s="15">
        <v>0</v>
      </c>
      <c r="N87" s="15">
        <v>0</v>
      </c>
      <c r="O87" s="15">
        <v>0</v>
      </c>
      <c r="P87" s="24" t="s">
        <v>347</v>
      </c>
      <c r="Q87" s="46" t="s">
        <v>324</v>
      </c>
      <c r="R87" s="45" t="s">
        <v>198</v>
      </c>
      <c r="S87" s="45" t="s">
        <v>199</v>
      </c>
    </row>
    <row r="88" spans="2:19">
      <c r="B88" s="13" t="s">
        <v>426</v>
      </c>
      <c r="C88" s="18">
        <v>87</v>
      </c>
      <c r="D88" s="13" t="s">
        <v>17</v>
      </c>
      <c r="E88" s="16" t="s">
        <v>373</v>
      </c>
      <c r="F88" s="13" t="s">
        <v>172</v>
      </c>
      <c r="G88" s="17">
        <v>45097</v>
      </c>
      <c r="H88" s="17">
        <v>45206</v>
      </c>
      <c r="I88" s="15">
        <v>87.25</v>
      </c>
      <c r="J88" s="15">
        <v>101.5</v>
      </c>
      <c r="K88" s="18">
        <f t="shared" si="18"/>
        <v>14.25</v>
      </c>
      <c r="L88" s="31">
        <f t="shared" si="19"/>
        <v>1.1633237822349569</v>
      </c>
      <c r="M88" s="25">
        <v>0</v>
      </c>
      <c r="N88" s="25">
        <v>0</v>
      </c>
      <c r="O88" s="25">
        <v>0</v>
      </c>
      <c r="P88" s="24"/>
      <c r="Q88" s="46" t="s">
        <v>327</v>
      </c>
      <c r="R88" s="45" t="s">
        <v>99</v>
      </c>
      <c r="S88" s="45" t="s">
        <v>96</v>
      </c>
    </row>
    <row r="89" spans="2:19">
      <c r="B89" s="13" t="s">
        <v>426</v>
      </c>
      <c r="C89" s="18">
        <v>88</v>
      </c>
      <c r="D89" s="13" t="s">
        <v>17</v>
      </c>
      <c r="E89" s="16" t="s">
        <v>325</v>
      </c>
      <c r="F89" s="13" t="s">
        <v>172</v>
      </c>
      <c r="G89" s="17">
        <v>45106</v>
      </c>
      <c r="H89" s="17">
        <v>45215</v>
      </c>
      <c r="I89" s="15">
        <v>469</v>
      </c>
      <c r="J89" s="15">
        <v>427.75</v>
      </c>
      <c r="K89" s="18">
        <f t="shared" si="18"/>
        <v>-41.25</v>
      </c>
      <c r="L89" s="31">
        <f t="shared" si="19"/>
        <v>0.91204690831556501</v>
      </c>
      <c r="M89" s="25">
        <v>0</v>
      </c>
      <c r="N89" s="25">
        <v>0</v>
      </c>
      <c r="O89" s="25">
        <v>0</v>
      </c>
      <c r="P89" s="24"/>
      <c r="Q89" s="46" t="s">
        <v>328</v>
      </c>
      <c r="R89" s="45" t="s">
        <v>394</v>
      </c>
      <c r="S89" s="45" t="s">
        <v>393</v>
      </c>
    </row>
    <row r="90" spans="2:19">
      <c r="B90" s="13" t="s">
        <v>335</v>
      </c>
      <c r="C90" s="18">
        <v>89</v>
      </c>
      <c r="D90" s="13" t="s">
        <v>17</v>
      </c>
      <c r="E90" s="16" t="s">
        <v>326</v>
      </c>
      <c r="F90" s="13" t="s">
        <v>172</v>
      </c>
      <c r="G90" s="17">
        <v>45104</v>
      </c>
      <c r="H90" s="17">
        <v>45114</v>
      </c>
      <c r="I90" s="15">
        <v>20</v>
      </c>
      <c r="J90" s="15">
        <v>19</v>
      </c>
      <c r="K90" s="18">
        <f t="shared" si="18"/>
        <v>-1</v>
      </c>
      <c r="L90" s="31">
        <f t="shared" si="19"/>
        <v>0.95</v>
      </c>
      <c r="M90" s="25">
        <v>0</v>
      </c>
      <c r="N90" s="25">
        <v>0</v>
      </c>
      <c r="O90" s="25">
        <v>0</v>
      </c>
      <c r="P90" s="24"/>
      <c r="Q90" s="46" t="s">
        <v>329</v>
      </c>
      <c r="R90" s="45" t="s">
        <v>95</v>
      </c>
      <c r="S90" s="45" t="s">
        <v>96</v>
      </c>
    </row>
    <row r="91" spans="2:19">
      <c r="B91" s="13" t="s">
        <v>505</v>
      </c>
      <c r="C91" s="18">
        <v>90</v>
      </c>
      <c r="D91" s="13" t="s">
        <v>17</v>
      </c>
      <c r="E91" s="16" t="s">
        <v>331</v>
      </c>
      <c r="F91" s="13" t="s">
        <v>172</v>
      </c>
      <c r="G91" s="17">
        <v>45124</v>
      </c>
      <c r="H91" s="17">
        <v>45372</v>
      </c>
      <c r="I91" s="15">
        <v>638.25</v>
      </c>
      <c r="J91" s="15">
        <v>747.5</v>
      </c>
      <c r="K91" s="18">
        <f t="shared" si="18"/>
        <v>109.25</v>
      </c>
      <c r="L91" s="31">
        <f t="shared" si="19"/>
        <v>1.1711711711711712</v>
      </c>
      <c r="M91" s="25">
        <v>51</v>
      </c>
      <c r="N91" s="25">
        <v>15</v>
      </c>
      <c r="O91" s="25">
        <v>3.25</v>
      </c>
      <c r="P91" s="24"/>
      <c r="Q91" s="46" t="s">
        <v>332</v>
      </c>
      <c r="R91" s="45" t="s">
        <v>333</v>
      </c>
      <c r="S91" s="45" t="s">
        <v>334</v>
      </c>
    </row>
    <row r="92" spans="2:19" ht="18.75">
      <c r="B92" s="13" t="s">
        <v>426</v>
      </c>
      <c r="C92" s="18">
        <v>91</v>
      </c>
      <c r="D92" s="13" t="s">
        <v>18</v>
      </c>
      <c r="E92" s="16" t="s">
        <v>336</v>
      </c>
      <c r="F92" s="13" t="s">
        <v>172</v>
      </c>
      <c r="G92" s="17">
        <v>45125</v>
      </c>
      <c r="H92" s="17">
        <v>45210</v>
      </c>
      <c r="I92" s="15">
        <v>123.5</v>
      </c>
      <c r="J92" s="15">
        <v>246.25</v>
      </c>
      <c r="K92" s="18">
        <f t="shared" si="18"/>
        <v>122.75</v>
      </c>
      <c r="L92" s="31">
        <f t="shared" si="19"/>
        <v>1.9939271255060729</v>
      </c>
      <c r="M92" s="25">
        <v>0</v>
      </c>
      <c r="N92" s="25">
        <v>122.75</v>
      </c>
      <c r="O92" s="25">
        <v>0</v>
      </c>
      <c r="P92" s="108" t="s">
        <v>594</v>
      </c>
      <c r="Q92" s="46" t="s">
        <v>338</v>
      </c>
      <c r="R92" s="45" t="s">
        <v>224</v>
      </c>
      <c r="S92" s="86" t="s">
        <v>225</v>
      </c>
    </row>
    <row r="93" spans="2:19">
      <c r="B93" s="13" t="s">
        <v>426</v>
      </c>
      <c r="C93" s="18">
        <v>92</v>
      </c>
      <c r="D93" s="13" t="s">
        <v>18</v>
      </c>
      <c r="E93" s="16" t="s">
        <v>337</v>
      </c>
      <c r="F93" s="13" t="s">
        <v>172</v>
      </c>
      <c r="G93" s="17">
        <v>45119</v>
      </c>
      <c r="H93" s="17">
        <v>45266</v>
      </c>
      <c r="I93" s="15">
        <v>204.5</v>
      </c>
      <c r="J93" s="15">
        <v>108</v>
      </c>
      <c r="K93" s="18">
        <f t="shared" ref="K93:K98" si="20">J93-I93</f>
        <v>-96.5</v>
      </c>
      <c r="L93" s="31">
        <f t="shared" ref="L93:L98" si="21">IF(J93="","",J93/I93)</f>
        <v>0.52811735941320292</v>
      </c>
      <c r="M93" s="25">
        <v>0</v>
      </c>
      <c r="N93" s="25">
        <v>0</v>
      </c>
      <c r="O93" s="25">
        <v>0</v>
      </c>
      <c r="P93" s="24"/>
      <c r="Q93" s="46" t="s">
        <v>339</v>
      </c>
      <c r="R93" s="45" t="s">
        <v>95</v>
      </c>
      <c r="S93" s="86" t="s">
        <v>225</v>
      </c>
    </row>
    <row r="94" spans="2:19">
      <c r="B94" s="13" t="s">
        <v>335</v>
      </c>
      <c r="C94" s="18">
        <v>93</v>
      </c>
      <c r="D94" s="13" t="s">
        <v>18</v>
      </c>
      <c r="E94" s="16" t="s">
        <v>340</v>
      </c>
      <c r="F94" s="13" t="s">
        <v>172</v>
      </c>
      <c r="G94" s="17">
        <v>45127</v>
      </c>
      <c r="H94" s="17">
        <v>45147</v>
      </c>
      <c r="I94" s="15">
        <v>40</v>
      </c>
      <c r="J94" s="15">
        <v>34</v>
      </c>
      <c r="K94" s="18">
        <f t="shared" si="20"/>
        <v>-6</v>
      </c>
      <c r="L94" s="31">
        <f t="shared" si="21"/>
        <v>0.85</v>
      </c>
      <c r="M94" s="15">
        <v>0</v>
      </c>
      <c r="N94" s="15">
        <v>0</v>
      </c>
      <c r="O94" s="15">
        <v>0</v>
      </c>
      <c r="P94" s="24"/>
      <c r="Q94" s="46" t="s">
        <v>341</v>
      </c>
      <c r="R94" s="45" t="s">
        <v>80</v>
      </c>
      <c r="S94" s="86" t="s">
        <v>355</v>
      </c>
    </row>
    <row r="95" spans="2:19">
      <c r="B95" s="18"/>
      <c r="C95" s="18">
        <v>94</v>
      </c>
      <c r="D95" s="18" t="s">
        <v>17</v>
      </c>
      <c r="E95" s="90" t="s">
        <v>342</v>
      </c>
      <c r="F95" s="18" t="s">
        <v>174</v>
      </c>
      <c r="G95" s="91"/>
      <c r="H95" s="91"/>
      <c r="I95" s="92"/>
      <c r="J95" s="92"/>
      <c r="K95" s="18">
        <f t="shared" si="20"/>
        <v>0</v>
      </c>
      <c r="L95" s="31" t="str">
        <f t="shared" si="21"/>
        <v/>
      </c>
      <c r="M95" s="92"/>
      <c r="N95" s="92"/>
      <c r="O95" s="92"/>
      <c r="P95" s="93" t="s">
        <v>593</v>
      </c>
      <c r="Q95" s="94" t="s">
        <v>343</v>
      </c>
      <c r="R95" s="95" t="s">
        <v>82</v>
      </c>
      <c r="S95" s="95" t="s">
        <v>344</v>
      </c>
    </row>
    <row r="96" spans="2:19">
      <c r="B96" s="18"/>
      <c r="C96" s="18">
        <v>95</v>
      </c>
      <c r="D96" s="18" t="s">
        <v>17</v>
      </c>
      <c r="E96" s="90" t="s">
        <v>345</v>
      </c>
      <c r="F96" s="18" t="s">
        <v>172</v>
      </c>
      <c r="G96" s="91">
        <v>45118</v>
      </c>
      <c r="H96" s="91"/>
      <c r="I96" s="92">
        <v>77</v>
      </c>
      <c r="J96" s="92"/>
      <c r="K96" s="18">
        <f t="shared" si="20"/>
        <v>-77</v>
      </c>
      <c r="L96" s="31" t="str">
        <f t="shared" si="21"/>
        <v/>
      </c>
      <c r="M96" s="92"/>
      <c r="N96" s="92"/>
      <c r="O96" s="92"/>
      <c r="P96" s="93"/>
      <c r="Q96" s="94" t="s">
        <v>346</v>
      </c>
      <c r="R96" s="95" t="s">
        <v>115</v>
      </c>
      <c r="S96" s="95" t="s">
        <v>52</v>
      </c>
    </row>
    <row r="97" spans="2:19">
      <c r="B97" s="13" t="s">
        <v>426</v>
      </c>
      <c r="C97" s="18">
        <v>96</v>
      </c>
      <c r="D97" s="13" t="s">
        <v>17</v>
      </c>
      <c r="E97" s="16" t="s">
        <v>579</v>
      </c>
      <c r="F97" s="13" t="s">
        <v>47</v>
      </c>
      <c r="G97" s="17">
        <v>45134</v>
      </c>
      <c r="H97" s="17">
        <v>45217</v>
      </c>
      <c r="I97" s="15">
        <v>759.25</v>
      </c>
      <c r="J97" s="15">
        <v>891.75</v>
      </c>
      <c r="K97" s="18">
        <f t="shared" si="20"/>
        <v>132.5</v>
      </c>
      <c r="L97" s="31">
        <f t="shared" si="21"/>
        <v>1.1745143233454067</v>
      </c>
      <c r="M97" s="15">
        <v>0</v>
      </c>
      <c r="N97" s="15">
        <v>132.5</v>
      </c>
      <c r="O97" s="15">
        <v>0</v>
      </c>
      <c r="P97" s="24"/>
      <c r="Q97" s="46" t="s">
        <v>357</v>
      </c>
      <c r="R97" s="45" t="s">
        <v>358</v>
      </c>
      <c r="S97" s="45" t="s">
        <v>359</v>
      </c>
    </row>
    <row r="98" spans="2:19">
      <c r="B98" s="13" t="s">
        <v>426</v>
      </c>
      <c r="C98" s="18">
        <v>97</v>
      </c>
      <c r="D98" s="13" t="s">
        <v>17</v>
      </c>
      <c r="E98" s="16" t="s">
        <v>361</v>
      </c>
      <c r="F98" s="13" t="s">
        <v>47</v>
      </c>
      <c r="G98" s="17">
        <v>45134</v>
      </c>
      <c r="H98" s="17">
        <v>45217</v>
      </c>
      <c r="I98" s="15">
        <v>650.25</v>
      </c>
      <c r="J98" s="15">
        <v>728</v>
      </c>
      <c r="K98" s="18">
        <f t="shared" si="20"/>
        <v>77.75</v>
      </c>
      <c r="L98" s="31">
        <f t="shared" si="21"/>
        <v>1.1195693963860054</v>
      </c>
      <c r="M98" s="15">
        <v>0</v>
      </c>
      <c r="N98" s="15">
        <v>0</v>
      </c>
      <c r="O98" s="15">
        <v>0</v>
      </c>
      <c r="P98" s="24"/>
      <c r="Q98" s="46" t="s">
        <v>362</v>
      </c>
      <c r="R98" s="45" t="s">
        <v>410</v>
      </c>
      <c r="S98" s="45" t="s">
        <v>188</v>
      </c>
    </row>
    <row r="99" spans="2:19">
      <c r="B99" s="13" t="s">
        <v>426</v>
      </c>
      <c r="C99" s="18">
        <v>98</v>
      </c>
      <c r="D99" s="13" t="s">
        <v>17</v>
      </c>
      <c r="E99" s="16" t="s">
        <v>416</v>
      </c>
      <c r="F99" s="13" t="s">
        <v>172</v>
      </c>
      <c r="G99" s="17">
        <v>45142</v>
      </c>
      <c r="H99" s="17">
        <v>45211</v>
      </c>
      <c r="I99" s="15">
        <v>118.25</v>
      </c>
      <c r="J99" s="15">
        <v>88.25</v>
      </c>
      <c r="K99" s="18">
        <f t="shared" si="18"/>
        <v>-30</v>
      </c>
      <c r="L99" s="31">
        <f t="shared" si="19"/>
        <v>0.7463002114164905</v>
      </c>
      <c r="M99" s="15">
        <v>0</v>
      </c>
      <c r="N99" s="15">
        <v>0</v>
      </c>
      <c r="O99" s="15">
        <v>0</v>
      </c>
      <c r="P99" s="24" t="s">
        <v>420</v>
      </c>
      <c r="Q99" s="46" t="s">
        <v>370</v>
      </c>
      <c r="R99" s="45" t="s">
        <v>115</v>
      </c>
      <c r="S99" s="45" t="s">
        <v>52</v>
      </c>
    </row>
    <row r="100" spans="2:19">
      <c r="B100" s="13" t="s">
        <v>426</v>
      </c>
      <c r="C100" s="18">
        <v>99</v>
      </c>
      <c r="D100" s="13" t="s">
        <v>17</v>
      </c>
      <c r="E100" s="16" t="s">
        <v>418</v>
      </c>
      <c r="F100" s="13" t="s">
        <v>47</v>
      </c>
      <c r="G100" s="17">
        <v>45134</v>
      </c>
      <c r="H100" s="17">
        <v>45207</v>
      </c>
      <c r="I100" s="15">
        <v>264</v>
      </c>
      <c r="J100" s="15">
        <v>194.25</v>
      </c>
      <c r="K100" s="18">
        <f t="shared" si="18"/>
        <v>-69.75</v>
      </c>
      <c r="L100" s="31">
        <f t="shared" si="19"/>
        <v>0.73579545454545459</v>
      </c>
      <c r="M100" s="15">
        <v>0</v>
      </c>
      <c r="N100" s="15">
        <v>0</v>
      </c>
      <c r="O100" s="15">
        <v>0</v>
      </c>
      <c r="P100" s="24"/>
      <c r="Q100" s="46" t="s">
        <v>365</v>
      </c>
      <c r="R100" s="45" t="s">
        <v>367</v>
      </c>
      <c r="S100" s="45" t="s">
        <v>368</v>
      </c>
    </row>
    <row r="101" spans="2:19">
      <c r="B101" s="13" t="s">
        <v>335</v>
      </c>
      <c r="C101" s="18">
        <v>100</v>
      </c>
      <c r="D101" s="13" t="s">
        <v>17</v>
      </c>
      <c r="E101" s="16" t="s">
        <v>363</v>
      </c>
      <c r="F101" s="13" t="s">
        <v>47</v>
      </c>
      <c r="G101" s="17">
        <v>45135</v>
      </c>
      <c r="H101" s="17">
        <v>45194</v>
      </c>
      <c r="I101" s="15">
        <v>117.75</v>
      </c>
      <c r="J101" s="15">
        <v>63</v>
      </c>
      <c r="K101" s="18">
        <f t="shared" ref="K101:K103" si="22">J101-I101</f>
        <v>-54.75</v>
      </c>
      <c r="L101" s="31">
        <f t="shared" ref="L101:L103" si="23">IF(J101="","",J101/I101)</f>
        <v>0.53503184713375795</v>
      </c>
      <c r="M101" s="15">
        <v>0</v>
      </c>
      <c r="N101" s="15">
        <v>0</v>
      </c>
      <c r="O101" s="15">
        <v>0</v>
      </c>
      <c r="P101" s="24"/>
      <c r="Q101" s="46" t="s">
        <v>406</v>
      </c>
      <c r="R101" s="45" t="s">
        <v>369</v>
      </c>
      <c r="S101" s="45" t="s">
        <v>368</v>
      </c>
    </row>
    <row r="102" spans="2:19">
      <c r="B102" s="13" t="s">
        <v>335</v>
      </c>
      <c r="C102" s="18">
        <v>101</v>
      </c>
      <c r="D102" s="13" t="s">
        <v>17</v>
      </c>
      <c r="E102" s="16" t="s">
        <v>364</v>
      </c>
      <c r="F102" s="13" t="s">
        <v>47</v>
      </c>
      <c r="G102" s="17">
        <v>45135</v>
      </c>
      <c r="H102" s="17">
        <v>45194</v>
      </c>
      <c r="I102" s="15">
        <v>240.75</v>
      </c>
      <c r="J102" s="15">
        <v>210</v>
      </c>
      <c r="K102" s="18">
        <f t="shared" si="22"/>
        <v>-30.75</v>
      </c>
      <c r="L102" s="31">
        <f t="shared" si="23"/>
        <v>0.87227414330218067</v>
      </c>
      <c r="M102" s="15">
        <v>0</v>
      </c>
      <c r="N102" s="15">
        <v>0</v>
      </c>
      <c r="O102" s="15">
        <v>0</v>
      </c>
      <c r="P102" s="24"/>
      <c r="Q102" s="46" t="s">
        <v>366</v>
      </c>
      <c r="R102" s="45" t="s">
        <v>369</v>
      </c>
      <c r="S102" s="45" t="s">
        <v>368</v>
      </c>
    </row>
    <row r="103" spans="2:19">
      <c r="B103" s="13"/>
      <c r="C103" s="18">
        <v>102</v>
      </c>
      <c r="D103" s="13" t="s">
        <v>17</v>
      </c>
      <c r="E103" s="16" t="s">
        <v>371</v>
      </c>
      <c r="F103" s="13" t="s">
        <v>172</v>
      </c>
      <c r="G103" s="17">
        <v>45134</v>
      </c>
      <c r="H103" s="17"/>
      <c r="I103" s="15">
        <v>83.5</v>
      </c>
      <c r="J103" s="15"/>
      <c r="K103" s="18">
        <f t="shared" si="22"/>
        <v>-83.5</v>
      </c>
      <c r="L103" s="31" t="str">
        <f t="shared" si="23"/>
        <v/>
      </c>
      <c r="M103" s="15"/>
      <c r="N103" s="15"/>
      <c r="O103" s="15"/>
      <c r="P103" s="24"/>
      <c r="Q103" s="46" t="s">
        <v>372</v>
      </c>
      <c r="R103" s="45" t="s">
        <v>228</v>
      </c>
      <c r="S103" s="45" t="s">
        <v>334</v>
      </c>
    </row>
    <row r="104" spans="2:19" ht="25.5" customHeight="1">
      <c r="B104" s="13" t="s">
        <v>335</v>
      </c>
      <c r="C104" s="18">
        <v>103</v>
      </c>
      <c r="D104" s="13" t="s">
        <v>17</v>
      </c>
      <c r="E104" s="16" t="s">
        <v>374</v>
      </c>
      <c r="F104" s="13" t="s">
        <v>172</v>
      </c>
      <c r="G104" s="17">
        <v>45134</v>
      </c>
      <c r="H104" s="17">
        <v>45180</v>
      </c>
      <c r="I104" s="15">
        <v>170.5</v>
      </c>
      <c r="J104" s="15">
        <v>190.5</v>
      </c>
      <c r="K104" s="18">
        <f t="shared" ref="K104:K135" si="24">J104-I104</f>
        <v>20</v>
      </c>
      <c r="L104" s="31">
        <f t="shared" ref="L104:L135" si="25">IF(J104="","",J104/I104)</f>
        <v>1.1173020527859236</v>
      </c>
      <c r="M104" s="15">
        <v>0</v>
      </c>
      <c r="N104" s="15">
        <v>0</v>
      </c>
      <c r="O104" s="15">
        <v>0</v>
      </c>
      <c r="P104" s="24" t="s">
        <v>405</v>
      </c>
      <c r="Q104" s="46" t="s">
        <v>375</v>
      </c>
      <c r="R104" s="45" t="s">
        <v>284</v>
      </c>
      <c r="S104" s="45" t="s">
        <v>285</v>
      </c>
    </row>
    <row r="105" spans="2:19">
      <c r="B105" s="13" t="s">
        <v>426</v>
      </c>
      <c r="C105" s="18">
        <v>104</v>
      </c>
      <c r="D105" s="13" t="s">
        <v>17</v>
      </c>
      <c r="E105" s="16" t="s">
        <v>376</v>
      </c>
      <c r="F105" s="13" t="s">
        <v>172</v>
      </c>
      <c r="G105" s="17">
        <v>45161</v>
      </c>
      <c r="H105" s="17">
        <v>45215</v>
      </c>
      <c r="I105" s="15">
        <v>117</v>
      </c>
      <c r="J105" s="15">
        <v>53.75</v>
      </c>
      <c r="K105" s="18">
        <f t="shared" si="24"/>
        <v>-63.25</v>
      </c>
      <c r="L105" s="31">
        <f t="shared" si="25"/>
        <v>0.45940170940170938</v>
      </c>
      <c r="M105" s="15">
        <v>0</v>
      </c>
      <c r="N105" s="15">
        <v>0</v>
      </c>
      <c r="O105" s="15">
        <v>0</v>
      </c>
      <c r="P105" s="24"/>
      <c r="Q105" s="46" t="s">
        <v>377</v>
      </c>
      <c r="R105" s="45" t="s">
        <v>80</v>
      </c>
      <c r="S105" s="45" t="s">
        <v>334</v>
      </c>
    </row>
    <row r="106" spans="2:19">
      <c r="B106" s="13" t="s">
        <v>426</v>
      </c>
      <c r="C106" s="18">
        <v>105</v>
      </c>
      <c r="D106" s="13" t="s">
        <v>17</v>
      </c>
      <c r="E106" s="16" t="s">
        <v>417</v>
      </c>
      <c r="F106" s="13" t="s">
        <v>172</v>
      </c>
      <c r="G106" s="17">
        <v>45142</v>
      </c>
      <c r="H106" s="17">
        <v>45211</v>
      </c>
      <c r="I106" s="15">
        <v>101.5</v>
      </c>
      <c r="J106" s="15">
        <v>78.25</v>
      </c>
      <c r="K106" s="18">
        <f t="shared" si="24"/>
        <v>-23.25</v>
      </c>
      <c r="L106" s="31">
        <f t="shared" si="25"/>
        <v>0.77093596059113301</v>
      </c>
      <c r="M106" s="15">
        <v>0</v>
      </c>
      <c r="N106" s="15">
        <v>0</v>
      </c>
      <c r="O106" s="15">
        <v>0</v>
      </c>
      <c r="P106" s="24" t="s">
        <v>420</v>
      </c>
      <c r="Q106" s="46" t="s">
        <v>378</v>
      </c>
      <c r="R106" s="45" t="s">
        <v>92</v>
      </c>
      <c r="S106" s="45" t="s">
        <v>52</v>
      </c>
    </row>
    <row r="107" spans="2:19">
      <c r="B107" s="13" t="s">
        <v>426</v>
      </c>
      <c r="C107" s="18">
        <v>106</v>
      </c>
      <c r="D107" s="13" t="s">
        <v>17</v>
      </c>
      <c r="E107" s="16" t="s">
        <v>380</v>
      </c>
      <c r="F107" s="13" t="s">
        <v>172</v>
      </c>
      <c r="G107" s="17">
        <v>45142</v>
      </c>
      <c r="H107" s="17">
        <v>45281</v>
      </c>
      <c r="I107" s="15">
        <v>72.75</v>
      </c>
      <c r="J107" s="15">
        <v>67.75</v>
      </c>
      <c r="K107" s="18">
        <f t="shared" si="24"/>
        <v>-5</v>
      </c>
      <c r="L107" s="31">
        <f t="shared" si="25"/>
        <v>0.93127147766323026</v>
      </c>
      <c r="M107" s="25">
        <v>0</v>
      </c>
      <c r="N107" s="25">
        <v>0</v>
      </c>
      <c r="O107" s="25">
        <v>0</v>
      </c>
      <c r="P107" s="24"/>
      <c r="Q107" s="46" t="s">
        <v>381</v>
      </c>
      <c r="R107" s="45" t="s">
        <v>224</v>
      </c>
      <c r="S107" s="45" t="s">
        <v>225</v>
      </c>
    </row>
    <row r="108" spans="2:19">
      <c r="B108" s="13" t="s">
        <v>505</v>
      </c>
      <c r="C108" s="18">
        <v>107</v>
      </c>
      <c r="D108" s="13" t="s">
        <v>17</v>
      </c>
      <c r="E108" s="16" t="s">
        <v>395</v>
      </c>
      <c r="F108" s="13" t="s">
        <v>172</v>
      </c>
      <c r="G108" s="17">
        <v>45167</v>
      </c>
      <c r="H108" s="17">
        <v>45327</v>
      </c>
      <c r="I108" s="15">
        <v>393.25</v>
      </c>
      <c r="J108" s="15">
        <v>419.75</v>
      </c>
      <c r="K108" s="18">
        <f t="shared" si="24"/>
        <v>26.5</v>
      </c>
      <c r="L108" s="31">
        <f t="shared" si="25"/>
        <v>1.0673871582962493</v>
      </c>
      <c r="M108" s="15">
        <v>77.5</v>
      </c>
      <c r="N108" s="15">
        <v>0</v>
      </c>
      <c r="O108" s="15">
        <v>0</v>
      </c>
      <c r="P108" s="24"/>
      <c r="Q108" s="46" t="s">
        <v>382</v>
      </c>
      <c r="R108" s="45" t="s">
        <v>80</v>
      </c>
      <c r="S108" s="45" t="s">
        <v>334</v>
      </c>
    </row>
    <row r="109" spans="2:19">
      <c r="B109" s="13" t="s">
        <v>335</v>
      </c>
      <c r="C109" s="18">
        <v>108</v>
      </c>
      <c r="D109" s="13" t="s">
        <v>17</v>
      </c>
      <c r="E109" s="16" t="s">
        <v>383</v>
      </c>
      <c r="F109" s="13" t="s">
        <v>47</v>
      </c>
      <c r="G109" s="17">
        <v>45147</v>
      </c>
      <c r="H109" s="17">
        <v>45184</v>
      </c>
      <c r="I109" s="15">
        <v>287</v>
      </c>
      <c r="J109" s="15">
        <v>224.75</v>
      </c>
      <c r="K109" s="18">
        <f t="shared" si="24"/>
        <v>-62.25</v>
      </c>
      <c r="L109" s="31">
        <f t="shared" si="25"/>
        <v>0.7831010452961672</v>
      </c>
      <c r="M109" s="15">
        <v>0</v>
      </c>
      <c r="N109" s="15">
        <v>0</v>
      </c>
      <c r="O109" s="15">
        <v>0</v>
      </c>
      <c r="P109" s="24"/>
      <c r="Q109" s="46" t="s">
        <v>209</v>
      </c>
      <c r="R109" s="86" t="s">
        <v>386</v>
      </c>
      <c r="S109" s="45" t="s">
        <v>131</v>
      </c>
    </row>
    <row r="110" spans="2:19">
      <c r="B110" s="13" t="s">
        <v>335</v>
      </c>
      <c r="C110" s="18">
        <v>109</v>
      </c>
      <c r="D110" s="13" t="s">
        <v>18</v>
      </c>
      <c r="E110" s="16" t="s">
        <v>384</v>
      </c>
      <c r="F110" s="13" t="s">
        <v>172</v>
      </c>
      <c r="G110" s="17">
        <v>45139</v>
      </c>
      <c r="H110" s="17">
        <v>45180</v>
      </c>
      <c r="I110" s="15">
        <v>16</v>
      </c>
      <c r="J110" s="15">
        <v>15.5</v>
      </c>
      <c r="K110" s="18">
        <f t="shared" si="24"/>
        <v>-0.5</v>
      </c>
      <c r="L110" s="31">
        <f t="shared" si="25"/>
        <v>0.96875</v>
      </c>
      <c r="M110" s="15">
        <v>0</v>
      </c>
      <c r="N110" s="15">
        <v>0</v>
      </c>
      <c r="O110" s="15">
        <v>0</v>
      </c>
      <c r="P110" s="24"/>
      <c r="Q110" s="46" t="s">
        <v>385</v>
      </c>
      <c r="R110" s="45" t="s">
        <v>224</v>
      </c>
      <c r="S110" s="45" t="s">
        <v>285</v>
      </c>
    </row>
    <row r="111" spans="2:19" ht="18.75">
      <c r="B111" s="13" t="s">
        <v>426</v>
      </c>
      <c r="C111" s="18">
        <v>110</v>
      </c>
      <c r="D111" s="13" t="s">
        <v>17</v>
      </c>
      <c r="E111" s="16" t="s">
        <v>387</v>
      </c>
      <c r="F111" s="13" t="s">
        <v>172</v>
      </c>
      <c r="G111" s="17">
        <v>45167</v>
      </c>
      <c r="H111" s="17">
        <v>45204</v>
      </c>
      <c r="I111" s="15">
        <v>61.75</v>
      </c>
      <c r="J111" s="15">
        <v>112</v>
      </c>
      <c r="K111" s="18">
        <f t="shared" si="24"/>
        <v>50.25</v>
      </c>
      <c r="L111" s="31">
        <f t="shared" si="25"/>
        <v>1.8137651821862348</v>
      </c>
      <c r="M111" s="25">
        <v>0</v>
      </c>
      <c r="N111" s="25">
        <v>7</v>
      </c>
      <c r="O111" s="25">
        <v>23</v>
      </c>
      <c r="P111" s="108" t="s">
        <v>594</v>
      </c>
      <c r="Q111" s="46" t="s">
        <v>388</v>
      </c>
      <c r="R111" s="45" t="s">
        <v>389</v>
      </c>
      <c r="S111" s="45" t="s">
        <v>225</v>
      </c>
    </row>
    <row r="112" spans="2:19" ht="28.5">
      <c r="B112" s="111"/>
      <c r="C112" s="18">
        <v>111</v>
      </c>
      <c r="D112" s="13" t="s">
        <v>17</v>
      </c>
      <c r="E112" s="16" t="s">
        <v>390</v>
      </c>
      <c r="F112" s="13" t="s">
        <v>174</v>
      </c>
      <c r="G112" s="17">
        <v>45170</v>
      </c>
      <c r="H112" s="112"/>
      <c r="I112" s="15">
        <v>110</v>
      </c>
      <c r="J112" s="15">
        <v>103</v>
      </c>
      <c r="K112" s="18">
        <f t="shared" si="24"/>
        <v>-7</v>
      </c>
      <c r="L112" s="31">
        <f t="shared" si="25"/>
        <v>0.9363636363636364</v>
      </c>
      <c r="M112" s="15">
        <v>0</v>
      </c>
      <c r="N112" s="15">
        <v>0</v>
      </c>
      <c r="O112" s="15">
        <v>0</v>
      </c>
      <c r="P112" s="24" t="s">
        <v>411</v>
      </c>
      <c r="Q112" s="46" t="s">
        <v>391</v>
      </c>
      <c r="R112" s="45" t="s">
        <v>82</v>
      </c>
      <c r="S112" s="45" t="s">
        <v>344</v>
      </c>
    </row>
    <row r="113" spans="2:19">
      <c r="B113" s="13" t="s">
        <v>426</v>
      </c>
      <c r="C113" s="18">
        <v>112</v>
      </c>
      <c r="D113" s="13" t="s">
        <v>18</v>
      </c>
      <c r="E113" s="16" t="s">
        <v>396</v>
      </c>
      <c r="F113" s="13" t="s">
        <v>172</v>
      </c>
      <c r="G113" s="17">
        <v>45174</v>
      </c>
      <c r="H113" s="17">
        <v>45211</v>
      </c>
      <c r="I113" s="15">
        <v>16</v>
      </c>
      <c r="J113" s="15">
        <v>7</v>
      </c>
      <c r="K113" s="18">
        <f t="shared" si="24"/>
        <v>-9</v>
      </c>
      <c r="L113" s="31">
        <f t="shared" si="25"/>
        <v>0.4375</v>
      </c>
      <c r="M113" s="25">
        <v>0</v>
      </c>
      <c r="N113" s="25">
        <v>0</v>
      </c>
      <c r="O113" s="25">
        <v>0</v>
      </c>
      <c r="P113" s="24"/>
      <c r="Q113" s="46" t="s">
        <v>397</v>
      </c>
      <c r="R113" s="45" t="s">
        <v>398</v>
      </c>
      <c r="S113" s="45" t="s">
        <v>225</v>
      </c>
    </row>
    <row r="114" spans="2:19">
      <c r="B114" s="13" t="s">
        <v>505</v>
      </c>
      <c r="C114" s="18">
        <v>113</v>
      </c>
      <c r="D114" s="13" t="s">
        <v>18</v>
      </c>
      <c r="E114" s="16" t="s">
        <v>399</v>
      </c>
      <c r="F114" s="13" t="s">
        <v>47</v>
      </c>
      <c r="G114" s="17">
        <v>45183</v>
      </c>
      <c r="H114" s="17">
        <v>45306</v>
      </c>
      <c r="I114" s="15">
        <v>138.5</v>
      </c>
      <c r="J114" s="15">
        <v>90.75</v>
      </c>
      <c r="K114" s="18">
        <f t="shared" si="24"/>
        <v>-47.75</v>
      </c>
      <c r="L114" s="31">
        <f t="shared" si="25"/>
        <v>0.65523465703971118</v>
      </c>
      <c r="M114" s="15">
        <v>5.25</v>
      </c>
      <c r="N114" s="15">
        <v>0</v>
      </c>
      <c r="O114" s="15">
        <v>0</v>
      </c>
      <c r="P114" s="24"/>
      <c r="Q114" s="46" t="s">
        <v>400</v>
      </c>
      <c r="R114" s="45" t="s">
        <v>386</v>
      </c>
      <c r="S114" s="45" t="s">
        <v>401</v>
      </c>
    </row>
    <row r="115" spans="2:19">
      <c r="B115" s="13" t="s">
        <v>426</v>
      </c>
      <c r="C115" s="18">
        <v>114</v>
      </c>
      <c r="D115" s="13" t="s">
        <v>17</v>
      </c>
      <c r="E115" s="16" t="s">
        <v>402</v>
      </c>
      <c r="F115" s="13" t="s">
        <v>172</v>
      </c>
      <c r="G115" s="17">
        <v>45183</v>
      </c>
      <c r="H115" s="17">
        <v>45273</v>
      </c>
      <c r="I115" s="15">
        <v>24</v>
      </c>
      <c r="J115" s="15">
        <v>15.5</v>
      </c>
      <c r="K115" s="18">
        <f t="shared" si="24"/>
        <v>-8.5</v>
      </c>
      <c r="L115" s="31">
        <f t="shared" si="25"/>
        <v>0.64583333333333337</v>
      </c>
      <c r="M115" s="15">
        <v>0</v>
      </c>
      <c r="N115" s="15">
        <v>0</v>
      </c>
      <c r="O115" s="15">
        <v>0</v>
      </c>
      <c r="P115" s="24"/>
      <c r="Q115" s="46" t="s">
        <v>403</v>
      </c>
      <c r="R115" s="45" t="s">
        <v>115</v>
      </c>
      <c r="S115" s="45" t="s">
        <v>334</v>
      </c>
    </row>
    <row r="116" spans="2:19">
      <c r="B116" s="13" t="s">
        <v>505</v>
      </c>
      <c r="C116" s="18">
        <v>115</v>
      </c>
      <c r="D116" s="13" t="s">
        <v>18</v>
      </c>
      <c r="E116" s="16" t="s">
        <v>506</v>
      </c>
      <c r="F116" s="13" t="s">
        <v>47</v>
      </c>
      <c r="G116" s="17">
        <v>45203</v>
      </c>
      <c r="H116" s="17">
        <v>45341</v>
      </c>
      <c r="I116" s="15">
        <v>544</v>
      </c>
      <c r="J116" s="15">
        <v>500.25</v>
      </c>
      <c r="K116" s="18">
        <f t="shared" si="24"/>
        <v>-43.75</v>
      </c>
      <c r="L116" s="31">
        <f t="shared" si="25"/>
        <v>0.91957720588235292</v>
      </c>
      <c r="M116" s="15">
        <v>0</v>
      </c>
      <c r="N116" s="15">
        <v>0</v>
      </c>
      <c r="O116" s="15">
        <v>0</v>
      </c>
      <c r="P116" s="24"/>
      <c r="Q116" s="46" t="s">
        <v>407</v>
      </c>
      <c r="R116" s="45" t="s">
        <v>107</v>
      </c>
      <c r="S116" s="45" t="s">
        <v>359</v>
      </c>
    </row>
    <row r="117" spans="2:19">
      <c r="B117" s="13" t="s">
        <v>505</v>
      </c>
      <c r="C117" s="18">
        <v>116</v>
      </c>
      <c r="D117" s="13" t="s">
        <v>18</v>
      </c>
      <c r="E117" s="16" t="s">
        <v>409</v>
      </c>
      <c r="F117" s="13" t="s">
        <v>172</v>
      </c>
      <c r="G117" s="17">
        <v>45211</v>
      </c>
      <c r="H117" s="17">
        <v>45309</v>
      </c>
      <c r="I117" s="15">
        <v>431</v>
      </c>
      <c r="J117" s="15">
        <v>443</v>
      </c>
      <c r="K117" s="18">
        <f t="shared" si="24"/>
        <v>12</v>
      </c>
      <c r="L117" s="31">
        <f t="shared" si="25"/>
        <v>1.0278422273781902</v>
      </c>
      <c r="M117" s="25">
        <v>0</v>
      </c>
      <c r="N117" s="25">
        <v>0</v>
      </c>
      <c r="O117" s="25">
        <v>0</v>
      </c>
      <c r="P117" s="24"/>
      <c r="Q117" s="46" t="s">
        <v>431</v>
      </c>
      <c r="R117" s="45" t="s">
        <v>398</v>
      </c>
      <c r="S117" s="45" t="s">
        <v>225</v>
      </c>
    </row>
    <row r="118" spans="2:19">
      <c r="B118" s="13" t="s">
        <v>426</v>
      </c>
      <c r="C118" s="18">
        <v>117</v>
      </c>
      <c r="D118" s="13" t="s">
        <v>17</v>
      </c>
      <c r="E118" s="16" t="s">
        <v>412</v>
      </c>
      <c r="F118" s="13" t="s">
        <v>175</v>
      </c>
      <c r="G118" s="17">
        <v>45204</v>
      </c>
      <c r="H118" s="17">
        <v>45237</v>
      </c>
      <c r="I118" s="15">
        <v>201.25</v>
      </c>
      <c r="J118" s="15">
        <v>199.75</v>
      </c>
      <c r="K118" s="18">
        <f t="shared" si="24"/>
        <v>-1.5</v>
      </c>
      <c r="L118" s="31">
        <f t="shared" si="25"/>
        <v>0.99254658385093164</v>
      </c>
      <c r="M118" s="15">
        <v>0</v>
      </c>
      <c r="N118" s="15">
        <v>0</v>
      </c>
      <c r="O118" s="15">
        <v>0</v>
      </c>
      <c r="P118" s="24"/>
      <c r="Q118" s="46" t="s">
        <v>437</v>
      </c>
      <c r="R118" s="45" t="s">
        <v>413</v>
      </c>
      <c r="S118" s="45" t="s">
        <v>218</v>
      </c>
    </row>
    <row r="119" spans="2:19">
      <c r="B119" s="13" t="s">
        <v>426</v>
      </c>
      <c r="C119" s="18">
        <v>118</v>
      </c>
      <c r="D119" s="13" t="s">
        <v>18</v>
      </c>
      <c r="E119" s="16" t="s">
        <v>578</v>
      </c>
      <c r="F119" s="13" t="s">
        <v>172</v>
      </c>
      <c r="G119" s="17">
        <v>45205</v>
      </c>
      <c r="H119" s="17">
        <v>45217</v>
      </c>
      <c r="I119" s="15">
        <v>16</v>
      </c>
      <c r="J119" s="15">
        <v>10.5</v>
      </c>
      <c r="K119" s="18">
        <f t="shared" si="24"/>
        <v>-5.5</v>
      </c>
      <c r="L119" s="31">
        <f t="shared" si="25"/>
        <v>0.65625</v>
      </c>
      <c r="M119" s="15">
        <v>0</v>
      </c>
      <c r="N119" s="15">
        <v>0</v>
      </c>
      <c r="O119" s="15">
        <v>0</v>
      </c>
      <c r="P119" s="24"/>
      <c r="Q119" s="46" t="s">
        <v>419</v>
      </c>
      <c r="R119" s="45" t="s">
        <v>398</v>
      </c>
      <c r="S119" s="45" t="s">
        <v>285</v>
      </c>
    </row>
    <row r="120" spans="2:19">
      <c r="B120" s="13" t="s">
        <v>426</v>
      </c>
      <c r="C120" s="18">
        <v>119</v>
      </c>
      <c r="D120" s="13" t="s">
        <v>17</v>
      </c>
      <c r="E120" s="16" t="s">
        <v>421</v>
      </c>
      <c r="F120" s="13" t="s">
        <v>47</v>
      </c>
      <c r="G120" s="17">
        <v>45209</v>
      </c>
      <c r="H120" s="17">
        <v>45253</v>
      </c>
      <c r="I120" s="15">
        <v>193</v>
      </c>
      <c r="J120" s="15">
        <v>190</v>
      </c>
      <c r="K120" s="18">
        <f t="shared" si="24"/>
        <v>-3</v>
      </c>
      <c r="L120" s="31">
        <f t="shared" si="25"/>
        <v>0.98445595854922274</v>
      </c>
      <c r="M120" s="96">
        <v>0</v>
      </c>
      <c r="N120" s="96">
        <v>0</v>
      </c>
      <c r="O120" s="96">
        <v>0</v>
      </c>
      <c r="P120" s="24"/>
      <c r="Q120" s="46" t="s">
        <v>422</v>
      </c>
      <c r="R120" s="45" t="s">
        <v>423</v>
      </c>
      <c r="S120" s="45" t="s">
        <v>359</v>
      </c>
    </row>
    <row r="121" spans="2:19">
      <c r="B121" s="13" t="s">
        <v>426</v>
      </c>
      <c r="C121" s="18">
        <v>120</v>
      </c>
      <c r="D121" s="13" t="s">
        <v>17</v>
      </c>
      <c r="E121" s="16" t="s">
        <v>424</v>
      </c>
      <c r="F121" s="13" t="s">
        <v>174</v>
      </c>
      <c r="G121" s="17">
        <v>45201</v>
      </c>
      <c r="H121" s="17">
        <v>45243</v>
      </c>
      <c r="I121" s="15">
        <v>40</v>
      </c>
      <c r="J121" s="15">
        <v>40</v>
      </c>
      <c r="K121" s="18">
        <f t="shared" si="24"/>
        <v>0</v>
      </c>
      <c r="L121" s="31">
        <f t="shared" si="25"/>
        <v>1</v>
      </c>
      <c r="M121" s="15">
        <v>0</v>
      </c>
      <c r="N121" s="15">
        <v>0</v>
      </c>
      <c r="O121" s="15">
        <v>0</v>
      </c>
      <c r="P121" s="24" t="s">
        <v>347</v>
      </c>
      <c r="Q121" s="46" t="s">
        <v>425</v>
      </c>
      <c r="R121" s="45" t="s">
        <v>82</v>
      </c>
      <c r="S121" s="45" t="s">
        <v>344</v>
      </c>
    </row>
    <row r="122" spans="2:19">
      <c r="B122" s="13" t="s">
        <v>426</v>
      </c>
      <c r="C122" s="18">
        <v>121</v>
      </c>
      <c r="D122" s="13" t="s">
        <v>17</v>
      </c>
      <c r="E122" s="16" t="s">
        <v>441</v>
      </c>
      <c r="F122" s="13" t="s">
        <v>172</v>
      </c>
      <c r="G122" s="17">
        <v>45216</v>
      </c>
      <c r="H122" s="17">
        <v>45265</v>
      </c>
      <c r="I122" s="15">
        <v>81.75</v>
      </c>
      <c r="J122" s="15">
        <v>96.25</v>
      </c>
      <c r="K122" s="18">
        <f t="shared" si="24"/>
        <v>14.5</v>
      </c>
      <c r="L122" s="31">
        <f t="shared" si="25"/>
        <v>1.1773700305810397</v>
      </c>
      <c r="M122" s="25">
        <v>0</v>
      </c>
      <c r="N122" s="25">
        <v>0</v>
      </c>
      <c r="O122" s="25">
        <v>0</v>
      </c>
      <c r="P122" s="24"/>
      <c r="Q122" s="46" t="s">
        <v>428</v>
      </c>
      <c r="R122" s="45" t="s">
        <v>429</v>
      </c>
      <c r="S122" s="45" t="s">
        <v>225</v>
      </c>
    </row>
    <row r="123" spans="2:19">
      <c r="B123" s="13" t="s">
        <v>169</v>
      </c>
      <c r="C123" s="18">
        <v>122</v>
      </c>
      <c r="D123" s="13" t="s">
        <v>17</v>
      </c>
      <c r="E123" s="16" t="s">
        <v>427</v>
      </c>
      <c r="F123" s="13" t="s">
        <v>172</v>
      </c>
      <c r="G123" s="17">
        <v>45216</v>
      </c>
      <c r="H123" s="17">
        <v>45265</v>
      </c>
      <c r="I123" s="15">
        <v>68.5</v>
      </c>
      <c r="J123" s="15">
        <v>74.75</v>
      </c>
      <c r="K123" s="18">
        <f t="shared" si="24"/>
        <v>6.25</v>
      </c>
      <c r="L123" s="31">
        <f t="shared" si="25"/>
        <v>1.0912408759124088</v>
      </c>
      <c r="M123" s="25">
        <v>0</v>
      </c>
      <c r="N123" s="25">
        <v>0</v>
      </c>
      <c r="O123" s="25">
        <v>0</v>
      </c>
      <c r="P123" s="24"/>
      <c r="Q123" s="46" t="s">
        <v>430</v>
      </c>
      <c r="R123" s="45" t="s">
        <v>429</v>
      </c>
      <c r="S123" s="45" t="s">
        <v>225</v>
      </c>
    </row>
    <row r="124" spans="2:19">
      <c r="B124" s="13" t="s">
        <v>426</v>
      </c>
      <c r="C124" s="18">
        <v>123</v>
      </c>
      <c r="D124" s="13" t="s">
        <v>18</v>
      </c>
      <c r="E124" s="16" t="s">
        <v>432</v>
      </c>
      <c r="F124" s="13" t="s">
        <v>172</v>
      </c>
      <c r="G124" s="17">
        <v>45223</v>
      </c>
      <c r="H124" s="17">
        <v>45285</v>
      </c>
      <c r="I124" s="15">
        <v>68.5</v>
      </c>
      <c r="J124" s="15">
        <v>90.75</v>
      </c>
      <c r="K124" s="18">
        <f t="shared" si="24"/>
        <v>22.25</v>
      </c>
      <c r="L124" s="31">
        <f t="shared" si="25"/>
        <v>1.3248175182481752</v>
      </c>
      <c r="M124" s="15">
        <v>0</v>
      </c>
      <c r="N124" s="15">
        <v>16.75</v>
      </c>
      <c r="O124" s="15">
        <v>0</v>
      </c>
      <c r="P124" s="24"/>
      <c r="Q124" s="46" t="s">
        <v>433</v>
      </c>
      <c r="R124" s="45" t="s">
        <v>80</v>
      </c>
      <c r="S124" s="45" t="s">
        <v>334</v>
      </c>
    </row>
    <row r="125" spans="2:19">
      <c r="B125" s="13" t="s">
        <v>170</v>
      </c>
      <c r="C125" s="18">
        <v>124</v>
      </c>
      <c r="D125" s="13" t="s">
        <v>17</v>
      </c>
      <c r="E125" s="16" t="s">
        <v>434</v>
      </c>
      <c r="F125" s="13" t="s">
        <v>172</v>
      </c>
      <c r="G125" s="17">
        <v>45230</v>
      </c>
      <c r="H125" s="17">
        <v>45310</v>
      </c>
      <c r="I125" s="15">
        <v>125</v>
      </c>
      <c r="J125" s="15">
        <v>246.5</v>
      </c>
      <c r="K125" s="18">
        <f t="shared" si="24"/>
        <v>121.5</v>
      </c>
      <c r="L125" s="31">
        <f t="shared" ref="L125:L130" si="26">IF(J125="","",J125/I125)</f>
        <v>1.972</v>
      </c>
      <c r="M125" s="15">
        <v>0</v>
      </c>
      <c r="N125" s="15">
        <v>56.5</v>
      </c>
      <c r="O125" s="15">
        <v>36</v>
      </c>
      <c r="P125" s="24" t="s">
        <v>584</v>
      </c>
      <c r="Q125" s="46" t="s">
        <v>435</v>
      </c>
      <c r="R125" s="45" t="s">
        <v>80</v>
      </c>
      <c r="S125" s="45" t="s">
        <v>334</v>
      </c>
    </row>
    <row r="126" spans="2:19">
      <c r="B126" s="13" t="s">
        <v>426</v>
      </c>
      <c r="C126" s="18">
        <v>125</v>
      </c>
      <c r="D126" s="13" t="s">
        <v>17</v>
      </c>
      <c r="E126" s="16" t="s">
        <v>455</v>
      </c>
      <c r="F126" s="13" t="s">
        <v>174</v>
      </c>
      <c r="G126" s="17">
        <v>45226</v>
      </c>
      <c r="H126" s="17">
        <v>45287</v>
      </c>
      <c r="I126" s="15">
        <v>215</v>
      </c>
      <c r="J126" s="15">
        <v>207.75</v>
      </c>
      <c r="K126" s="18">
        <f t="shared" si="24"/>
        <v>-7.25</v>
      </c>
      <c r="L126" s="31">
        <f t="shared" si="26"/>
        <v>0.96627906976744182</v>
      </c>
      <c r="M126" s="15">
        <v>0</v>
      </c>
      <c r="N126" s="15">
        <v>0</v>
      </c>
      <c r="O126" s="15">
        <v>0</v>
      </c>
      <c r="P126" s="24" t="s">
        <v>347</v>
      </c>
      <c r="Q126" s="46" t="s">
        <v>438</v>
      </c>
      <c r="R126" s="45" t="s">
        <v>82</v>
      </c>
      <c r="S126" s="45" t="s">
        <v>344</v>
      </c>
    </row>
    <row r="127" spans="2:19">
      <c r="B127" s="13" t="s">
        <v>505</v>
      </c>
      <c r="C127" s="18">
        <v>126</v>
      </c>
      <c r="D127" s="13" t="s">
        <v>18</v>
      </c>
      <c r="E127" s="16" t="s">
        <v>439</v>
      </c>
      <c r="F127" s="13" t="s">
        <v>47</v>
      </c>
      <c r="G127" s="17">
        <v>45216</v>
      </c>
      <c r="H127" s="17">
        <v>44964</v>
      </c>
      <c r="I127" s="15">
        <v>44</v>
      </c>
      <c r="J127" s="15">
        <v>44.5</v>
      </c>
      <c r="K127" s="18">
        <f t="shared" si="24"/>
        <v>0.5</v>
      </c>
      <c r="L127" s="31">
        <f t="shared" si="26"/>
        <v>1.0113636363636365</v>
      </c>
      <c r="M127" s="15">
        <v>0</v>
      </c>
      <c r="N127" s="15">
        <v>0</v>
      </c>
      <c r="O127" s="15">
        <v>0</v>
      </c>
      <c r="P127" s="24"/>
      <c r="Q127" s="46" t="s">
        <v>440</v>
      </c>
      <c r="R127" s="45" t="s">
        <v>190</v>
      </c>
      <c r="S127" s="45" t="s">
        <v>525</v>
      </c>
    </row>
    <row r="128" spans="2:19">
      <c r="B128" s="13" t="s">
        <v>505</v>
      </c>
      <c r="C128" s="18">
        <v>127</v>
      </c>
      <c r="D128" s="13" t="s">
        <v>17</v>
      </c>
      <c r="E128" s="16" t="s">
        <v>514</v>
      </c>
      <c r="F128" s="13" t="s">
        <v>172</v>
      </c>
      <c r="G128" s="17">
        <v>45217</v>
      </c>
      <c r="H128" s="17">
        <v>45313</v>
      </c>
      <c r="I128" s="15">
        <v>24</v>
      </c>
      <c r="J128" s="15">
        <v>30.75</v>
      </c>
      <c r="K128" s="18">
        <f t="shared" si="24"/>
        <v>6.75</v>
      </c>
      <c r="L128" s="31">
        <f t="shared" si="26"/>
        <v>1.28125</v>
      </c>
      <c r="M128" s="15">
        <v>6</v>
      </c>
      <c r="N128" s="15">
        <v>0</v>
      </c>
      <c r="O128" s="15">
        <v>0</v>
      </c>
      <c r="P128" s="24"/>
      <c r="Q128" s="46" t="s">
        <v>443</v>
      </c>
      <c r="R128" s="45" t="s">
        <v>92</v>
      </c>
      <c r="S128" s="45" t="s">
        <v>91</v>
      </c>
    </row>
    <row r="129" spans="2:19">
      <c r="B129" s="13" t="s">
        <v>505</v>
      </c>
      <c r="C129" s="18">
        <v>128</v>
      </c>
      <c r="D129" s="13" t="s">
        <v>17</v>
      </c>
      <c r="E129" s="16" t="s">
        <v>442</v>
      </c>
      <c r="F129" s="13" t="s">
        <v>172</v>
      </c>
      <c r="G129" s="17">
        <v>45224</v>
      </c>
      <c r="H129" s="17">
        <v>45309</v>
      </c>
      <c r="I129" s="15">
        <v>164.5</v>
      </c>
      <c r="J129" s="15">
        <v>122.75</v>
      </c>
      <c r="K129" s="18">
        <f t="shared" si="24"/>
        <v>-41.75</v>
      </c>
      <c r="L129" s="31">
        <f t="shared" si="26"/>
        <v>0.74620060790273557</v>
      </c>
      <c r="M129" s="15">
        <v>0</v>
      </c>
      <c r="N129" s="15">
        <v>0</v>
      </c>
      <c r="O129" s="15">
        <v>0</v>
      </c>
      <c r="P129" s="24"/>
      <c r="Q129" s="46" t="s">
        <v>444</v>
      </c>
      <c r="R129" s="45" t="s">
        <v>445</v>
      </c>
      <c r="S129" s="45" t="s">
        <v>53</v>
      </c>
    </row>
    <row r="130" spans="2:19">
      <c r="B130" s="13" t="s">
        <v>505</v>
      </c>
      <c r="C130" s="18">
        <v>129</v>
      </c>
      <c r="D130" s="13" t="s">
        <v>17</v>
      </c>
      <c r="E130" s="16" t="s">
        <v>446</v>
      </c>
      <c r="F130" s="13" t="s">
        <v>47</v>
      </c>
      <c r="G130" s="17">
        <v>45223</v>
      </c>
      <c r="H130" s="17">
        <v>45358</v>
      </c>
      <c r="I130" s="15">
        <v>409.5</v>
      </c>
      <c r="J130" s="15">
        <v>419.75</v>
      </c>
      <c r="K130" s="18">
        <f t="shared" si="24"/>
        <v>10.25</v>
      </c>
      <c r="L130" s="31">
        <f t="shared" si="26"/>
        <v>1.0250305250305249</v>
      </c>
      <c r="M130" s="15">
        <v>0</v>
      </c>
      <c r="N130" s="15">
        <v>0</v>
      </c>
      <c r="O130" s="15">
        <v>0</v>
      </c>
      <c r="P130" s="24"/>
      <c r="Q130" s="46" t="s">
        <v>447</v>
      </c>
      <c r="R130" s="45" t="s">
        <v>291</v>
      </c>
      <c r="S130" s="45" t="s">
        <v>448</v>
      </c>
    </row>
    <row r="131" spans="2:19">
      <c r="B131" s="13"/>
      <c r="C131" s="18">
        <v>130</v>
      </c>
      <c r="D131" s="13" t="s">
        <v>17</v>
      </c>
      <c r="E131" s="16" t="s">
        <v>449</v>
      </c>
      <c r="F131" s="13" t="s">
        <v>172</v>
      </c>
      <c r="G131" s="17">
        <v>45226</v>
      </c>
      <c r="H131" s="17"/>
      <c r="I131" s="15">
        <v>130</v>
      </c>
      <c r="J131" s="15"/>
      <c r="K131" s="18">
        <f t="shared" si="24"/>
        <v>-130</v>
      </c>
      <c r="L131" s="31" t="str">
        <f t="shared" si="25"/>
        <v/>
      </c>
      <c r="M131" s="15"/>
      <c r="N131" s="15"/>
      <c r="O131" s="15"/>
      <c r="P131" s="24"/>
      <c r="Q131" s="46" t="s">
        <v>450</v>
      </c>
      <c r="R131" s="45" t="s">
        <v>429</v>
      </c>
      <c r="S131" s="45" t="s">
        <v>285</v>
      </c>
    </row>
    <row r="132" spans="2:19">
      <c r="B132" s="13" t="s">
        <v>505</v>
      </c>
      <c r="C132" s="18">
        <v>131</v>
      </c>
      <c r="D132" s="13" t="s">
        <v>18</v>
      </c>
      <c r="E132" s="16" t="s">
        <v>580</v>
      </c>
      <c r="F132" s="13" t="s">
        <v>47</v>
      </c>
      <c r="G132" s="17">
        <v>45230</v>
      </c>
      <c r="H132" s="17">
        <v>45365</v>
      </c>
      <c r="I132" s="15">
        <v>767</v>
      </c>
      <c r="J132" s="15">
        <v>776.75</v>
      </c>
      <c r="K132" s="18">
        <f t="shared" si="24"/>
        <v>9.75</v>
      </c>
      <c r="L132" s="31">
        <f t="shared" si="25"/>
        <v>1.0127118644067796</v>
      </c>
      <c r="M132" s="15">
        <v>0</v>
      </c>
      <c r="N132" s="15">
        <v>9.75</v>
      </c>
      <c r="O132" s="15">
        <v>0</v>
      </c>
      <c r="P132" s="24"/>
      <c r="Q132" s="46" t="s">
        <v>451</v>
      </c>
      <c r="R132" s="45" t="s">
        <v>358</v>
      </c>
      <c r="S132" s="45" t="s">
        <v>359</v>
      </c>
    </row>
    <row r="133" spans="2:19">
      <c r="B133" s="13" t="s">
        <v>426</v>
      </c>
      <c r="C133" s="18">
        <v>132</v>
      </c>
      <c r="D133" s="13" t="s">
        <v>17</v>
      </c>
      <c r="E133" s="16" t="s">
        <v>452</v>
      </c>
      <c r="F133" s="13" t="s">
        <v>173</v>
      </c>
      <c r="G133" s="17">
        <v>45230</v>
      </c>
      <c r="H133" s="17">
        <v>45273</v>
      </c>
      <c r="I133" s="15">
        <v>107.5</v>
      </c>
      <c r="J133" s="15">
        <v>101.75</v>
      </c>
      <c r="K133" s="18">
        <f t="shared" si="24"/>
        <v>-5.75</v>
      </c>
      <c r="L133" s="31">
        <f t="shared" si="25"/>
        <v>0.94651162790697674</v>
      </c>
      <c r="M133" s="15">
        <v>0</v>
      </c>
      <c r="N133" s="15">
        <v>0</v>
      </c>
      <c r="O133" s="15">
        <v>0</v>
      </c>
      <c r="P133" s="24"/>
      <c r="Q133" s="46" t="s">
        <v>453</v>
      </c>
      <c r="R133" s="45" t="s">
        <v>454</v>
      </c>
      <c r="S133" s="45" t="s">
        <v>285</v>
      </c>
    </row>
    <row r="134" spans="2:19">
      <c r="B134" s="13" t="s">
        <v>505</v>
      </c>
      <c r="C134" s="18">
        <v>133</v>
      </c>
      <c r="D134" s="13" t="s">
        <v>18</v>
      </c>
      <c r="E134" s="16" t="s">
        <v>601</v>
      </c>
      <c r="F134" s="13" t="s">
        <v>172</v>
      </c>
      <c r="G134" s="17">
        <v>45236</v>
      </c>
      <c r="H134" s="17">
        <v>45342</v>
      </c>
      <c r="I134" s="15">
        <v>390.5</v>
      </c>
      <c r="J134" s="15">
        <v>296.5</v>
      </c>
      <c r="K134" s="18">
        <f t="shared" si="24"/>
        <v>-94</v>
      </c>
      <c r="L134" s="31">
        <f t="shared" si="25"/>
        <v>0.75928297055057614</v>
      </c>
      <c r="M134" s="25">
        <v>0</v>
      </c>
      <c r="N134" s="25">
        <v>0</v>
      </c>
      <c r="O134" s="25">
        <v>0</v>
      </c>
      <c r="P134" s="56"/>
      <c r="Q134" s="46" t="s">
        <v>456</v>
      </c>
      <c r="R134" s="45" t="s">
        <v>457</v>
      </c>
      <c r="S134" s="45" t="s">
        <v>96</v>
      </c>
    </row>
    <row r="135" spans="2:19">
      <c r="B135" s="13" t="s">
        <v>505</v>
      </c>
      <c r="C135" s="18">
        <v>134</v>
      </c>
      <c r="D135" s="13" t="s">
        <v>18</v>
      </c>
      <c r="E135" s="16" t="s">
        <v>515</v>
      </c>
      <c r="F135" s="13" t="s">
        <v>172</v>
      </c>
      <c r="G135" s="17">
        <v>45244</v>
      </c>
      <c r="H135" s="17">
        <v>45303</v>
      </c>
      <c r="I135" s="15">
        <v>54</v>
      </c>
      <c r="J135" s="15">
        <v>43.5</v>
      </c>
      <c r="K135" s="18">
        <f t="shared" si="24"/>
        <v>-10.5</v>
      </c>
      <c r="L135" s="31">
        <f t="shared" si="25"/>
        <v>0.80555555555555558</v>
      </c>
      <c r="M135" s="15">
        <v>0</v>
      </c>
      <c r="N135" s="15">
        <v>0</v>
      </c>
      <c r="O135" s="15">
        <v>0</v>
      </c>
      <c r="P135" s="24"/>
      <c r="Q135" s="46" t="s">
        <v>459</v>
      </c>
      <c r="R135" s="45" t="s">
        <v>92</v>
      </c>
      <c r="S135" s="45" t="s">
        <v>91</v>
      </c>
    </row>
    <row r="136" spans="2:19">
      <c r="B136" s="13" t="s">
        <v>426</v>
      </c>
      <c r="C136" s="18">
        <v>135</v>
      </c>
      <c r="D136" s="13" t="s">
        <v>17</v>
      </c>
      <c r="E136" s="16" t="s">
        <v>458</v>
      </c>
      <c r="F136" s="13" t="s">
        <v>47</v>
      </c>
      <c r="G136" s="17">
        <v>45244</v>
      </c>
      <c r="H136" s="17">
        <v>45272</v>
      </c>
      <c r="I136" s="15">
        <v>59</v>
      </c>
      <c r="J136" s="15">
        <v>62</v>
      </c>
      <c r="K136" s="18">
        <f t="shared" ref="K136:K142" si="27">J136-I136</f>
        <v>3</v>
      </c>
      <c r="L136" s="31">
        <f t="shared" ref="L136:L201" si="28">IF(J136="","",J136/I136)</f>
        <v>1.0508474576271187</v>
      </c>
      <c r="M136" s="96">
        <v>0</v>
      </c>
      <c r="N136" s="96">
        <v>0</v>
      </c>
      <c r="O136" s="96">
        <v>0</v>
      </c>
      <c r="P136" s="24"/>
      <c r="Q136" s="46" t="s">
        <v>460</v>
      </c>
      <c r="R136" s="45" t="s">
        <v>461</v>
      </c>
      <c r="S136" s="45" t="s">
        <v>188</v>
      </c>
    </row>
    <row r="137" spans="2:19">
      <c r="B137" s="13" t="s">
        <v>505</v>
      </c>
      <c r="C137" s="18">
        <v>136</v>
      </c>
      <c r="D137" s="13" t="s">
        <v>17</v>
      </c>
      <c r="E137" s="16" t="s">
        <v>462</v>
      </c>
      <c r="F137" s="13" t="s">
        <v>172</v>
      </c>
      <c r="G137" s="17">
        <v>45243</v>
      </c>
      <c r="H137" s="17">
        <v>45309</v>
      </c>
      <c r="I137" s="15">
        <v>154.25</v>
      </c>
      <c r="J137" s="15">
        <v>129.75</v>
      </c>
      <c r="K137" s="18">
        <f t="shared" si="27"/>
        <v>-24.5</v>
      </c>
      <c r="L137" s="31">
        <f t="shared" si="28"/>
        <v>0.8411669367909238</v>
      </c>
      <c r="M137" s="15">
        <v>0</v>
      </c>
      <c r="N137" s="15">
        <v>0</v>
      </c>
      <c r="O137" s="15">
        <v>0</v>
      </c>
      <c r="P137" s="24"/>
      <c r="Q137" s="46" t="s">
        <v>463</v>
      </c>
      <c r="R137" s="45" t="s">
        <v>454</v>
      </c>
      <c r="S137" s="45" t="s">
        <v>285</v>
      </c>
    </row>
    <row r="138" spans="2:19">
      <c r="B138" s="13"/>
      <c r="C138" s="18">
        <v>137</v>
      </c>
      <c r="D138" s="13" t="s">
        <v>18</v>
      </c>
      <c r="E138" s="16" t="s">
        <v>464</v>
      </c>
      <c r="F138" s="13" t="s">
        <v>47</v>
      </c>
      <c r="G138" s="17">
        <v>45246</v>
      </c>
      <c r="H138" s="17"/>
      <c r="I138" s="15">
        <v>587</v>
      </c>
      <c r="J138" s="15"/>
      <c r="K138" s="18">
        <f t="shared" si="27"/>
        <v>-587</v>
      </c>
      <c r="L138" s="31" t="str">
        <f t="shared" si="28"/>
        <v/>
      </c>
      <c r="M138" s="15"/>
      <c r="N138" s="15"/>
      <c r="O138" s="15"/>
      <c r="P138" s="24"/>
      <c r="Q138" s="46" t="s">
        <v>465</v>
      </c>
      <c r="R138" s="45" t="s">
        <v>288</v>
      </c>
      <c r="S138" s="45" t="s">
        <v>448</v>
      </c>
    </row>
    <row r="139" spans="2:19">
      <c r="B139" s="110" t="s">
        <v>505</v>
      </c>
      <c r="C139" s="18">
        <v>138</v>
      </c>
      <c r="D139" s="13" t="s">
        <v>17</v>
      </c>
      <c r="E139" s="16" t="s">
        <v>466</v>
      </c>
      <c r="F139" s="13" t="s">
        <v>172</v>
      </c>
      <c r="G139" s="17">
        <v>45250</v>
      </c>
      <c r="H139" s="17"/>
      <c r="I139" s="15">
        <v>232.25</v>
      </c>
      <c r="J139" s="15">
        <v>230</v>
      </c>
      <c r="K139" s="18">
        <f t="shared" si="27"/>
        <v>-2.25</v>
      </c>
      <c r="L139" s="31">
        <f t="shared" si="28"/>
        <v>0.9903121636167922</v>
      </c>
      <c r="M139" s="25">
        <v>0</v>
      </c>
      <c r="N139" s="25">
        <v>0</v>
      </c>
      <c r="O139" s="25">
        <v>0</v>
      </c>
      <c r="P139" s="24"/>
      <c r="Q139" s="46" t="s">
        <v>467</v>
      </c>
      <c r="R139" s="45" t="s">
        <v>468</v>
      </c>
      <c r="S139" s="45" t="s">
        <v>53</v>
      </c>
    </row>
    <row r="140" spans="2:19">
      <c r="B140" s="13" t="s">
        <v>426</v>
      </c>
      <c r="C140" s="18">
        <v>139</v>
      </c>
      <c r="D140" s="13" t="s">
        <v>17</v>
      </c>
      <c r="E140" s="16" t="s">
        <v>469</v>
      </c>
      <c r="F140" s="13" t="s">
        <v>172</v>
      </c>
      <c r="G140" s="17">
        <v>45253</v>
      </c>
      <c r="H140" s="17">
        <v>45286</v>
      </c>
      <c r="I140" s="15">
        <v>44</v>
      </c>
      <c r="J140" s="15">
        <v>32.75</v>
      </c>
      <c r="K140" s="18">
        <f t="shared" si="27"/>
        <v>-11.25</v>
      </c>
      <c r="L140" s="31">
        <f t="shared" si="28"/>
        <v>0.74431818181818177</v>
      </c>
      <c r="M140" s="15">
        <v>0</v>
      </c>
      <c r="N140" s="15">
        <v>0</v>
      </c>
      <c r="O140" s="15">
        <v>0</v>
      </c>
      <c r="P140" s="24"/>
      <c r="Q140" s="46" t="s">
        <v>470</v>
      </c>
      <c r="R140" s="45" t="s">
        <v>228</v>
      </c>
      <c r="S140" s="45" t="s">
        <v>334</v>
      </c>
    </row>
    <row r="141" spans="2:19">
      <c r="B141" s="13" t="s">
        <v>505</v>
      </c>
      <c r="C141" s="18">
        <v>140</v>
      </c>
      <c r="D141" s="13" t="s">
        <v>17</v>
      </c>
      <c r="E141" s="16" t="s">
        <v>471</v>
      </c>
      <c r="F141" s="13" t="s">
        <v>47</v>
      </c>
      <c r="G141" s="17">
        <v>45257</v>
      </c>
      <c r="H141" s="17">
        <v>45358</v>
      </c>
      <c r="I141" s="15">
        <v>214</v>
      </c>
      <c r="J141" s="15">
        <v>225</v>
      </c>
      <c r="K141" s="18">
        <f t="shared" si="27"/>
        <v>11</v>
      </c>
      <c r="L141" s="31">
        <f t="shared" si="28"/>
        <v>1.0514018691588785</v>
      </c>
      <c r="M141" s="15">
        <v>0</v>
      </c>
      <c r="N141" s="15">
        <v>0</v>
      </c>
      <c r="O141" s="15">
        <v>0</v>
      </c>
      <c r="P141" s="24"/>
      <c r="Q141" s="46" t="s">
        <v>472</v>
      </c>
      <c r="R141" s="45" t="s">
        <v>423</v>
      </c>
      <c r="S141" s="45" t="s">
        <v>448</v>
      </c>
    </row>
    <row r="142" spans="2:19">
      <c r="B142" s="13" t="s">
        <v>505</v>
      </c>
      <c r="C142" s="18">
        <v>141</v>
      </c>
      <c r="D142" s="13" t="s">
        <v>17</v>
      </c>
      <c r="E142" s="16" t="s">
        <v>581</v>
      </c>
      <c r="F142" s="13" t="s">
        <v>47</v>
      </c>
      <c r="G142" s="17">
        <v>45258</v>
      </c>
      <c r="H142" s="17">
        <v>45338</v>
      </c>
      <c r="I142" s="15">
        <v>748.5</v>
      </c>
      <c r="J142" s="15">
        <v>828.75</v>
      </c>
      <c r="K142" s="18">
        <f t="shared" si="27"/>
        <v>80.25</v>
      </c>
      <c r="L142" s="31">
        <f t="shared" si="28"/>
        <v>1.1072144288577155</v>
      </c>
      <c r="M142" s="15">
        <v>0</v>
      </c>
      <c r="N142" s="15">
        <v>80.25</v>
      </c>
      <c r="O142" s="15">
        <v>0</v>
      </c>
      <c r="P142" s="24"/>
      <c r="Q142" s="46" t="s">
        <v>473</v>
      </c>
      <c r="R142" s="45" t="s">
        <v>358</v>
      </c>
      <c r="S142" s="45" t="s">
        <v>359</v>
      </c>
    </row>
    <row r="143" spans="2:19">
      <c r="B143" s="13" t="s">
        <v>505</v>
      </c>
      <c r="C143" s="18">
        <v>142</v>
      </c>
      <c r="D143" s="13" t="s">
        <v>17</v>
      </c>
      <c r="E143" s="16" t="s">
        <v>474</v>
      </c>
      <c r="F143" s="13" t="s">
        <v>172</v>
      </c>
      <c r="G143" s="17">
        <v>45286</v>
      </c>
      <c r="H143" s="17">
        <v>45364</v>
      </c>
      <c r="I143" s="15">
        <v>118.25</v>
      </c>
      <c r="J143" s="15">
        <v>61.75</v>
      </c>
      <c r="K143" s="18">
        <f t="shared" ref="K143:K201" si="29">J143-I143</f>
        <v>-56.5</v>
      </c>
      <c r="L143" s="31">
        <f t="shared" si="28"/>
        <v>0.52219873150105711</v>
      </c>
      <c r="M143" s="15">
        <v>0</v>
      </c>
      <c r="N143" s="15">
        <v>0</v>
      </c>
      <c r="O143" s="15">
        <v>0</v>
      </c>
      <c r="P143" s="24"/>
      <c r="Q143" s="46" t="s">
        <v>475</v>
      </c>
      <c r="R143" s="45" t="s">
        <v>228</v>
      </c>
      <c r="S143" s="45" t="s">
        <v>278</v>
      </c>
    </row>
    <row r="144" spans="2:19">
      <c r="B144" s="13"/>
      <c r="C144" s="18">
        <v>143</v>
      </c>
      <c r="D144" s="13" t="s">
        <v>17</v>
      </c>
      <c r="E144" s="16" t="s">
        <v>477</v>
      </c>
      <c r="F144" s="13" t="s">
        <v>172</v>
      </c>
      <c r="G144" s="17">
        <v>45261</v>
      </c>
      <c r="H144" s="17"/>
      <c r="I144" s="15">
        <v>118.5</v>
      </c>
      <c r="J144" s="15"/>
      <c r="K144" s="18">
        <f t="shared" si="29"/>
        <v>-118.5</v>
      </c>
      <c r="L144" s="31" t="str">
        <f t="shared" si="28"/>
        <v/>
      </c>
      <c r="M144" s="15"/>
      <c r="N144" s="15"/>
      <c r="O144" s="15"/>
      <c r="P144" s="24"/>
      <c r="Q144" s="46" t="s">
        <v>478</v>
      </c>
      <c r="R144" s="45" t="s">
        <v>398</v>
      </c>
      <c r="S144" s="45" t="s">
        <v>285</v>
      </c>
    </row>
    <row r="145" spans="2:19">
      <c r="B145" s="13"/>
      <c r="C145" s="18">
        <v>144</v>
      </c>
      <c r="D145" s="13" t="s">
        <v>17</v>
      </c>
      <c r="E145" s="16" t="s">
        <v>479</v>
      </c>
      <c r="F145" s="13" t="s">
        <v>172</v>
      </c>
      <c r="G145" s="17">
        <v>45236</v>
      </c>
      <c r="H145" s="17"/>
      <c r="I145" s="15">
        <v>360.75</v>
      </c>
      <c r="J145" s="15"/>
      <c r="K145" s="18">
        <f t="shared" si="29"/>
        <v>-360.75</v>
      </c>
      <c r="L145" s="31" t="str">
        <f t="shared" si="28"/>
        <v/>
      </c>
      <c r="M145" s="15"/>
      <c r="N145" s="15"/>
      <c r="O145" s="15"/>
      <c r="P145" s="24"/>
      <c r="Q145" s="46" t="s">
        <v>480</v>
      </c>
      <c r="R145" s="45" t="s">
        <v>429</v>
      </c>
      <c r="S145" s="45" t="s">
        <v>285</v>
      </c>
    </row>
    <row r="146" spans="2:19">
      <c r="B146" s="13" t="s">
        <v>505</v>
      </c>
      <c r="C146" s="18">
        <v>145</v>
      </c>
      <c r="D146" s="13" t="s">
        <v>17</v>
      </c>
      <c r="E146" s="16" t="s">
        <v>481</v>
      </c>
      <c r="F146" s="13" t="s">
        <v>172</v>
      </c>
      <c r="G146" s="17">
        <v>45278</v>
      </c>
      <c r="H146" s="17">
        <v>45364</v>
      </c>
      <c r="I146" s="15">
        <v>250.75</v>
      </c>
      <c r="J146" s="15">
        <v>157</v>
      </c>
      <c r="K146" s="18">
        <f t="shared" si="29"/>
        <v>-93.75</v>
      </c>
      <c r="L146" s="31">
        <f t="shared" si="28"/>
        <v>0.62612163509471586</v>
      </c>
      <c r="M146" s="25">
        <v>0</v>
      </c>
      <c r="N146" s="25">
        <v>0</v>
      </c>
      <c r="O146" s="25">
        <v>0</v>
      </c>
      <c r="P146" s="24"/>
      <c r="Q146" s="46" t="s">
        <v>482</v>
      </c>
      <c r="R146" s="45" t="s">
        <v>445</v>
      </c>
      <c r="S146" s="45" t="s">
        <v>96</v>
      </c>
    </row>
    <row r="147" spans="2:19">
      <c r="B147" s="13" t="s">
        <v>505</v>
      </c>
      <c r="C147" s="18">
        <v>146</v>
      </c>
      <c r="D147" s="13" t="s">
        <v>17</v>
      </c>
      <c r="E147" s="16" t="s">
        <v>483</v>
      </c>
      <c r="F147" s="13" t="s">
        <v>172</v>
      </c>
      <c r="G147" s="17">
        <v>45273</v>
      </c>
      <c r="H147" s="17">
        <v>45338</v>
      </c>
      <c r="I147" s="15">
        <v>64.75</v>
      </c>
      <c r="J147" s="15">
        <v>65.5</v>
      </c>
      <c r="K147" s="18">
        <f t="shared" si="29"/>
        <v>0.75</v>
      </c>
      <c r="L147" s="31">
        <f t="shared" si="28"/>
        <v>1.0115830115830116</v>
      </c>
      <c r="M147" s="15">
        <v>0</v>
      </c>
      <c r="N147" s="15">
        <v>0</v>
      </c>
      <c r="O147" s="15">
        <v>0</v>
      </c>
      <c r="P147" s="24"/>
      <c r="Q147" s="46" t="s">
        <v>484</v>
      </c>
      <c r="R147" s="45" t="s">
        <v>115</v>
      </c>
      <c r="S147" s="45" t="s">
        <v>334</v>
      </c>
    </row>
    <row r="148" spans="2:19">
      <c r="B148" s="13" t="s">
        <v>505</v>
      </c>
      <c r="C148" s="18">
        <v>147</v>
      </c>
      <c r="D148" s="13" t="s">
        <v>17</v>
      </c>
      <c r="E148" s="16" t="s">
        <v>485</v>
      </c>
      <c r="F148" s="13" t="s">
        <v>175</v>
      </c>
      <c r="G148" s="17">
        <v>45279</v>
      </c>
      <c r="H148" s="17">
        <v>45306</v>
      </c>
      <c r="I148" s="15">
        <v>89.25</v>
      </c>
      <c r="J148" s="15">
        <v>69.75</v>
      </c>
      <c r="K148" s="18">
        <f t="shared" si="29"/>
        <v>-19.5</v>
      </c>
      <c r="L148" s="31">
        <f t="shared" si="28"/>
        <v>0.78151260504201681</v>
      </c>
      <c r="M148" s="15">
        <v>0</v>
      </c>
      <c r="N148" s="15">
        <v>0</v>
      </c>
      <c r="O148" s="15">
        <v>0</v>
      </c>
      <c r="P148" s="24"/>
      <c r="Q148" s="46" t="s">
        <v>486</v>
      </c>
      <c r="R148" s="45" t="s">
        <v>413</v>
      </c>
      <c r="S148" s="45" t="s">
        <v>218</v>
      </c>
    </row>
    <row r="149" spans="2:19">
      <c r="B149" s="13"/>
      <c r="C149" s="18">
        <v>148</v>
      </c>
      <c r="D149" s="13" t="s">
        <v>17</v>
      </c>
      <c r="E149" s="16" t="s">
        <v>487</v>
      </c>
      <c r="F149" s="13" t="s">
        <v>172</v>
      </c>
      <c r="G149" s="17">
        <v>45317</v>
      </c>
      <c r="H149" s="17"/>
      <c r="I149" s="15">
        <v>204</v>
      </c>
      <c r="J149" s="15"/>
      <c r="K149" s="18">
        <f t="shared" si="29"/>
        <v>-204</v>
      </c>
      <c r="L149" s="31" t="str">
        <f t="shared" si="28"/>
        <v/>
      </c>
      <c r="M149" s="15"/>
      <c r="N149" s="15"/>
      <c r="O149" s="15"/>
      <c r="P149" s="24"/>
      <c r="Q149" s="46" t="s">
        <v>488</v>
      </c>
      <c r="R149" s="45" t="s">
        <v>80</v>
      </c>
      <c r="S149" s="45" t="s">
        <v>334</v>
      </c>
    </row>
    <row r="150" spans="2:19">
      <c r="B150" s="13"/>
      <c r="C150" s="18">
        <v>149</v>
      </c>
      <c r="D150" s="13" t="s">
        <v>17</v>
      </c>
      <c r="E150" s="16" t="s">
        <v>489</v>
      </c>
      <c r="F150" s="13" t="s">
        <v>172</v>
      </c>
      <c r="G150" s="17">
        <v>45307</v>
      </c>
      <c r="H150" s="17"/>
      <c r="I150" s="15">
        <v>398</v>
      </c>
      <c r="J150" s="15"/>
      <c r="K150" s="18">
        <f t="shared" si="29"/>
        <v>-398</v>
      </c>
      <c r="L150" s="31" t="str">
        <f t="shared" si="28"/>
        <v/>
      </c>
      <c r="M150" s="15"/>
      <c r="N150" s="15"/>
      <c r="O150" s="15"/>
      <c r="P150" s="24"/>
      <c r="Q150" s="46" t="s">
        <v>492</v>
      </c>
      <c r="R150" s="45" t="s">
        <v>81</v>
      </c>
      <c r="S150" s="45" t="s">
        <v>91</v>
      </c>
    </row>
    <row r="151" spans="2:19">
      <c r="B151" s="13" t="s">
        <v>505</v>
      </c>
      <c r="C151" s="18">
        <v>150</v>
      </c>
      <c r="D151" s="13" t="s">
        <v>17</v>
      </c>
      <c r="E151" s="16" t="s">
        <v>490</v>
      </c>
      <c r="F151" s="13" t="s">
        <v>47</v>
      </c>
      <c r="G151" s="17">
        <v>45285</v>
      </c>
      <c r="H151" s="17">
        <v>45321</v>
      </c>
      <c r="I151" s="15">
        <v>138.25</v>
      </c>
      <c r="J151" s="15">
        <v>116.5</v>
      </c>
      <c r="K151" s="18">
        <f t="shared" si="29"/>
        <v>-21.75</v>
      </c>
      <c r="L151" s="31">
        <f t="shared" si="28"/>
        <v>0.84267631103074137</v>
      </c>
      <c r="M151" s="15">
        <v>0</v>
      </c>
      <c r="N151" s="15">
        <v>0</v>
      </c>
      <c r="O151" s="15">
        <v>0</v>
      </c>
      <c r="P151" s="24"/>
      <c r="Q151" s="46" t="s">
        <v>493</v>
      </c>
      <c r="R151" s="45" t="s">
        <v>94</v>
      </c>
      <c r="S151" s="45" t="s">
        <v>495</v>
      </c>
    </row>
    <row r="152" spans="2:19">
      <c r="B152" s="13"/>
      <c r="C152" s="18">
        <v>151</v>
      </c>
      <c r="D152" s="13" t="s">
        <v>17</v>
      </c>
      <c r="E152" s="16" t="s">
        <v>491</v>
      </c>
      <c r="F152" s="13" t="s">
        <v>47</v>
      </c>
      <c r="G152" s="17">
        <v>45300</v>
      </c>
      <c r="H152" s="17"/>
      <c r="I152" s="15">
        <v>1075.25</v>
      </c>
      <c r="J152" s="15"/>
      <c r="K152" s="18">
        <f t="shared" si="29"/>
        <v>-1075.25</v>
      </c>
      <c r="L152" s="31" t="str">
        <f t="shared" si="28"/>
        <v/>
      </c>
      <c r="M152" s="15"/>
      <c r="N152" s="15"/>
      <c r="O152" s="15"/>
      <c r="P152" s="24"/>
      <c r="Q152" s="46" t="s">
        <v>494</v>
      </c>
      <c r="R152" s="45" t="s">
        <v>496</v>
      </c>
      <c r="S152" s="45" t="s">
        <v>260</v>
      </c>
    </row>
    <row r="153" spans="2:19" ht="18.75">
      <c r="B153" s="13" t="s">
        <v>505</v>
      </c>
      <c r="C153" s="18">
        <v>152</v>
      </c>
      <c r="D153" s="13" t="s">
        <v>17</v>
      </c>
      <c r="E153" s="16" t="s">
        <v>497</v>
      </c>
      <c r="F153" s="13" t="s">
        <v>172</v>
      </c>
      <c r="G153" s="17">
        <v>45303</v>
      </c>
      <c r="H153" s="17">
        <v>45365</v>
      </c>
      <c r="I153" s="15">
        <v>325</v>
      </c>
      <c r="J153" s="15">
        <v>433.75</v>
      </c>
      <c r="K153" s="18">
        <f t="shared" si="29"/>
        <v>108.75</v>
      </c>
      <c r="L153" s="31">
        <f t="shared" si="28"/>
        <v>1.3346153846153845</v>
      </c>
      <c r="M153" s="25">
        <v>0</v>
      </c>
      <c r="N153" s="25">
        <v>0</v>
      </c>
      <c r="O153" s="25">
        <v>0</v>
      </c>
      <c r="P153" s="109" t="s">
        <v>595</v>
      </c>
      <c r="Q153" s="46" t="s">
        <v>498</v>
      </c>
      <c r="R153" s="45" t="s">
        <v>222</v>
      </c>
      <c r="S153" s="45" t="s">
        <v>96</v>
      </c>
    </row>
    <row r="154" spans="2:19">
      <c r="B154" s="13"/>
      <c r="C154" s="18">
        <v>153</v>
      </c>
      <c r="D154" s="13" t="s">
        <v>17</v>
      </c>
      <c r="E154" s="16" t="s">
        <v>499</v>
      </c>
      <c r="F154" s="13" t="s">
        <v>47</v>
      </c>
      <c r="G154" s="17">
        <v>45320</v>
      </c>
      <c r="H154" s="17"/>
      <c r="I154" s="15">
        <v>469.25</v>
      </c>
      <c r="J154" s="15"/>
      <c r="K154" s="18">
        <f t="shared" ref="K154:K158" si="30">J154-I154</f>
        <v>-469.25</v>
      </c>
      <c r="L154" s="31" t="str">
        <f t="shared" ref="L154:L158" si="31">IF(J154="","",J154/I154)</f>
        <v/>
      </c>
      <c r="M154" s="15"/>
      <c r="N154" s="15"/>
      <c r="O154" s="15"/>
      <c r="P154" s="24"/>
      <c r="Q154" s="46" t="s">
        <v>500</v>
      </c>
      <c r="R154" s="45" t="s">
        <v>358</v>
      </c>
      <c r="S154" s="45" t="s">
        <v>359</v>
      </c>
    </row>
    <row r="155" spans="2:19">
      <c r="B155" s="13" t="s">
        <v>505</v>
      </c>
      <c r="C155" s="18">
        <v>154</v>
      </c>
      <c r="D155" s="13" t="s">
        <v>17</v>
      </c>
      <c r="E155" s="16" t="s">
        <v>501</v>
      </c>
      <c r="F155" s="13" t="s">
        <v>172</v>
      </c>
      <c r="G155" s="17">
        <v>45307</v>
      </c>
      <c r="H155" s="17">
        <v>45365</v>
      </c>
      <c r="I155" s="15">
        <v>218.25</v>
      </c>
      <c r="J155" s="15">
        <v>190</v>
      </c>
      <c r="K155" s="18">
        <f t="shared" si="30"/>
        <v>-28.25</v>
      </c>
      <c r="L155" s="31">
        <f t="shared" si="31"/>
        <v>0.87056128293241697</v>
      </c>
      <c r="M155" s="25">
        <v>0</v>
      </c>
      <c r="N155" s="25">
        <v>0</v>
      </c>
      <c r="O155" s="25">
        <v>0</v>
      </c>
      <c r="P155" s="24"/>
      <c r="Q155" s="46" t="s">
        <v>502</v>
      </c>
      <c r="R155" s="45" t="s">
        <v>445</v>
      </c>
      <c r="S155" s="45" t="s">
        <v>96</v>
      </c>
    </row>
    <row r="156" spans="2:19">
      <c r="B156" s="13" t="s">
        <v>505</v>
      </c>
      <c r="C156" s="18">
        <v>155</v>
      </c>
      <c r="D156" s="13" t="s">
        <v>17</v>
      </c>
      <c r="E156" s="16" t="s">
        <v>503</v>
      </c>
      <c r="F156" s="13" t="s">
        <v>174</v>
      </c>
      <c r="G156" s="17">
        <v>45320</v>
      </c>
      <c r="H156" s="112"/>
      <c r="I156" s="15">
        <v>150</v>
      </c>
      <c r="J156" s="15">
        <v>146.75</v>
      </c>
      <c r="K156" s="18">
        <f t="shared" si="30"/>
        <v>-3.25</v>
      </c>
      <c r="L156" s="31">
        <f t="shared" si="31"/>
        <v>0.97833333333333339</v>
      </c>
      <c r="M156" s="15">
        <v>0</v>
      </c>
      <c r="N156" s="15">
        <v>0</v>
      </c>
      <c r="O156" s="15">
        <v>0</v>
      </c>
      <c r="P156" s="24" t="s">
        <v>347</v>
      </c>
      <c r="Q156" s="46" t="s">
        <v>504</v>
      </c>
      <c r="R156" s="45" t="s">
        <v>82</v>
      </c>
      <c r="S156" s="45" t="s">
        <v>344</v>
      </c>
    </row>
    <row r="157" spans="2:19">
      <c r="B157" s="13" t="s">
        <v>505</v>
      </c>
      <c r="C157" s="18">
        <v>156</v>
      </c>
      <c r="D157" s="13" t="s">
        <v>17</v>
      </c>
      <c r="E157" s="16" t="s">
        <v>507</v>
      </c>
      <c r="F157" s="13" t="s">
        <v>175</v>
      </c>
      <c r="G157" s="17">
        <v>45314</v>
      </c>
      <c r="H157" s="17">
        <v>45335</v>
      </c>
      <c r="I157" s="15">
        <v>123.5</v>
      </c>
      <c r="J157" s="15">
        <v>107.75</v>
      </c>
      <c r="K157" s="18">
        <f t="shared" si="30"/>
        <v>-15.75</v>
      </c>
      <c r="L157" s="31">
        <f t="shared" si="31"/>
        <v>0.87246963562753033</v>
      </c>
      <c r="M157" s="15">
        <v>0</v>
      </c>
      <c r="N157" s="15">
        <v>0</v>
      </c>
      <c r="O157" s="15">
        <v>0</v>
      </c>
      <c r="P157" s="24"/>
      <c r="Q157" s="46" t="s">
        <v>508</v>
      </c>
      <c r="R157" s="45" t="s">
        <v>413</v>
      </c>
      <c r="S157" s="45" t="s">
        <v>218</v>
      </c>
    </row>
    <row r="158" spans="2:19">
      <c r="B158" s="13" t="s">
        <v>505</v>
      </c>
      <c r="C158" s="18">
        <v>157</v>
      </c>
      <c r="D158" s="13" t="s">
        <v>17</v>
      </c>
      <c r="E158" s="16" t="s">
        <v>509</v>
      </c>
      <c r="F158" s="13" t="s">
        <v>172</v>
      </c>
      <c r="G158" s="17">
        <v>45314</v>
      </c>
      <c r="H158" s="17">
        <v>45362</v>
      </c>
      <c r="I158" s="15">
        <v>82.25</v>
      </c>
      <c r="J158" s="15">
        <v>89.75</v>
      </c>
      <c r="K158" s="18">
        <f t="shared" si="30"/>
        <v>7.5</v>
      </c>
      <c r="L158" s="31">
        <f t="shared" si="31"/>
        <v>1.0911854103343466</v>
      </c>
      <c r="M158" s="15">
        <v>0</v>
      </c>
      <c r="N158" s="15">
        <v>0</v>
      </c>
      <c r="O158" s="15">
        <v>0</v>
      </c>
      <c r="P158" s="24"/>
      <c r="Q158" s="46" t="s">
        <v>511</v>
      </c>
      <c r="R158" s="45" t="s">
        <v>115</v>
      </c>
      <c r="S158" s="45" t="s">
        <v>334</v>
      </c>
    </row>
    <row r="159" spans="2:19">
      <c r="B159" s="13" t="s">
        <v>505</v>
      </c>
      <c r="C159" s="18">
        <v>158</v>
      </c>
      <c r="D159" s="13" t="s">
        <v>17</v>
      </c>
      <c r="E159" s="16" t="s">
        <v>510</v>
      </c>
      <c r="F159" s="13" t="s">
        <v>172</v>
      </c>
      <c r="G159" s="17">
        <v>45314</v>
      </c>
      <c r="H159" s="17">
        <v>45362</v>
      </c>
      <c r="I159" s="15">
        <v>49.25</v>
      </c>
      <c r="J159" s="15">
        <v>31.75</v>
      </c>
      <c r="K159" s="18">
        <f t="shared" si="29"/>
        <v>-17.5</v>
      </c>
      <c r="L159" s="31">
        <f t="shared" si="28"/>
        <v>0.64467005076142136</v>
      </c>
      <c r="M159" s="15">
        <v>0</v>
      </c>
      <c r="N159" s="15">
        <v>0</v>
      </c>
      <c r="O159" s="15">
        <v>0</v>
      </c>
      <c r="P159" s="24"/>
      <c r="Q159" s="46" t="s">
        <v>512</v>
      </c>
      <c r="R159" s="45" t="s">
        <v>115</v>
      </c>
      <c r="S159" s="45" t="s">
        <v>334</v>
      </c>
    </row>
    <row r="160" spans="2:19">
      <c r="B160" s="13"/>
      <c r="C160" s="18">
        <v>159</v>
      </c>
      <c r="D160" s="13" t="s">
        <v>17</v>
      </c>
      <c r="E160" s="16" t="s">
        <v>516</v>
      </c>
      <c r="F160" s="13" t="s">
        <v>172</v>
      </c>
      <c r="G160" s="17">
        <v>45314</v>
      </c>
      <c r="H160" s="17"/>
      <c r="I160" s="15">
        <v>165</v>
      </c>
      <c r="J160" s="15"/>
      <c r="K160" s="18">
        <f t="shared" ref="K160:K165" si="32">J160-I160</f>
        <v>-165</v>
      </c>
      <c r="L160" s="31" t="str">
        <f t="shared" ref="L160:L165" si="33">IF(J160="","",J160/I160)</f>
        <v/>
      </c>
      <c r="M160" s="15"/>
      <c r="N160" s="15"/>
      <c r="O160" s="15"/>
      <c r="P160" s="24"/>
      <c r="Q160" s="46" t="s">
        <v>513</v>
      </c>
      <c r="R160" s="45" t="s">
        <v>521</v>
      </c>
      <c r="S160" s="45" t="s">
        <v>53</v>
      </c>
    </row>
    <row r="161" spans="2:19">
      <c r="B161" s="13" t="s">
        <v>505</v>
      </c>
      <c r="C161" s="18">
        <v>160</v>
      </c>
      <c r="D161" s="13" t="s">
        <v>17</v>
      </c>
      <c r="E161" s="16" t="s">
        <v>517</v>
      </c>
      <c r="F161" s="13" t="s">
        <v>172</v>
      </c>
      <c r="G161" s="17">
        <v>45314</v>
      </c>
      <c r="H161" s="17">
        <v>45365</v>
      </c>
      <c r="I161" s="15">
        <v>107</v>
      </c>
      <c r="J161" s="15">
        <v>83</v>
      </c>
      <c r="K161" s="18">
        <f t="shared" si="32"/>
        <v>-24</v>
      </c>
      <c r="L161" s="31">
        <f t="shared" si="33"/>
        <v>0.77570093457943923</v>
      </c>
      <c r="M161" s="15">
        <v>0</v>
      </c>
      <c r="N161" s="15">
        <v>0</v>
      </c>
      <c r="O161" s="15">
        <v>0</v>
      </c>
      <c r="P161" s="24"/>
      <c r="Q161" s="46" t="s">
        <v>519</v>
      </c>
      <c r="R161" s="45" t="s">
        <v>468</v>
      </c>
      <c r="S161" s="45" t="s">
        <v>53</v>
      </c>
    </row>
    <row r="162" spans="2:19">
      <c r="B162" s="13" t="s">
        <v>505</v>
      </c>
      <c r="C162" s="18">
        <v>161</v>
      </c>
      <c r="D162" s="13" t="s">
        <v>18</v>
      </c>
      <c r="E162" s="16" t="s">
        <v>518</v>
      </c>
      <c r="F162" s="13" t="s">
        <v>172</v>
      </c>
      <c r="G162" s="17">
        <v>45315</v>
      </c>
      <c r="H162" s="17">
        <v>45363</v>
      </c>
      <c r="I162" s="15">
        <v>40</v>
      </c>
      <c r="J162" s="15">
        <v>20.5</v>
      </c>
      <c r="K162" s="18">
        <f t="shared" si="32"/>
        <v>-19.5</v>
      </c>
      <c r="L162" s="31">
        <f t="shared" si="33"/>
        <v>0.51249999999999996</v>
      </c>
      <c r="M162" s="15">
        <v>0</v>
      </c>
      <c r="N162" s="15">
        <v>0</v>
      </c>
      <c r="O162" s="15">
        <v>0</v>
      </c>
      <c r="P162" s="24"/>
      <c r="Q162" s="46" t="s">
        <v>520</v>
      </c>
      <c r="R162" s="45" t="s">
        <v>468</v>
      </c>
      <c r="S162" s="45" t="s">
        <v>53</v>
      </c>
    </row>
    <row r="163" spans="2:19">
      <c r="B163" s="13"/>
      <c r="C163" s="18">
        <v>162</v>
      </c>
      <c r="D163" s="13" t="s">
        <v>17</v>
      </c>
      <c r="E163" s="16" t="s">
        <v>522</v>
      </c>
      <c r="F163" s="13" t="s">
        <v>47</v>
      </c>
      <c r="G163" s="17">
        <v>45335</v>
      </c>
      <c r="H163" s="17"/>
      <c r="I163" s="15">
        <v>498</v>
      </c>
      <c r="J163" s="15"/>
      <c r="K163" s="18">
        <f t="shared" si="32"/>
        <v>-498</v>
      </c>
      <c r="L163" s="31" t="str">
        <f t="shared" si="33"/>
        <v/>
      </c>
      <c r="M163" s="15"/>
      <c r="N163" s="15"/>
      <c r="O163" s="15"/>
      <c r="P163" s="24"/>
      <c r="Q163" s="46" t="s">
        <v>524</v>
      </c>
      <c r="R163" s="45" t="s">
        <v>461</v>
      </c>
      <c r="S163" s="45" t="s">
        <v>525</v>
      </c>
    </row>
    <row r="164" spans="2:19">
      <c r="B164" s="13"/>
      <c r="C164" s="18">
        <v>163</v>
      </c>
      <c r="D164" s="13" t="s">
        <v>17</v>
      </c>
      <c r="E164" s="16" t="s">
        <v>523</v>
      </c>
      <c r="F164" s="13" t="s">
        <v>47</v>
      </c>
      <c r="G164" s="17">
        <v>45330</v>
      </c>
      <c r="H164" s="17"/>
      <c r="I164" s="15">
        <v>300.5</v>
      </c>
      <c r="J164" s="15"/>
      <c r="K164" s="18">
        <f t="shared" si="32"/>
        <v>-300.5</v>
      </c>
      <c r="L164" s="31" t="str">
        <f t="shared" si="33"/>
        <v/>
      </c>
      <c r="M164" s="15"/>
      <c r="N164" s="15"/>
      <c r="O164" s="15"/>
      <c r="P164" s="24"/>
      <c r="Q164" s="46" t="s">
        <v>561</v>
      </c>
      <c r="R164" s="45" t="s">
        <v>526</v>
      </c>
      <c r="S164" s="45" t="s">
        <v>525</v>
      </c>
    </row>
    <row r="165" spans="2:19">
      <c r="B165" s="13"/>
      <c r="C165" s="18">
        <v>164</v>
      </c>
      <c r="D165" s="13" t="s">
        <v>17</v>
      </c>
      <c r="E165" s="16" t="s">
        <v>527</v>
      </c>
      <c r="F165" s="13" t="s">
        <v>47</v>
      </c>
      <c r="G165" s="17">
        <v>45327</v>
      </c>
      <c r="H165" s="17"/>
      <c r="I165" s="15">
        <v>317.25</v>
      </c>
      <c r="J165" s="15"/>
      <c r="K165" s="18">
        <f t="shared" si="32"/>
        <v>-317.25</v>
      </c>
      <c r="L165" s="31" t="str">
        <f t="shared" si="33"/>
        <v/>
      </c>
      <c r="M165" s="15"/>
      <c r="N165" s="15"/>
      <c r="O165" s="15"/>
      <c r="P165" s="24"/>
      <c r="Q165" s="46" t="s">
        <v>528</v>
      </c>
      <c r="R165" s="45" t="s">
        <v>526</v>
      </c>
      <c r="S165" s="45" t="s">
        <v>525</v>
      </c>
    </row>
    <row r="166" spans="2:19">
      <c r="B166" s="13"/>
      <c r="C166" s="18">
        <v>165</v>
      </c>
      <c r="D166" s="13" t="s">
        <v>17</v>
      </c>
      <c r="E166" s="16" t="s">
        <v>529</v>
      </c>
      <c r="F166" s="13" t="s">
        <v>47</v>
      </c>
      <c r="G166" s="17">
        <v>45323</v>
      </c>
      <c r="H166" s="17"/>
      <c r="I166" s="15">
        <v>456</v>
      </c>
      <c r="J166" s="15"/>
      <c r="K166" s="18">
        <f t="shared" si="29"/>
        <v>-456</v>
      </c>
      <c r="L166" s="31" t="str">
        <f t="shared" si="28"/>
        <v/>
      </c>
      <c r="M166" s="15"/>
      <c r="N166" s="15"/>
      <c r="O166" s="15"/>
      <c r="P166" s="24"/>
      <c r="Q166" s="46" t="s">
        <v>530</v>
      </c>
      <c r="R166" s="45" t="s">
        <v>531</v>
      </c>
      <c r="S166" s="45" t="s">
        <v>359</v>
      </c>
    </row>
    <row r="167" spans="2:19">
      <c r="B167" s="13"/>
      <c r="C167" s="18">
        <v>166</v>
      </c>
      <c r="D167" s="13" t="s">
        <v>17</v>
      </c>
      <c r="E167" s="16" t="s">
        <v>532</v>
      </c>
      <c r="F167" s="13" t="s">
        <v>47</v>
      </c>
      <c r="G167" s="17">
        <v>45335</v>
      </c>
      <c r="H167" s="17"/>
      <c r="I167" s="15">
        <v>628</v>
      </c>
      <c r="J167" s="15"/>
      <c r="K167" s="18">
        <f t="shared" si="29"/>
        <v>-628</v>
      </c>
      <c r="L167" s="31" t="str">
        <f t="shared" si="28"/>
        <v/>
      </c>
      <c r="M167" s="15"/>
      <c r="N167" s="15"/>
      <c r="O167" s="15"/>
      <c r="P167" s="24"/>
      <c r="Q167" s="46" t="s">
        <v>533</v>
      </c>
      <c r="R167" s="45" t="s">
        <v>461</v>
      </c>
      <c r="S167" s="45" t="s">
        <v>525</v>
      </c>
    </row>
    <row r="168" spans="2:19">
      <c r="B168" s="13" t="s">
        <v>505</v>
      </c>
      <c r="C168" s="18">
        <v>167</v>
      </c>
      <c r="D168" s="13" t="s">
        <v>17</v>
      </c>
      <c r="E168" s="16" t="s">
        <v>534</v>
      </c>
      <c r="F168" s="13" t="s">
        <v>175</v>
      </c>
      <c r="G168" s="17">
        <v>45329</v>
      </c>
      <c r="H168" s="17">
        <v>45363</v>
      </c>
      <c r="I168" s="15">
        <v>79</v>
      </c>
      <c r="J168" s="15">
        <v>57.5</v>
      </c>
      <c r="K168" s="18">
        <f t="shared" si="29"/>
        <v>-21.5</v>
      </c>
      <c r="L168" s="31">
        <f t="shared" si="28"/>
        <v>0.72784810126582278</v>
      </c>
      <c r="M168" s="15">
        <v>0</v>
      </c>
      <c r="N168" s="15">
        <v>0</v>
      </c>
      <c r="O168" s="15">
        <v>0</v>
      </c>
      <c r="P168" s="24"/>
      <c r="Q168" s="46" t="s">
        <v>538</v>
      </c>
      <c r="R168" s="45" t="s">
        <v>540</v>
      </c>
      <c r="S168" s="45" t="s">
        <v>541</v>
      </c>
    </row>
    <row r="169" spans="2:19">
      <c r="B169" s="13"/>
      <c r="C169" s="18">
        <v>168</v>
      </c>
      <c r="D169" s="13" t="s">
        <v>17</v>
      </c>
      <c r="E169" s="16" t="s">
        <v>535</v>
      </c>
      <c r="F169" s="13" t="s">
        <v>174</v>
      </c>
      <c r="G169" s="17">
        <v>45344</v>
      </c>
      <c r="H169" s="17"/>
      <c r="I169" s="15">
        <v>78</v>
      </c>
      <c r="J169" s="15"/>
      <c r="K169" s="18">
        <f t="shared" si="29"/>
        <v>-78</v>
      </c>
      <c r="L169" s="31" t="str">
        <f t="shared" si="28"/>
        <v/>
      </c>
      <c r="M169" s="15"/>
      <c r="N169" s="15"/>
      <c r="O169" s="15"/>
      <c r="P169" s="24"/>
      <c r="Q169" s="46" t="s">
        <v>539</v>
      </c>
      <c r="R169" s="45" t="s">
        <v>198</v>
      </c>
      <c r="S169" s="45" t="s">
        <v>199</v>
      </c>
    </row>
    <row r="170" spans="2:19">
      <c r="B170" s="13" t="s">
        <v>505</v>
      </c>
      <c r="C170" s="18">
        <v>169</v>
      </c>
      <c r="D170" s="13" t="s">
        <v>17</v>
      </c>
      <c r="E170" s="16" t="s">
        <v>536</v>
      </c>
      <c r="F170" s="13" t="s">
        <v>174</v>
      </c>
      <c r="G170" s="17">
        <v>45345</v>
      </c>
      <c r="H170" s="112"/>
      <c r="I170" s="15">
        <v>95</v>
      </c>
      <c r="J170" s="15">
        <v>94</v>
      </c>
      <c r="K170" s="18">
        <f t="shared" si="29"/>
        <v>-1</v>
      </c>
      <c r="L170" s="31">
        <f t="shared" si="28"/>
        <v>0.98947368421052628</v>
      </c>
      <c r="M170" s="15">
        <v>0</v>
      </c>
      <c r="N170" s="15">
        <v>0</v>
      </c>
      <c r="O170" s="15">
        <v>0</v>
      </c>
      <c r="P170" s="24" t="s">
        <v>347</v>
      </c>
      <c r="Q170" s="46" t="s">
        <v>539</v>
      </c>
      <c r="R170" s="45" t="s">
        <v>198</v>
      </c>
      <c r="S170" s="45" t="s">
        <v>199</v>
      </c>
    </row>
    <row r="171" spans="2:19">
      <c r="B171" s="13" t="s">
        <v>505</v>
      </c>
      <c r="C171" s="18">
        <v>170</v>
      </c>
      <c r="D171" s="13" t="s">
        <v>17</v>
      </c>
      <c r="E171" s="16" t="s">
        <v>537</v>
      </c>
      <c r="F171" s="13" t="s">
        <v>174</v>
      </c>
      <c r="G171" s="17">
        <v>45345</v>
      </c>
      <c r="H171" s="112"/>
      <c r="I171" s="15">
        <v>76</v>
      </c>
      <c r="J171" s="15">
        <v>74.75</v>
      </c>
      <c r="K171" s="18">
        <f t="shared" si="29"/>
        <v>-1.25</v>
      </c>
      <c r="L171" s="31">
        <f t="shared" si="28"/>
        <v>0.98355263157894735</v>
      </c>
      <c r="M171" s="15">
        <v>0</v>
      </c>
      <c r="N171" s="15">
        <v>0</v>
      </c>
      <c r="O171" s="15">
        <v>0</v>
      </c>
      <c r="P171" s="24" t="s">
        <v>347</v>
      </c>
      <c r="Q171" s="46" t="s">
        <v>539</v>
      </c>
      <c r="R171" s="45" t="s">
        <v>198</v>
      </c>
      <c r="S171" s="45" t="s">
        <v>199</v>
      </c>
    </row>
    <row r="172" spans="2:19">
      <c r="B172" s="13" t="s">
        <v>505</v>
      </c>
      <c r="C172" s="18">
        <v>171</v>
      </c>
      <c r="D172" s="13" t="s">
        <v>17</v>
      </c>
      <c r="E172" s="16" t="s">
        <v>542</v>
      </c>
      <c r="F172" s="13" t="s">
        <v>175</v>
      </c>
      <c r="G172" s="17">
        <v>45331</v>
      </c>
      <c r="H172" s="17">
        <v>45344</v>
      </c>
      <c r="I172" s="15">
        <v>84.25</v>
      </c>
      <c r="J172" s="15">
        <v>57.5</v>
      </c>
      <c r="K172" s="18">
        <f t="shared" ref="K172:K181" si="34">J172-I172</f>
        <v>-26.75</v>
      </c>
      <c r="L172" s="31">
        <f t="shared" ref="L172:L181" si="35">IF(J172="","",J172/I172)</f>
        <v>0.68249258160237392</v>
      </c>
      <c r="M172" s="15">
        <v>0</v>
      </c>
      <c r="N172" s="15">
        <v>0</v>
      </c>
      <c r="O172" s="15">
        <v>0</v>
      </c>
      <c r="P172" s="24"/>
      <c r="Q172" s="46" t="s">
        <v>543</v>
      </c>
      <c r="R172" s="45" t="s">
        <v>413</v>
      </c>
      <c r="S172" s="45" t="s">
        <v>218</v>
      </c>
    </row>
    <row r="173" spans="2:19">
      <c r="B173" s="18"/>
      <c r="C173" s="18">
        <v>172</v>
      </c>
      <c r="D173" s="18" t="s">
        <v>17</v>
      </c>
      <c r="E173" s="90" t="s">
        <v>544</v>
      </c>
      <c r="F173" s="18" t="s">
        <v>172</v>
      </c>
      <c r="G173" s="91">
        <v>45343</v>
      </c>
      <c r="H173" s="91"/>
      <c r="I173" s="92">
        <v>438.25</v>
      </c>
      <c r="J173" s="92"/>
      <c r="K173" s="18">
        <f t="shared" si="34"/>
        <v>-438.25</v>
      </c>
      <c r="L173" s="31" t="str">
        <f t="shared" si="35"/>
        <v/>
      </c>
      <c r="M173" s="92"/>
      <c r="N173" s="92"/>
      <c r="O173" s="92"/>
      <c r="P173" s="93"/>
      <c r="Q173" s="94" t="s">
        <v>546</v>
      </c>
      <c r="R173" s="95" t="s">
        <v>301</v>
      </c>
      <c r="S173" s="95" t="s">
        <v>91</v>
      </c>
    </row>
    <row r="174" spans="2:19">
      <c r="B174" s="18"/>
      <c r="C174" s="18">
        <v>173</v>
      </c>
      <c r="D174" s="18" t="s">
        <v>17</v>
      </c>
      <c r="E174" s="90" t="s">
        <v>582</v>
      </c>
      <c r="F174" s="18" t="s">
        <v>172</v>
      </c>
      <c r="G174" s="91">
        <v>45342</v>
      </c>
      <c r="H174" s="91"/>
      <c r="I174" s="92">
        <v>377.25</v>
      </c>
      <c r="J174" s="92"/>
      <c r="K174" s="18">
        <f t="shared" si="34"/>
        <v>-377.25</v>
      </c>
      <c r="L174" s="31" t="str">
        <f t="shared" si="35"/>
        <v/>
      </c>
      <c r="M174" s="92"/>
      <c r="N174" s="92"/>
      <c r="O174" s="92"/>
      <c r="P174" s="93"/>
      <c r="Q174" s="94" t="s">
        <v>547</v>
      </c>
      <c r="R174" s="95" t="s">
        <v>104</v>
      </c>
      <c r="S174" s="95" t="s">
        <v>91</v>
      </c>
    </row>
    <row r="175" spans="2:19">
      <c r="B175" s="18"/>
      <c r="C175" s="18">
        <v>174</v>
      </c>
      <c r="D175" s="18" t="s">
        <v>17</v>
      </c>
      <c r="E175" s="90" t="s">
        <v>545</v>
      </c>
      <c r="F175" s="18" t="s">
        <v>172</v>
      </c>
      <c r="G175" s="91">
        <v>45343</v>
      </c>
      <c r="H175" s="91"/>
      <c r="I175" s="92">
        <v>226</v>
      </c>
      <c r="J175" s="92"/>
      <c r="K175" s="18">
        <f t="shared" si="34"/>
        <v>-226</v>
      </c>
      <c r="L175" s="31" t="str">
        <f t="shared" si="35"/>
        <v/>
      </c>
      <c r="M175" s="92"/>
      <c r="N175" s="92"/>
      <c r="O175" s="92"/>
      <c r="P175" s="93"/>
      <c r="Q175" s="94" t="s">
        <v>548</v>
      </c>
      <c r="R175" s="95" t="s">
        <v>301</v>
      </c>
      <c r="S175" s="95" t="s">
        <v>91</v>
      </c>
    </row>
    <row r="176" spans="2:19">
      <c r="B176" s="13"/>
      <c r="C176" s="18">
        <v>175</v>
      </c>
      <c r="D176" s="13" t="s">
        <v>17</v>
      </c>
      <c r="E176" s="16" t="s">
        <v>549</v>
      </c>
      <c r="F176" s="13" t="s">
        <v>47</v>
      </c>
      <c r="G176" s="17">
        <v>45335</v>
      </c>
      <c r="H176" s="17"/>
      <c r="I176" s="15">
        <v>283.5</v>
      </c>
      <c r="J176" s="15"/>
      <c r="K176" s="18">
        <f t="shared" si="34"/>
        <v>-283.5</v>
      </c>
      <c r="L176" s="31" t="str">
        <f t="shared" si="35"/>
        <v/>
      </c>
      <c r="M176" s="15"/>
      <c r="N176" s="15"/>
      <c r="O176" s="15"/>
      <c r="P176" s="24"/>
      <c r="Q176" s="46" t="s">
        <v>550</v>
      </c>
      <c r="R176" s="45" t="s">
        <v>194</v>
      </c>
      <c r="S176" s="45" t="s">
        <v>188</v>
      </c>
    </row>
    <row r="177" spans="2:19">
      <c r="B177" s="13"/>
      <c r="C177" s="18">
        <v>176</v>
      </c>
      <c r="D177" s="13" t="s">
        <v>17</v>
      </c>
      <c r="E177" s="16" t="s">
        <v>551</v>
      </c>
      <c r="F177" s="13" t="s">
        <v>47</v>
      </c>
      <c r="G177" s="17">
        <v>45336</v>
      </c>
      <c r="H177" s="17"/>
      <c r="I177" s="15">
        <v>420.25</v>
      </c>
      <c r="J177" s="15"/>
      <c r="K177" s="18">
        <f t="shared" si="34"/>
        <v>-420.25</v>
      </c>
      <c r="L177" s="31" t="str">
        <f t="shared" si="35"/>
        <v/>
      </c>
      <c r="M177" s="15"/>
      <c r="N177" s="15"/>
      <c r="O177" s="15"/>
      <c r="P177" s="24"/>
      <c r="Q177" s="46" t="s">
        <v>564</v>
      </c>
      <c r="R177" s="45" t="s">
        <v>107</v>
      </c>
      <c r="S177" s="45" t="s">
        <v>359</v>
      </c>
    </row>
    <row r="178" spans="2:19">
      <c r="B178" s="13"/>
      <c r="C178" s="18">
        <v>177</v>
      </c>
      <c r="D178" s="13" t="s">
        <v>17</v>
      </c>
      <c r="E178" s="16" t="s">
        <v>552</v>
      </c>
      <c r="F178" s="13" t="s">
        <v>47</v>
      </c>
      <c r="G178" s="17">
        <v>45337</v>
      </c>
      <c r="H178" s="17"/>
      <c r="I178" s="15">
        <v>154.75</v>
      </c>
      <c r="J178" s="15"/>
      <c r="K178" s="18">
        <f t="shared" si="34"/>
        <v>-154.75</v>
      </c>
      <c r="L178" s="31" t="str">
        <f t="shared" si="35"/>
        <v/>
      </c>
      <c r="M178" s="15"/>
      <c r="N178" s="15"/>
      <c r="O178" s="15"/>
      <c r="P178" s="24"/>
      <c r="Q178" s="46" t="s">
        <v>562</v>
      </c>
      <c r="R178" s="45" t="s">
        <v>107</v>
      </c>
      <c r="S178" s="45" t="s">
        <v>359</v>
      </c>
    </row>
    <row r="179" spans="2:19">
      <c r="B179" s="13"/>
      <c r="C179" s="18">
        <v>178</v>
      </c>
      <c r="D179" s="13" t="s">
        <v>17</v>
      </c>
      <c r="E179" s="16" t="s">
        <v>553</v>
      </c>
      <c r="F179" s="13" t="s">
        <v>47</v>
      </c>
      <c r="G179" s="17">
        <v>45341</v>
      </c>
      <c r="H179" s="17"/>
      <c r="I179" s="15">
        <v>608.75</v>
      </c>
      <c r="J179" s="15"/>
      <c r="K179" s="18">
        <f t="shared" si="34"/>
        <v>-608.75</v>
      </c>
      <c r="L179" s="31" t="str">
        <f t="shared" si="35"/>
        <v/>
      </c>
      <c r="M179" s="15"/>
      <c r="N179" s="15"/>
      <c r="O179" s="15"/>
      <c r="P179" s="24"/>
      <c r="Q179" s="46" t="s">
        <v>563</v>
      </c>
      <c r="R179" s="45" t="s">
        <v>318</v>
      </c>
      <c r="S179" s="45" t="s">
        <v>194</v>
      </c>
    </row>
    <row r="180" spans="2:19">
      <c r="B180" s="13"/>
      <c r="C180" s="18">
        <v>179</v>
      </c>
      <c r="D180" s="13" t="s">
        <v>17</v>
      </c>
      <c r="E180" s="16" t="s">
        <v>554</v>
      </c>
      <c r="F180" s="13" t="s">
        <v>47</v>
      </c>
      <c r="G180" s="17">
        <v>45344</v>
      </c>
      <c r="H180" s="17"/>
      <c r="I180" s="15">
        <v>631</v>
      </c>
      <c r="J180" s="15"/>
      <c r="K180" s="18">
        <f t="shared" si="34"/>
        <v>-631</v>
      </c>
      <c r="L180" s="31" t="str">
        <f t="shared" si="35"/>
        <v/>
      </c>
      <c r="M180" s="15"/>
      <c r="N180" s="15"/>
      <c r="O180" s="15"/>
      <c r="P180" s="24"/>
      <c r="Q180" s="46" t="s">
        <v>530</v>
      </c>
      <c r="R180" s="45" t="s">
        <v>358</v>
      </c>
      <c r="S180" s="45" t="s">
        <v>359</v>
      </c>
    </row>
    <row r="181" spans="2:19">
      <c r="B181" s="13"/>
      <c r="C181" s="18">
        <v>180</v>
      </c>
      <c r="D181" s="13" t="s">
        <v>17</v>
      </c>
      <c r="E181" s="16" t="s">
        <v>555</v>
      </c>
      <c r="F181" s="13" t="s">
        <v>47</v>
      </c>
      <c r="G181" s="17">
        <v>45355</v>
      </c>
      <c r="H181" s="17"/>
      <c r="I181" s="15">
        <v>406</v>
      </c>
      <c r="J181" s="15"/>
      <c r="K181" s="18">
        <f t="shared" si="34"/>
        <v>-406</v>
      </c>
      <c r="L181" s="31" t="str">
        <f t="shared" si="35"/>
        <v/>
      </c>
      <c r="M181" s="15"/>
      <c r="N181" s="15"/>
      <c r="O181" s="15"/>
      <c r="P181" s="24"/>
      <c r="Q181" s="46" t="s">
        <v>592</v>
      </c>
      <c r="R181" s="45" t="s">
        <v>556</v>
      </c>
      <c r="S181" s="45" t="s">
        <v>448</v>
      </c>
    </row>
    <row r="182" spans="2:19">
      <c r="B182" s="13"/>
      <c r="C182" s="18">
        <v>181</v>
      </c>
      <c r="D182" s="13" t="s">
        <v>17</v>
      </c>
      <c r="E182" s="16" t="s">
        <v>557</v>
      </c>
      <c r="F182" s="13" t="s">
        <v>174</v>
      </c>
      <c r="G182" s="17">
        <v>45348</v>
      </c>
      <c r="H182" s="17"/>
      <c r="I182" s="15">
        <v>21.5</v>
      </c>
      <c r="J182" s="15"/>
      <c r="K182" s="18">
        <f t="shared" ref="K182:K185" si="36">J182-I182</f>
        <v>-21.5</v>
      </c>
      <c r="L182" s="31" t="str">
        <f t="shared" ref="L182:L185" si="37">IF(J182="","",J182/I182)</f>
        <v/>
      </c>
      <c r="M182" s="15"/>
      <c r="N182" s="15"/>
      <c r="O182" s="15"/>
      <c r="P182" s="24"/>
      <c r="Q182" s="46" t="s">
        <v>558</v>
      </c>
      <c r="R182" s="45" t="s">
        <v>82</v>
      </c>
      <c r="S182" s="45" t="s">
        <v>344</v>
      </c>
    </row>
    <row r="183" spans="2:19">
      <c r="B183" s="18"/>
      <c r="C183" s="18">
        <v>182</v>
      </c>
      <c r="D183" s="18" t="s">
        <v>17</v>
      </c>
      <c r="E183" s="90" t="s">
        <v>559</v>
      </c>
      <c r="F183" s="18" t="s">
        <v>47</v>
      </c>
      <c r="G183" s="91">
        <v>45345</v>
      </c>
      <c r="H183" s="91"/>
      <c r="I183" s="92"/>
      <c r="J183" s="92"/>
      <c r="K183" s="18">
        <f t="shared" si="36"/>
        <v>0</v>
      </c>
      <c r="L183" s="31" t="str">
        <f t="shared" si="37"/>
        <v/>
      </c>
      <c r="M183" s="92"/>
      <c r="N183" s="92"/>
      <c r="O183" s="92"/>
      <c r="P183" s="93"/>
      <c r="Q183" s="94" t="s">
        <v>560</v>
      </c>
      <c r="R183" s="95" t="s">
        <v>358</v>
      </c>
      <c r="S183" s="95" t="s">
        <v>359</v>
      </c>
    </row>
    <row r="184" spans="2:19">
      <c r="B184" s="13"/>
      <c r="C184" s="18">
        <v>183</v>
      </c>
      <c r="D184" s="13" t="s">
        <v>18</v>
      </c>
      <c r="E184" s="16" t="s">
        <v>565</v>
      </c>
      <c r="F184" s="13" t="s">
        <v>172</v>
      </c>
      <c r="G184" s="17">
        <v>45351</v>
      </c>
      <c r="H184" s="17"/>
      <c r="I184" s="15">
        <v>96</v>
      </c>
      <c r="J184" s="15"/>
      <c r="K184" s="18">
        <f t="shared" si="36"/>
        <v>-96</v>
      </c>
      <c r="L184" s="31" t="str">
        <f t="shared" si="37"/>
        <v/>
      </c>
      <c r="M184" s="15"/>
      <c r="N184" s="15"/>
      <c r="O184" s="15"/>
      <c r="P184" s="24"/>
      <c r="Q184" s="46" t="s">
        <v>341</v>
      </c>
      <c r="R184" s="45" t="s">
        <v>154</v>
      </c>
      <c r="S184" s="45" t="s">
        <v>91</v>
      </c>
    </row>
    <row r="185" spans="2:19">
      <c r="B185" s="13"/>
      <c r="C185" s="18">
        <v>184</v>
      </c>
      <c r="D185" s="13" t="s">
        <v>17</v>
      </c>
      <c r="E185" s="16" t="s">
        <v>566</v>
      </c>
      <c r="F185" s="13" t="s">
        <v>174</v>
      </c>
      <c r="G185" s="17">
        <v>45357</v>
      </c>
      <c r="H185" s="17"/>
      <c r="I185" s="15">
        <v>39</v>
      </c>
      <c r="J185" s="15"/>
      <c r="K185" s="18">
        <f t="shared" si="36"/>
        <v>-39</v>
      </c>
      <c r="L185" s="31" t="str">
        <f t="shared" si="37"/>
        <v/>
      </c>
      <c r="M185" s="15"/>
      <c r="N185" s="15"/>
      <c r="O185" s="15"/>
      <c r="P185" s="24"/>
      <c r="Q185" s="46" t="s">
        <v>558</v>
      </c>
      <c r="R185" s="45" t="s">
        <v>198</v>
      </c>
      <c r="S185" s="45" t="s">
        <v>199</v>
      </c>
    </row>
    <row r="186" spans="2:19">
      <c r="B186" s="13"/>
      <c r="C186" s="18">
        <v>185</v>
      </c>
      <c r="D186" s="13" t="s">
        <v>17</v>
      </c>
      <c r="E186" s="16" t="s">
        <v>567</v>
      </c>
      <c r="F186" s="13" t="s">
        <v>172</v>
      </c>
      <c r="G186" s="17">
        <v>45362</v>
      </c>
      <c r="H186" s="17"/>
      <c r="I186" s="15">
        <v>207.25</v>
      </c>
      <c r="J186" s="15"/>
      <c r="K186" s="18">
        <f t="shared" si="29"/>
        <v>-207.25</v>
      </c>
      <c r="L186" s="31" t="str">
        <f t="shared" si="28"/>
        <v/>
      </c>
      <c r="M186" s="15"/>
      <c r="N186" s="15"/>
      <c r="O186" s="15"/>
      <c r="P186" s="24"/>
      <c r="Q186" s="46" t="s">
        <v>568</v>
      </c>
      <c r="R186" s="45" t="s">
        <v>468</v>
      </c>
      <c r="S186" s="45" t="s">
        <v>53</v>
      </c>
    </row>
    <row r="187" spans="2:19">
      <c r="B187" s="13"/>
      <c r="C187" s="18">
        <v>186</v>
      </c>
      <c r="D187" s="13" t="s">
        <v>17</v>
      </c>
      <c r="E187" s="16" t="s">
        <v>569</v>
      </c>
      <c r="F187" s="13" t="s">
        <v>172</v>
      </c>
      <c r="G187" s="17">
        <v>45370</v>
      </c>
      <c r="H187" s="17"/>
      <c r="I187" s="15">
        <v>29.25</v>
      </c>
      <c r="J187" s="15"/>
      <c r="K187" s="18">
        <f t="shared" si="29"/>
        <v>-29.25</v>
      </c>
      <c r="L187" s="31" t="str">
        <f t="shared" si="28"/>
        <v/>
      </c>
      <c r="M187" s="15"/>
      <c r="N187" s="15"/>
      <c r="O187" s="15"/>
      <c r="P187" s="24"/>
      <c r="Q187" s="46" t="s">
        <v>570</v>
      </c>
      <c r="R187" s="45" t="s">
        <v>105</v>
      </c>
      <c r="S187" s="45" t="s">
        <v>91</v>
      </c>
    </row>
    <row r="188" spans="2:19">
      <c r="B188" s="13" t="s">
        <v>505</v>
      </c>
      <c r="C188" s="18">
        <v>187</v>
      </c>
      <c r="D188" s="13" t="s">
        <v>17</v>
      </c>
      <c r="E188" s="16" t="s">
        <v>571</v>
      </c>
      <c r="F188" s="13" t="s">
        <v>172</v>
      </c>
      <c r="G188" s="17">
        <v>45363</v>
      </c>
      <c r="H188" s="17"/>
      <c r="I188" s="15">
        <v>187</v>
      </c>
      <c r="J188" s="15">
        <v>185.25</v>
      </c>
      <c r="K188" s="18">
        <f t="shared" si="29"/>
        <v>-1.75</v>
      </c>
      <c r="L188" s="31">
        <f t="shared" si="28"/>
        <v>0.99064171122994649</v>
      </c>
      <c r="M188" s="15">
        <v>0</v>
      </c>
      <c r="N188" s="15">
        <v>0</v>
      </c>
      <c r="O188" s="15">
        <v>0</v>
      </c>
      <c r="P188" s="24"/>
      <c r="Q188" s="46" t="s">
        <v>572</v>
      </c>
      <c r="R188" s="45" t="s">
        <v>228</v>
      </c>
      <c r="S188" s="45" t="s">
        <v>334</v>
      </c>
    </row>
    <row r="189" spans="2:19">
      <c r="B189" s="13"/>
      <c r="C189" s="18">
        <v>188</v>
      </c>
      <c r="D189" s="13" t="s">
        <v>17</v>
      </c>
      <c r="E189" s="16" t="s">
        <v>573</v>
      </c>
      <c r="F189" s="13" t="s">
        <v>172</v>
      </c>
      <c r="G189" s="17">
        <v>45369</v>
      </c>
      <c r="H189" s="17"/>
      <c r="I189" s="15"/>
      <c r="J189" s="15"/>
      <c r="K189" s="18">
        <f t="shared" si="29"/>
        <v>0</v>
      </c>
      <c r="L189" s="31" t="str">
        <f t="shared" si="28"/>
        <v/>
      </c>
      <c r="M189" s="15"/>
      <c r="N189" s="15"/>
      <c r="O189" s="15"/>
      <c r="P189" s="24"/>
      <c r="Q189" s="46" t="s">
        <v>576</v>
      </c>
      <c r="R189" s="45" t="s">
        <v>445</v>
      </c>
      <c r="S189" s="45" t="s">
        <v>96</v>
      </c>
    </row>
    <row r="190" spans="2:19">
      <c r="B190" s="13"/>
      <c r="C190" s="18">
        <v>189</v>
      </c>
      <c r="D190" s="13" t="s">
        <v>17</v>
      </c>
      <c r="E190" s="16" t="s">
        <v>574</v>
      </c>
      <c r="F190" s="13" t="s">
        <v>172</v>
      </c>
      <c r="G190" s="17">
        <v>45369</v>
      </c>
      <c r="H190" s="17"/>
      <c r="I190" s="15"/>
      <c r="J190" s="15"/>
      <c r="K190" s="18">
        <f t="shared" si="29"/>
        <v>0</v>
      </c>
      <c r="L190" s="31" t="str">
        <f t="shared" si="28"/>
        <v/>
      </c>
      <c r="M190" s="15"/>
      <c r="N190" s="15"/>
      <c r="O190" s="15"/>
      <c r="P190" s="24"/>
      <c r="Q190" s="46" t="s">
        <v>577</v>
      </c>
      <c r="R190" s="45" t="s">
        <v>445</v>
      </c>
      <c r="S190" s="45" t="s">
        <v>96</v>
      </c>
    </row>
    <row r="191" spans="2:19">
      <c r="B191" s="13"/>
      <c r="C191" s="18">
        <v>190</v>
      </c>
      <c r="D191" s="13" t="s">
        <v>18</v>
      </c>
      <c r="E191" s="16" t="s">
        <v>575</v>
      </c>
      <c r="F191" s="13" t="s">
        <v>172</v>
      </c>
      <c r="G191" s="17">
        <v>45372</v>
      </c>
      <c r="H191" s="17"/>
      <c r="I191" s="15">
        <v>522</v>
      </c>
      <c r="J191" s="15"/>
      <c r="K191" s="18">
        <f t="shared" ref="K191:K200" si="38">J191-I191</f>
        <v>-522</v>
      </c>
      <c r="L191" s="31" t="str">
        <f t="shared" ref="L191:L200" si="39">IF(J191="","",J191/I191)</f>
        <v/>
      </c>
      <c r="M191" s="15"/>
      <c r="N191" s="15"/>
      <c r="O191" s="15"/>
      <c r="P191" s="24"/>
      <c r="Q191" s="46" t="s">
        <v>591</v>
      </c>
      <c r="R191" s="45" t="s">
        <v>92</v>
      </c>
      <c r="S191" s="45" t="s">
        <v>334</v>
      </c>
    </row>
    <row r="192" spans="2:19">
      <c r="B192" s="13"/>
      <c r="C192" s="18">
        <v>191</v>
      </c>
      <c r="D192" s="13" t="s">
        <v>17</v>
      </c>
      <c r="E192" s="16" t="s">
        <v>587</v>
      </c>
      <c r="F192" s="13" t="s">
        <v>47</v>
      </c>
      <c r="G192" s="17"/>
      <c r="H192" s="17"/>
      <c r="I192" s="15"/>
      <c r="J192" s="15"/>
      <c r="K192" s="18">
        <f t="shared" si="38"/>
        <v>0</v>
      </c>
      <c r="L192" s="31" t="str">
        <f t="shared" si="39"/>
        <v/>
      </c>
      <c r="M192" s="15"/>
      <c r="N192" s="15"/>
      <c r="O192" s="15"/>
      <c r="P192" s="24"/>
      <c r="Q192" s="46" t="s">
        <v>589</v>
      </c>
      <c r="R192" s="45" t="s">
        <v>194</v>
      </c>
      <c r="S192" s="45" t="s">
        <v>188</v>
      </c>
    </row>
    <row r="193" spans="2:20">
      <c r="B193" s="13"/>
      <c r="C193" s="18">
        <v>192</v>
      </c>
      <c r="D193" s="13" t="s">
        <v>17</v>
      </c>
      <c r="E193" s="16" t="s">
        <v>588</v>
      </c>
      <c r="F193" s="13" t="s">
        <v>175</v>
      </c>
      <c r="G193" s="17">
        <v>45376</v>
      </c>
      <c r="H193" s="17"/>
      <c r="I193" s="15">
        <v>63.75</v>
      </c>
      <c r="J193" s="15"/>
      <c r="K193" s="18">
        <f t="shared" si="38"/>
        <v>-63.75</v>
      </c>
      <c r="L193" s="31" t="str">
        <f t="shared" si="39"/>
        <v/>
      </c>
      <c r="M193" s="15"/>
      <c r="N193" s="15"/>
      <c r="O193" s="15"/>
      <c r="P193" s="24"/>
      <c r="Q193" s="46" t="s">
        <v>590</v>
      </c>
      <c r="R193" s="45" t="s">
        <v>540</v>
      </c>
      <c r="S193" s="45" t="s">
        <v>541</v>
      </c>
    </row>
    <row r="194" spans="2:20">
      <c r="B194" s="13"/>
      <c r="C194" s="18">
        <v>193</v>
      </c>
      <c r="D194" s="13" t="s">
        <v>17</v>
      </c>
      <c r="E194" s="16" t="s">
        <v>596</v>
      </c>
      <c r="F194" s="13" t="s">
        <v>172</v>
      </c>
      <c r="G194" s="17"/>
      <c r="H194" s="17"/>
      <c r="I194" s="15"/>
      <c r="J194" s="15"/>
      <c r="K194" s="18">
        <f t="shared" si="38"/>
        <v>0</v>
      </c>
      <c r="L194" s="31" t="str">
        <f t="shared" si="39"/>
        <v/>
      </c>
      <c r="M194" s="15"/>
      <c r="N194" s="15"/>
      <c r="O194" s="15"/>
      <c r="P194" s="24"/>
      <c r="Q194" s="46" t="s">
        <v>597</v>
      </c>
      <c r="R194" s="45" t="s">
        <v>228</v>
      </c>
      <c r="S194" s="45" t="s">
        <v>334</v>
      </c>
    </row>
    <row r="195" spans="2:20">
      <c r="B195" s="13"/>
      <c r="C195" s="18">
        <v>194</v>
      </c>
      <c r="D195" s="13" t="s">
        <v>17</v>
      </c>
      <c r="E195" s="16" t="s">
        <v>602</v>
      </c>
      <c r="F195" s="13" t="s">
        <v>172</v>
      </c>
      <c r="G195" s="17"/>
      <c r="H195" s="17"/>
      <c r="I195" s="15"/>
      <c r="J195" s="15"/>
      <c r="K195" s="18">
        <f t="shared" ref="K195:K196" si="40">J195-I195</f>
        <v>0</v>
      </c>
      <c r="L195" s="31" t="str">
        <f t="shared" ref="L195:L196" si="41">IF(J195="","",J195/I195)</f>
        <v/>
      </c>
      <c r="M195" s="15"/>
      <c r="N195" s="15"/>
      <c r="O195" s="15"/>
      <c r="P195" s="24"/>
      <c r="Q195" s="46" t="s">
        <v>603</v>
      </c>
      <c r="R195" s="45" t="s">
        <v>105</v>
      </c>
      <c r="S195" s="45" t="s">
        <v>91</v>
      </c>
    </row>
    <row r="196" spans="2:20">
      <c r="B196" s="13"/>
      <c r="C196" s="18">
        <v>195</v>
      </c>
      <c r="D196" s="13"/>
      <c r="E196" s="16"/>
      <c r="F196" s="13"/>
      <c r="G196" s="17"/>
      <c r="H196" s="17"/>
      <c r="I196" s="15"/>
      <c r="J196" s="15"/>
      <c r="K196" s="18">
        <f t="shared" si="40"/>
        <v>0</v>
      </c>
      <c r="L196" s="31" t="str">
        <f t="shared" si="41"/>
        <v/>
      </c>
      <c r="M196" s="15"/>
      <c r="N196" s="15"/>
      <c r="O196" s="15"/>
      <c r="P196" s="24"/>
      <c r="Q196" s="46"/>
      <c r="R196" s="45"/>
      <c r="S196" s="45"/>
    </row>
    <row r="197" spans="2:20">
      <c r="B197" s="13"/>
      <c r="C197" s="18">
        <v>196</v>
      </c>
      <c r="D197" s="13"/>
      <c r="E197" s="16"/>
      <c r="F197" s="13"/>
      <c r="G197" s="17"/>
      <c r="H197" s="17"/>
      <c r="I197" s="15"/>
      <c r="J197" s="15"/>
      <c r="K197" s="18">
        <f t="shared" ref="K197:K198" si="42">J197-I197</f>
        <v>0</v>
      </c>
      <c r="L197" s="31" t="str">
        <f t="shared" ref="L197:L198" si="43">IF(J197="","",J197/I197)</f>
        <v/>
      </c>
      <c r="M197" s="15"/>
      <c r="N197" s="15"/>
      <c r="O197" s="15"/>
      <c r="P197" s="24"/>
      <c r="Q197" s="46"/>
      <c r="R197" s="45"/>
      <c r="S197" s="45"/>
    </row>
    <row r="198" spans="2:20">
      <c r="B198" s="13"/>
      <c r="C198" s="18">
        <v>197</v>
      </c>
      <c r="D198" s="13"/>
      <c r="E198" s="16"/>
      <c r="F198" s="13"/>
      <c r="G198" s="17"/>
      <c r="H198" s="17"/>
      <c r="I198" s="15"/>
      <c r="J198" s="15"/>
      <c r="K198" s="18">
        <f t="shared" si="42"/>
        <v>0</v>
      </c>
      <c r="L198" s="31" t="str">
        <f t="shared" si="43"/>
        <v/>
      </c>
      <c r="M198" s="15"/>
      <c r="N198" s="15"/>
      <c r="O198" s="15"/>
      <c r="P198" s="24"/>
      <c r="Q198" s="46"/>
      <c r="R198" s="45"/>
      <c r="S198" s="45"/>
    </row>
    <row r="199" spans="2:20">
      <c r="B199" s="13"/>
      <c r="C199" s="18">
        <v>198</v>
      </c>
      <c r="D199" s="13"/>
      <c r="E199" s="16"/>
      <c r="F199" s="13"/>
      <c r="G199" s="17"/>
      <c r="H199" s="17"/>
      <c r="I199" s="15"/>
      <c r="J199" s="15"/>
      <c r="K199" s="18">
        <f t="shared" si="38"/>
        <v>0</v>
      </c>
      <c r="L199" s="31" t="str">
        <f t="shared" si="39"/>
        <v/>
      </c>
      <c r="M199" s="15"/>
      <c r="N199" s="15"/>
      <c r="O199" s="15"/>
      <c r="P199" s="24"/>
      <c r="Q199" s="46"/>
      <c r="R199" s="45"/>
      <c r="S199" s="45"/>
    </row>
    <row r="200" spans="2:20">
      <c r="B200" s="13"/>
      <c r="C200" s="18">
        <v>199</v>
      </c>
      <c r="D200" s="13"/>
      <c r="E200" s="16"/>
      <c r="F200" s="13"/>
      <c r="G200" s="17"/>
      <c r="H200" s="17"/>
      <c r="I200" s="15"/>
      <c r="J200" s="15"/>
      <c r="K200" s="18">
        <f t="shared" si="38"/>
        <v>0</v>
      </c>
      <c r="L200" s="31" t="str">
        <f t="shared" si="39"/>
        <v/>
      </c>
      <c r="M200" s="15"/>
      <c r="N200" s="15"/>
      <c r="O200" s="15"/>
      <c r="P200" s="24"/>
      <c r="Q200" s="46"/>
      <c r="R200" s="45"/>
      <c r="S200" s="45"/>
    </row>
    <row r="201" spans="2:20">
      <c r="B201" s="13"/>
      <c r="C201" s="18">
        <v>200</v>
      </c>
      <c r="D201" s="13"/>
      <c r="E201" s="16"/>
      <c r="F201" s="13"/>
      <c r="G201" s="17"/>
      <c r="H201" s="17"/>
      <c r="I201" s="15"/>
      <c r="J201" s="15"/>
      <c r="K201" s="18">
        <f t="shared" si="29"/>
        <v>0</v>
      </c>
      <c r="L201" s="31" t="str">
        <f t="shared" si="28"/>
        <v/>
      </c>
      <c r="M201" s="15"/>
      <c r="N201" s="15"/>
      <c r="O201" s="15"/>
      <c r="P201" s="24"/>
      <c r="Q201" s="46"/>
      <c r="R201" s="45"/>
      <c r="S201" s="45"/>
    </row>
    <row r="202" spans="2:20">
      <c r="B202" s="32"/>
      <c r="C202" s="33"/>
      <c r="D202" s="33"/>
      <c r="E202" s="57" t="s">
        <v>330</v>
      </c>
      <c r="F202" s="33"/>
      <c r="G202" s="35"/>
      <c r="H202" s="35"/>
      <c r="I202" s="33"/>
      <c r="J202" s="33"/>
      <c r="K202" s="33"/>
      <c r="L202" s="36"/>
      <c r="M202" s="32"/>
      <c r="N202" s="32"/>
      <c r="O202" s="32"/>
      <c r="P202" s="54"/>
      <c r="Q202" s="43"/>
    </row>
    <row r="203" spans="2:20">
      <c r="B203" s="32"/>
      <c r="C203" s="33"/>
      <c r="D203" s="33"/>
      <c r="E203" s="57"/>
      <c r="F203" s="33"/>
      <c r="G203" s="35"/>
      <c r="H203" s="35"/>
      <c r="I203" s="33"/>
      <c r="J203" s="33"/>
      <c r="K203" s="33"/>
      <c r="L203" s="36"/>
      <c r="M203" s="32"/>
      <c r="N203" s="32"/>
      <c r="O203" s="32"/>
      <c r="P203" s="58"/>
    </row>
    <row r="204" spans="2:20">
      <c r="B204" s="32"/>
      <c r="C204" s="33"/>
      <c r="D204" s="33"/>
      <c r="E204" s="34"/>
      <c r="F204" s="33"/>
      <c r="G204" s="35"/>
      <c r="H204" s="35"/>
      <c r="I204" s="33"/>
      <c r="J204" s="33"/>
      <c r="K204" s="33"/>
      <c r="L204" s="36"/>
      <c r="M204" s="32"/>
      <c r="N204" s="32"/>
      <c r="O204" s="32"/>
      <c r="P204" s="54"/>
      <c r="Q204" s="43"/>
    </row>
    <row r="205" spans="2:20">
      <c r="P205" s="27"/>
      <c r="Q205" s="54"/>
      <c r="T205" s="43"/>
    </row>
    <row r="206" spans="2:20">
      <c r="E206" s="6" t="s">
        <v>25</v>
      </c>
      <c r="F206" s="7" t="s">
        <v>157</v>
      </c>
      <c r="P206" s="27"/>
      <c r="Q206" s="54"/>
      <c r="T206" s="43"/>
    </row>
    <row r="207" spans="2:20" ht="16.5" thickBot="1">
      <c r="F207" s="3" t="s">
        <v>19</v>
      </c>
      <c r="G207" s="3" t="s">
        <v>20</v>
      </c>
      <c r="H207" s="3" t="s">
        <v>21</v>
      </c>
      <c r="I207" s="3" t="s">
        <v>22</v>
      </c>
      <c r="J207" s="3" t="s">
        <v>58</v>
      </c>
      <c r="K207" s="3" t="s">
        <v>23</v>
      </c>
      <c r="P207" s="27"/>
      <c r="Q207" s="54"/>
      <c r="T207" s="43"/>
    </row>
    <row r="208" spans="2:20" ht="16.5" thickTop="1">
      <c r="E208" s="6"/>
      <c r="F208" s="5" t="s">
        <v>12</v>
      </c>
      <c r="G208" s="8">
        <f t="shared" ref="G208:G214" si="44">SUMIFS($I$4:$I$201,$B$4:$B$201,$F$206,$F$4:$F$201,F208)</f>
        <v>3714</v>
      </c>
      <c r="H208" s="8">
        <f t="shared" ref="H208:H214" si="45">SUMIFS($J$4:$J$201,$B$4:$B$201,$F$206,$F$4:$F$201,F208)</f>
        <v>2755.5</v>
      </c>
      <c r="I208" s="8">
        <f>SUMIFS($M$4:$M$201,$B$4:$B$201,$F$206,$F$4:$F$201,F208)</f>
        <v>231.75</v>
      </c>
      <c r="J208" s="8">
        <f t="shared" ref="J208:J214" si="46">SUMIFS($O$4:$O$201,$B$4:$B$201,$F$206,$F$4:$F$201,F208)</f>
        <v>190</v>
      </c>
      <c r="K208" s="9">
        <f t="shared" ref="K208:K215" si="47">(H208-J208)/(G208)</f>
        <v>0.69076467420570808</v>
      </c>
      <c r="M208" s="74" t="s">
        <v>273</v>
      </c>
      <c r="P208" s="27"/>
      <c r="Q208" s="54"/>
      <c r="T208" s="43"/>
    </row>
    <row r="209" spans="5:21">
      <c r="E209" s="6"/>
      <c r="F209" s="4" t="s">
        <v>13</v>
      </c>
      <c r="G209" s="8">
        <f t="shared" si="44"/>
        <v>480</v>
      </c>
      <c r="H209" s="8">
        <f t="shared" si="45"/>
        <v>281.5</v>
      </c>
      <c r="I209" s="8">
        <f t="shared" ref="I209:I214" si="48">SUMIFS($M$4:$M$201,$B$4:$B$201,$F$206,$F$4:$F$201,F209)</f>
        <v>0</v>
      </c>
      <c r="J209" s="8">
        <f t="shared" si="46"/>
        <v>0</v>
      </c>
      <c r="K209" s="9">
        <f t="shared" si="47"/>
        <v>0.5864583333333333</v>
      </c>
      <c r="M209" s="2" t="s">
        <v>272</v>
      </c>
      <c r="P209" s="27"/>
      <c r="Q209" s="54"/>
      <c r="T209" s="43"/>
    </row>
    <row r="210" spans="5:21">
      <c r="F210" s="4" t="s">
        <v>245</v>
      </c>
      <c r="G210" s="8">
        <f t="shared" si="44"/>
        <v>670.75</v>
      </c>
      <c r="H210" s="8">
        <f t="shared" si="45"/>
        <v>566</v>
      </c>
      <c r="I210" s="8">
        <f t="shared" si="48"/>
        <v>8</v>
      </c>
      <c r="J210" s="8">
        <f t="shared" si="46"/>
        <v>0</v>
      </c>
      <c r="K210" s="9">
        <f t="shared" si="47"/>
        <v>0.84383153186731275</v>
      </c>
      <c r="P210" s="27"/>
      <c r="Q210" s="54"/>
      <c r="T210" s="43"/>
    </row>
    <row r="211" spans="5:21">
      <c r="F211" s="4" t="s">
        <v>14</v>
      </c>
      <c r="G211" s="8">
        <f t="shared" si="44"/>
        <v>2816.25</v>
      </c>
      <c r="H211" s="8">
        <f t="shared" si="45"/>
        <v>2686.25</v>
      </c>
      <c r="I211" s="8">
        <f t="shared" si="48"/>
        <v>0</v>
      </c>
      <c r="J211" s="8">
        <f t="shared" si="46"/>
        <v>8</v>
      </c>
      <c r="K211" s="9">
        <f t="shared" si="47"/>
        <v>0.95099866844207726</v>
      </c>
      <c r="P211" s="27"/>
      <c r="Q211" s="54"/>
      <c r="T211" s="43"/>
    </row>
    <row r="212" spans="5:21">
      <c r="F212" s="4" t="s">
        <v>15</v>
      </c>
      <c r="G212" s="8">
        <f t="shared" si="44"/>
        <v>553</v>
      </c>
      <c r="H212" s="8">
        <f t="shared" si="45"/>
        <v>525.25</v>
      </c>
      <c r="I212" s="8">
        <f t="shared" si="48"/>
        <v>0</v>
      </c>
      <c r="J212" s="8">
        <f t="shared" si="46"/>
        <v>0</v>
      </c>
      <c r="K212" s="9">
        <f t="shared" si="47"/>
        <v>0.94981916817359857</v>
      </c>
      <c r="P212" s="27"/>
      <c r="Q212" s="41"/>
      <c r="T212" s="43"/>
    </row>
    <row r="213" spans="5:21">
      <c r="E213" s="6"/>
      <c r="F213" s="4" t="s">
        <v>16</v>
      </c>
      <c r="G213" s="8">
        <f t="shared" si="44"/>
        <v>163.75</v>
      </c>
      <c r="H213" s="8">
        <f t="shared" si="45"/>
        <v>73</v>
      </c>
      <c r="I213" s="8">
        <f t="shared" si="48"/>
        <v>0</v>
      </c>
      <c r="J213" s="8">
        <f t="shared" si="46"/>
        <v>0</v>
      </c>
      <c r="K213" s="9">
        <f t="shared" si="47"/>
        <v>0.44580152671755724</v>
      </c>
      <c r="P213" s="27"/>
      <c r="Q213" s="41"/>
      <c r="T213" s="43"/>
    </row>
    <row r="214" spans="5:21">
      <c r="F214" s="4" t="s">
        <v>246</v>
      </c>
      <c r="G214" s="8">
        <f t="shared" si="44"/>
        <v>478</v>
      </c>
      <c r="H214" s="8">
        <f t="shared" si="45"/>
        <v>422</v>
      </c>
      <c r="I214" s="8">
        <f t="shared" si="48"/>
        <v>0</v>
      </c>
      <c r="J214" s="8">
        <f t="shared" si="46"/>
        <v>0</v>
      </c>
      <c r="K214" s="9">
        <f t="shared" si="47"/>
        <v>0.88284518828451886</v>
      </c>
      <c r="P214" s="27"/>
      <c r="Q214" s="41"/>
      <c r="T214" s="43"/>
    </row>
    <row r="215" spans="5:21">
      <c r="F215" s="4" t="s">
        <v>24</v>
      </c>
      <c r="G215" s="10">
        <f>SUM(G208:G214)</f>
        <v>8875.75</v>
      </c>
      <c r="H215" s="10">
        <f>SUM(H208:H214)</f>
        <v>7309.5</v>
      </c>
      <c r="I215" s="10">
        <f>SUM(I208:I214)</f>
        <v>239.75</v>
      </c>
      <c r="J215" s="10">
        <f>SUM(J208:J214)</f>
        <v>198</v>
      </c>
      <c r="K215" s="9">
        <f t="shared" si="47"/>
        <v>0.80122806523392387</v>
      </c>
      <c r="P215" s="27"/>
      <c r="Q215" s="41"/>
      <c r="T215" s="43"/>
    </row>
    <row r="216" spans="5:21">
      <c r="P216" s="27"/>
      <c r="Q216" s="41"/>
      <c r="T216" s="43"/>
    </row>
    <row r="217" spans="5:21">
      <c r="F217" s="4" t="s">
        <v>26</v>
      </c>
      <c r="G217" s="10">
        <f>G215-(G213+G214)</f>
        <v>8234</v>
      </c>
      <c r="H217" s="10">
        <f>H215-(H213+H214)</f>
        <v>6814.5</v>
      </c>
      <c r="I217" s="10">
        <f t="shared" ref="I217:J217" si="49">I215-(I213+I214)</f>
        <v>239.75</v>
      </c>
      <c r="J217" s="10">
        <f t="shared" si="49"/>
        <v>198</v>
      </c>
      <c r="K217" s="11">
        <f>(H217-J217)/(G217)</f>
        <v>0.80355841632256497</v>
      </c>
      <c r="P217" s="27"/>
      <c r="Q217" s="41"/>
      <c r="T217" s="43"/>
    </row>
    <row r="218" spans="5:21">
      <c r="F218" s="4" t="s">
        <v>271</v>
      </c>
      <c r="G218" s="10">
        <f>SUM(G208:G210)</f>
        <v>4864.75</v>
      </c>
      <c r="H218" s="10">
        <f>SUM(H208:H210)</f>
        <v>3603</v>
      </c>
      <c r="I218" s="10">
        <f>SUM(I208:I210)</f>
        <v>239.75</v>
      </c>
      <c r="J218" s="10">
        <f>SUM(J208:J210)</f>
        <v>190</v>
      </c>
      <c r="K218" s="11">
        <f>(H218-J218)/(G218)</f>
        <v>0.70157767613957556</v>
      </c>
      <c r="P218" s="27"/>
      <c r="Q218" s="41"/>
      <c r="T218" s="43"/>
    </row>
    <row r="219" spans="5:21">
      <c r="F219" s="72"/>
      <c r="G219" s="72"/>
      <c r="H219" s="72"/>
      <c r="I219" s="72"/>
      <c r="J219" s="72"/>
      <c r="K219" s="73"/>
      <c r="P219" s="27"/>
      <c r="Q219" s="41"/>
      <c r="T219" s="43"/>
    </row>
    <row r="220" spans="5:21">
      <c r="P220" s="27"/>
      <c r="Q220" s="41"/>
      <c r="R220" s="41"/>
      <c r="T220" s="43"/>
      <c r="U220" s="43"/>
    </row>
    <row r="221" spans="5:21">
      <c r="E221" s="6" t="s">
        <v>25</v>
      </c>
      <c r="F221" s="7" t="s">
        <v>167</v>
      </c>
      <c r="N221" s="7" t="s">
        <v>168</v>
      </c>
      <c r="P221" s="27"/>
      <c r="Q221" s="41"/>
      <c r="R221" s="41"/>
      <c r="T221" s="43"/>
      <c r="U221" s="43"/>
    </row>
    <row r="222" spans="5:21" ht="16.5" thickBot="1">
      <c r="F222" s="3" t="s">
        <v>19</v>
      </c>
      <c r="G222" s="3" t="s">
        <v>20</v>
      </c>
      <c r="H222" s="3" t="s">
        <v>21</v>
      </c>
      <c r="I222" s="3" t="s">
        <v>22</v>
      </c>
      <c r="J222" s="3" t="s">
        <v>58</v>
      </c>
      <c r="K222" s="3" t="s">
        <v>23</v>
      </c>
      <c r="N222" s="3" t="s">
        <v>3</v>
      </c>
      <c r="O222" s="3" t="s">
        <v>6</v>
      </c>
      <c r="P222" s="12" t="s">
        <v>7</v>
      </c>
      <c r="Q222" s="12" t="s">
        <v>22</v>
      </c>
      <c r="R222" s="12" t="s">
        <v>58</v>
      </c>
      <c r="S222" s="49" t="s">
        <v>23</v>
      </c>
      <c r="T222" s="33"/>
      <c r="U222" s="33"/>
    </row>
    <row r="223" spans="5:21" ht="16.5" thickTop="1">
      <c r="E223" s="6"/>
      <c r="F223" s="5" t="s">
        <v>12</v>
      </c>
      <c r="G223" s="8">
        <f t="shared" ref="G223:G229" si="50">SUMIFS($I$4:$I$201,$B$4:$B$201,$F$221,$F$4:$F$201,F223)</f>
        <v>53</v>
      </c>
      <c r="H223" s="8">
        <f t="shared" ref="H223:H229" si="51">SUMIFS($J$4:$J$201,$B$4:$B$201,$F$221,$F$4:$F$201,F223)</f>
        <v>44.25</v>
      </c>
      <c r="I223" s="8">
        <f t="shared" ref="I223:I229" si="52">SUMIFS($M$4:$M$201,$B$4:$B$201,$F$221,$F$4:$F$201,F223)</f>
        <v>0</v>
      </c>
      <c r="J223" s="8">
        <f t="shared" ref="J223:J229" si="53">SUMIFS($O$4:$O$201,$B$4:$B$201,$F$221,$F$4:$F$201,F223)</f>
        <v>0</v>
      </c>
      <c r="K223" s="9">
        <f t="shared" ref="K223:K230" si="54">(H223-J223)/(G223)</f>
        <v>0.83490566037735847</v>
      </c>
      <c r="N223" s="5" t="s">
        <v>12</v>
      </c>
      <c r="O223" s="8">
        <f t="shared" ref="O223:R229" si="55">G208+G223</f>
        <v>3767</v>
      </c>
      <c r="P223" s="28">
        <f t="shared" si="55"/>
        <v>2799.75</v>
      </c>
      <c r="Q223" s="28">
        <f t="shared" si="55"/>
        <v>231.75</v>
      </c>
      <c r="R223" s="28">
        <f t="shared" si="55"/>
        <v>190</v>
      </c>
      <c r="S223" s="50">
        <f t="shared" ref="S223:S230" si="56">(P223-R223)/(O223)</f>
        <v>0.69279267321475979</v>
      </c>
      <c r="T223" s="51"/>
      <c r="U223" s="51"/>
    </row>
    <row r="224" spans="5:21">
      <c r="E224" s="6"/>
      <c r="F224" s="4" t="s">
        <v>13</v>
      </c>
      <c r="G224" s="8">
        <f t="shared" si="50"/>
        <v>69.5</v>
      </c>
      <c r="H224" s="8">
        <f t="shared" si="51"/>
        <v>107.25</v>
      </c>
      <c r="I224" s="8">
        <f t="shared" si="52"/>
        <v>0</v>
      </c>
      <c r="J224" s="8">
        <f t="shared" si="53"/>
        <v>0</v>
      </c>
      <c r="K224" s="9">
        <f t="shared" si="54"/>
        <v>1.5431654676258992</v>
      </c>
      <c r="N224" s="4" t="s">
        <v>13</v>
      </c>
      <c r="O224" s="8">
        <f t="shared" si="55"/>
        <v>549.5</v>
      </c>
      <c r="P224" s="28">
        <f t="shared" si="55"/>
        <v>388.75</v>
      </c>
      <c r="Q224" s="28">
        <f t="shared" si="55"/>
        <v>0</v>
      </c>
      <c r="R224" s="28">
        <f t="shared" si="55"/>
        <v>0</v>
      </c>
      <c r="S224" s="50">
        <f t="shared" si="56"/>
        <v>0.70746132848043675</v>
      </c>
      <c r="T224" s="51"/>
      <c r="U224" s="51"/>
    </row>
    <row r="225" spans="5:28">
      <c r="F225" s="4" t="s">
        <v>245</v>
      </c>
      <c r="G225" s="8">
        <f t="shared" si="50"/>
        <v>1117</v>
      </c>
      <c r="H225" s="8">
        <f t="shared" si="51"/>
        <v>1089</v>
      </c>
      <c r="I225" s="8">
        <f t="shared" si="52"/>
        <v>0</v>
      </c>
      <c r="J225" s="8">
        <f t="shared" si="53"/>
        <v>0</v>
      </c>
      <c r="K225" s="9">
        <f t="shared" si="54"/>
        <v>0.9749328558639212</v>
      </c>
      <c r="N225" s="4" t="s">
        <v>245</v>
      </c>
      <c r="O225" s="8">
        <f t="shared" si="55"/>
        <v>1787.75</v>
      </c>
      <c r="P225" s="28">
        <f t="shared" si="55"/>
        <v>1655</v>
      </c>
      <c r="Q225" s="28">
        <f t="shared" si="55"/>
        <v>8</v>
      </c>
      <c r="R225" s="28">
        <f t="shared" si="55"/>
        <v>0</v>
      </c>
      <c r="S225" s="50">
        <f t="shared" si="56"/>
        <v>0.92574465109774862</v>
      </c>
      <c r="T225" s="51"/>
      <c r="U225" s="51"/>
    </row>
    <row r="226" spans="5:28">
      <c r="F226" s="4" t="s">
        <v>14</v>
      </c>
      <c r="G226" s="8">
        <f t="shared" si="50"/>
        <v>1666</v>
      </c>
      <c r="H226" s="8">
        <f t="shared" si="51"/>
        <v>1495.25</v>
      </c>
      <c r="I226" s="8">
        <f t="shared" si="52"/>
        <v>0</v>
      </c>
      <c r="J226" s="8">
        <f t="shared" si="53"/>
        <v>0</v>
      </c>
      <c r="K226" s="9">
        <f t="shared" si="54"/>
        <v>0.89750900360144059</v>
      </c>
      <c r="N226" s="4" t="s">
        <v>14</v>
      </c>
      <c r="O226" s="8">
        <f t="shared" si="55"/>
        <v>4482.25</v>
      </c>
      <c r="P226" s="28">
        <f t="shared" si="55"/>
        <v>4181.5</v>
      </c>
      <c r="Q226" s="28">
        <f t="shared" si="55"/>
        <v>0</v>
      </c>
      <c r="R226" s="28">
        <f t="shared" si="55"/>
        <v>8</v>
      </c>
      <c r="S226" s="50">
        <f t="shared" si="56"/>
        <v>0.93111718444977409</v>
      </c>
      <c r="T226" s="51"/>
      <c r="U226" s="51"/>
    </row>
    <row r="227" spans="5:28">
      <c r="F227" s="4" t="s">
        <v>15</v>
      </c>
      <c r="G227" s="8">
        <f t="shared" si="50"/>
        <v>32</v>
      </c>
      <c r="H227" s="8">
        <f t="shared" si="51"/>
        <v>30.75</v>
      </c>
      <c r="I227" s="8">
        <f t="shared" si="52"/>
        <v>0</v>
      </c>
      <c r="J227" s="8">
        <f t="shared" si="53"/>
        <v>0</v>
      </c>
      <c r="K227" s="9">
        <f t="shared" si="54"/>
        <v>0.9609375</v>
      </c>
      <c r="N227" s="4" t="s">
        <v>15</v>
      </c>
      <c r="O227" s="8">
        <f t="shared" si="55"/>
        <v>585</v>
      </c>
      <c r="P227" s="28">
        <f t="shared" si="55"/>
        <v>556</v>
      </c>
      <c r="Q227" s="28">
        <f t="shared" si="55"/>
        <v>0</v>
      </c>
      <c r="R227" s="28">
        <f t="shared" si="55"/>
        <v>0</v>
      </c>
      <c r="S227" s="50">
        <f t="shared" si="56"/>
        <v>0.95042735042735038</v>
      </c>
      <c r="T227" s="51"/>
      <c r="U227" s="51"/>
    </row>
    <row r="228" spans="5:28">
      <c r="F228" s="4" t="s">
        <v>16</v>
      </c>
      <c r="G228" s="8">
        <f t="shared" si="50"/>
        <v>0</v>
      </c>
      <c r="H228" s="8">
        <f t="shared" si="51"/>
        <v>0</v>
      </c>
      <c r="I228" s="8">
        <f t="shared" si="52"/>
        <v>0</v>
      </c>
      <c r="J228" s="8">
        <f t="shared" si="53"/>
        <v>0</v>
      </c>
      <c r="K228" s="9" t="e">
        <f t="shared" si="54"/>
        <v>#DIV/0!</v>
      </c>
      <c r="N228" s="4" t="s">
        <v>16</v>
      </c>
      <c r="O228" s="8">
        <f t="shared" si="55"/>
        <v>163.75</v>
      </c>
      <c r="P228" s="28">
        <f t="shared" si="55"/>
        <v>73</v>
      </c>
      <c r="Q228" s="28">
        <f t="shared" si="55"/>
        <v>0</v>
      </c>
      <c r="R228" s="28">
        <f t="shared" si="55"/>
        <v>0</v>
      </c>
      <c r="S228" s="50">
        <f t="shared" si="56"/>
        <v>0.44580152671755724</v>
      </c>
      <c r="T228" s="51"/>
      <c r="U228" s="51"/>
    </row>
    <row r="229" spans="5:28">
      <c r="F229" s="4" t="s">
        <v>246</v>
      </c>
      <c r="G229" s="8">
        <f t="shared" si="50"/>
        <v>0</v>
      </c>
      <c r="H229" s="8">
        <f t="shared" si="51"/>
        <v>0</v>
      </c>
      <c r="I229" s="8">
        <f t="shared" si="52"/>
        <v>0</v>
      </c>
      <c r="J229" s="8">
        <f t="shared" si="53"/>
        <v>0</v>
      </c>
      <c r="K229" s="9" t="e">
        <f t="shared" si="54"/>
        <v>#DIV/0!</v>
      </c>
      <c r="N229" s="4" t="s">
        <v>246</v>
      </c>
      <c r="O229" s="8">
        <f t="shared" si="55"/>
        <v>478</v>
      </c>
      <c r="P229" s="28">
        <f t="shared" si="55"/>
        <v>422</v>
      </c>
      <c r="Q229" s="28">
        <f t="shared" si="55"/>
        <v>0</v>
      </c>
      <c r="R229" s="28">
        <f t="shared" si="55"/>
        <v>0</v>
      </c>
      <c r="S229" s="50">
        <f t="shared" si="56"/>
        <v>0.88284518828451886</v>
      </c>
      <c r="T229" s="51"/>
      <c r="U229" s="51"/>
    </row>
    <row r="230" spans="5:28">
      <c r="F230" s="4" t="s">
        <v>24</v>
      </c>
      <c r="G230" s="10">
        <f>SUM(G223:G229)</f>
        <v>2937.5</v>
      </c>
      <c r="H230" s="10">
        <f>SUM(H223:H229)</f>
        <v>2766.5</v>
      </c>
      <c r="I230" s="10">
        <f>SUM(I223:I229)</f>
        <v>0</v>
      </c>
      <c r="J230" s="10">
        <f>SUM(J223:J229)</f>
        <v>0</v>
      </c>
      <c r="K230" s="9">
        <f t="shared" si="54"/>
        <v>0.94178723404255316</v>
      </c>
      <c r="N230" s="4" t="s">
        <v>24</v>
      </c>
      <c r="O230" s="10">
        <f>SUM(O223:O229)</f>
        <v>11813.25</v>
      </c>
      <c r="P230" s="29">
        <f>SUM(P223:P229)</f>
        <v>10076</v>
      </c>
      <c r="Q230" s="29">
        <f>SUM(Q223:Q229)</f>
        <v>239.75</v>
      </c>
      <c r="R230" s="29">
        <f>SUM(R223:R229)</f>
        <v>198</v>
      </c>
      <c r="S230" s="50">
        <f t="shared" si="56"/>
        <v>0.83617971345734665</v>
      </c>
      <c r="T230" s="51"/>
      <c r="U230" s="51"/>
    </row>
    <row r="231" spans="5:28">
      <c r="P231" s="27"/>
      <c r="Q231" s="40"/>
      <c r="R231" s="40"/>
      <c r="T231" s="52"/>
      <c r="U231" s="52"/>
    </row>
    <row r="232" spans="5:28">
      <c r="F232" s="4" t="s">
        <v>26</v>
      </c>
      <c r="G232" s="10">
        <f>G230-(G228+G229)</f>
        <v>2937.5</v>
      </c>
      <c r="H232" s="10">
        <f t="shared" ref="H232:J232" si="57">H230-(H228+H229)</f>
        <v>2766.5</v>
      </c>
      <c r="I232" s="10">
        <f t="shared" si="57"/>
        <v>0</v>
      </c>
      <c r="J232" s="10">
        <f t="shared" si="57"/>
        <v>0</v>
      </c>
      <c r="K232" s="11">
        <f>(H232-J232)/(G232)</f>
        <v>0.94178723404255316</v>
      </c>
      <c r="N232" s="4" t="s">
        <v>26</v>
      </c>
      <c r="O232" s="10">
        <f>O230-(O228+O229)</f>
        <v>11171.5</v>
      </c>
      <c r="P232" s="10">
        <f t="shared" ref="P232" si="58">P230-(P228+P229)</f>
        <v>9581</v>
      </c>
      <c r="Q232" s="10">
        <f>Q230-(Q228+Q229)</f>
        <v>239.75</v>
      </c>
      <c r="R232" s="10">
        <f>R230-(R228+R229)</f>
        <v>198</v>
      </c>
      <c r="S232" s="53">
        <f>(P232-R232)/(O232)</f>
        <v>0.8399051156961912</v>
      </c>
      <c r="T232" s="51"/>
      <c r="U232" s="51"/>
    </row>
    <row r="233" spans="5:28">
      <c r="F233" s="4" t="s">
        <v>271</v>
      </c>
      <c r="G233" s="10">
        <f>SUM(G223:G225)</f>
        <v>1239.5</v>
      </c>
      <c r="H233" s="10">
        <f>SUM(H223:H225)</f>
        <v>1240.5</v>
      </c>
      <c r="I233" s="10">
        <f>SUM(I223:I225)</f>
        <v>0</v>
      </c>
      <c r="J233" s="10">
        <f>SUM(J223:J225)</f>
        <v>0</v>
      </c>
      <c r="K233" s="11">
        <f>(H233-J233)/(G233)</f>
        <v>1.0008067769261799</v>
      </c>
      <c r="N233" s="4" t="s">
        <v>271</v>
      </c>
      <c r="O233" s="10">
        <f>SUM(O223:O225)</f>
        <v>6104.25</v>
      </c>
      <c r="P233" s="10">
        <f>SUM(P223:P225)</f>
        <v>4843.5</v>
      </c>
      <c r="Q233" s="10">
        <f>SUM(Q223:Q225)</f>
        <v>239.75</v>
      </c>
      <c r="R233" s="10">
        <f>SUM(R223:R225)</f>
        <v>190</v>
      </c>
      <c r="S233" s="11">
        <f>(P233-R233)/(O233)</f>
        <v>0.76233771552606788</v>
      </c>
      <c r="T233" s="52"/>
      <c r="U233" s="52"/>
    </row>
    <row r="234" spans="5:28">
      <c r="P234" s="27"/>
      <c r="Q234" s="41"/>
      <c r="R234" s="41"/>
      <c r="T234" s="52"/>
      <c r="U234" s="52"/>
    </row>
    <row r="235" spans="5:28">
      <c r="P235" s="27"/>
      <c r="Q235" s="41"/>
      <c r="R235" s="41"/>
      <c r="T235" s="52"/>
      <c r="U235" s="52"/>
    </row>
    <row r="236" spans="5:28">
      <c r="E236" s="6" t="s">
        <v>25</v>
      </c>
      <c r="F236" s="7" t="s">
        <v>169</v>
      </c>
      <c r="P236" s="27"/>
      <c r="Q236" s="41"/>
      <c r="R236" s="41"/>
      <c r="T236" s="52"/>
      <c r="U236" s="52"/>
      <c r="W236" s="7" t="s">
        <v>408</v>
      </c>
    </row>
    <row r="237" spans="5:28" ht="16.5" thickBot="1">
      <c r="F237" s="3" t="s">
        <v>3</v>
      </c>
      <c r="G237" s="3" t="s">
        <v>6</v>
      </c>
      <c r="H237" s="3" t="s">
        <v>7</v>
      </c>
      <c r="I237" s="3" t="s">
        <v>22</v>
      </c>
      <c r="J237" s="3" t="s">
        <v>58</v>
      </c>
      <c r="K237" s="3" t="s">
        <v>23</v>
      </c>
      <c r="P237" s="27"/>
      <c r="Q237" s="41"/>
      <c r="R237" s="41"/>
      <c r="T237" s="52"/>
      <c r="U237" s="52"/>
      <c r="W237" s="3" t="s">
        <v>3</v>
      </c>
      <c r="X237" s="3" t="s">
        <v>6</v>
      </c>
      <c r="Y237" s="3" t="s">
        <v>7</v>
      </c>
      <c r="Z237" s="3" t="s">
        <v>22</v>
      </c>
      <c r="AA237" s="3" t="s">
        <v>58</v>
      </c>
      <c r="AB237" s="3" t="s">
        <v>23</v>
      </c>
    </row>
    <row r="238" spans="5:28" ht="16.5" thickTop="1">
      <c r="E238" s="6"/>
      <c r="F238" s="5" t="s">
        <v>12</v>
      </c>
      <c r="G238" s="8">
        <f t="shared" ref="G238:G244" si="59">SUMIFS($I$4:$I$201,$B$4:$B$201,$F$236,$F$4:$F$201,F238)</f>
        <v>121</v>
      </c>
      <c r="H238" s="8">
        <f t="shared" ref="H238:H244" si="60">SUMIFS($J$4:$J$201,$B$4:$B$201,$F$236,$F$4:$F$201,F238)</f>
        <v>126.5</v>
      </c>
      <c r="I238" s="8">
        <f t="shared" ref="I238:I244" si="61">SUMIFS($M$4:$M$201,$B$4:$B$201,$F$236,$F$4:$F$201,F238)</f>
        <v>0</v>
      </c>
      <c r="J238" s="8">
        <f t="shared" ref="J238:J244" si="62">SUMIFS($O$4:$O$201,$B$4:$B$201,$F$236,$F$4:$F$201,F238)</f>
        <v>5.5</v>
      </c>
      <c r="K238" s="9">
        <f t="shared" ref="K238:K245" si="63">(H238-J238)/(G238)</f>
        <v>1</v>
      </c>
      <c r="P238" s="27"/>
      <c r="Q238" s="41"/>
      <c r="R238" s="41"/>
      <c r="T238" s="52"/>
      <c r="U238" s="52"/>
      <c r="W238" s="5" t="s">
        <v>12</v>
      </c>
      <c r="X238" s="8">
        <f t="shared" ref="X238:AA239" si="64">O223+O253</f>
        <v>3888</v>
      </c>
      <c r="Y238" s="8">
        <f t="shared" si="64"/>
        <v>2926.25</v>
      </c>
      <c r="Z238" s="8">
        <f t="shared" si="64"/>
        <v>231.75</v>
      </c>
      <c r="AA238" s="8">
        <f t="shared" si="64"/>
        <v>195.5</v>
      </c>
      <c r="AB238" s="9">
        <f t="shared" ref="AB238:AB245" si="65">(Y238-AA238)/(X238)</f>
        <v>0.70235339506172845</v>
      </c>
    </row>
    <row r="239" spans="5:28">
      <c r="E239" s="6"/>
      <c r="F239" s="4" t="s">
        <v>13</v>
      </c>
      <c r="G239" s="8">
        <f t="shared" si="59"/>
        <v>0</v>
      </c>
      <c r="H239" s="8">
        <f t="shared" si="60"/>
        <v>0</v>
      </c>
      <c r="I239" s="8">
        <f t="shared" si="61"/>
        <v>0</v>
      </c>
      <c r="J239" s="8">
        <f t="shared" si="62"/>
        <v>0</v>
      </c>
      <c r="K239" s="9" t="e">
        <f t="shared" si="63"/>
        <v>#DIV/0!</v>
      </c>
      <c r="P239" s="27"/>
      <c r="Q239" s="41"/>
      <c r="R239" s="41"/>
      <c r="T239" s="52"/>
      <c r="U239" s="52"/>
      <c r="W239" s="4" t="s">
        <v>13</v>
      </c>
      <c r="X239" s="8">
        <f t="shared" si="64"/>
        <v>3191.75</v>
      </c>
      <c r="Y239" s="8">
        <f t="shared" si="64"/>
        <v>5230.5</v>
      </c>
      <c r="Z239" s="8">
        <f t="shared" si="64"/>
        <v>32.75</v>
      </c>
      <c r="AA239" s="8">
        <f t="shared" si="64"/>
        <v>56</v>
      </c>
      <c r="AB239" s="9">
        <f t="shared" si="65"/>
        <v>1.621210934440354</v>
      </c>
    </row>
    <row r="240" spans="5:28">
      <c r="E240" s="6"/>
      <c r="F240" s="4" t="s">
        <v>245</v>
      </c>
      <c r="G240" s="8">
        <f t="shared" si="59"/>
        <v>2756.25</v>
      </c>
      <c r="H240" s="8">
        <f t="shared" si="60"/>
        <v>2653.75</v>
      </c>
      <c r="I240" s="8">
        <f t="shared" si="61"/>
        <v>0</v>
      </c>
      <c r="J240" s="8">
        <f t="shared" si="62"/>
        <v>23</v>
      </c>
      <c r="K240" s="9">
        <f t="shared" si="63"/>
        <v>0.95446712018140589</v>
      </c>
      <c r="P240" s="27"/>
      <c r="Q240" s="41"/>
      <c r="R240" s="41"/>
      <c r="T240" s="52"/>
      <c r="U240" s="52"/>
      <c r="W240" s="4" t="s">
        <v>173</v>
      </c>
      <c r="X240" s="8">
        <f t="shared" ref="X240:Y243" si="66">O225+O255</f>
        <v>9771</v>
      </c>
      <c r="Y240" s="8">
        <f t="shared" si="66"/>
        <v>9566</v>
      </c>
      <c r="Z240" s="8">
        <f t="shared" ref="Z240" si="67">Q225+Q255</f>
        <v>142.5</v>
      </c>
      <c r="AA240" s="8">
        <f t="shared" ref="AA240" si="68">R225+R255</f>
        <v>80.5</v>
      </c>
      <c r="AB240" s="9">
        <f t="shared" si="65"/>
        <v>0.97078088220243575</v>
      </c>
    </row>
    <row r="241" spans="5:28">
      <c r="F241" s="4" t="s">
        <v>14</v>
      </c>
      <c r="G241" s="8">
        <f t="shared" si="59"/>
        <v>5299.25</v>
      </c>
      <c r="H241" s="8">
        <f t="shared" si="60"/>
        <v>5269.5</v>
      </c>
      <c r="I241" s="8">
        <f t="shared" si="61"/>
        <v>0</v>
      </c>
      <c r="J241" s="8">
        <f t="shared" si="62"/>
        <v>0</v>
      </c>
      <c r="K241" s="9">
        <f t="shared" si="63"/>
        <v>0.99438599801858751</v>
      </c>
      <c r="P241" s="27"/>
      <c r="Q241" s="41"/>
      <c r="R241" s="41"/>
      <c r="T241" s="52"/>
      <c r="U241" s="52"/>
      <c r="W241" s="4" t="s">
        <v>14</v>
      </c>
      <c r="X241" s="8">
        <f t="shared" si="66"/>
        <v>13641.25</v>
      </c>
      <c r="Y241" s="8">
        <f t="shared" si="66"/>
        <v>13293.75</v>
      </c>
      <c r="Z241" s="8">
        <f t="shared" ref="Z241:AA243" si="69">Q226+Q256</f>
        <v>5.25</v>
      </c>
      <c r="AA241" s="8">
        <f t="shared" si="69"/>
        <v>8</v>
      </c>
      <c r="AB241" s="9">
        <f t="shared" si="65"/>
        <v>0.9739393384037387</v>
      </c>
    </row>
    <row r="242" spans="5:28">
      <c r="F242" s="4" t="s">
        <v>15</v>
      </c>
      <c r="G242" s="8">
        <f t="shared" si="59"/>
        <v>390</v>
      </c>
      <c r="H242" s="8">
        <f t="shared" si="60"/>
        <v>376.5</v>
      </c>
      <c r="I242" s="8">
        <f t="shared" si="61"/>
        <v>0</v>
      </c>
      <c r="J242" s="8">
        <f t="shared" si="62"/>
        <v>0</v>
      </c>
      <c r="K242" s="9">
        <f t="shared" si="63"/>
        <v>0.9653846153846154</v>
      </c>
      <c r="P242" s="27"/>
      <c r="Q242" s="41"/>
      <c r="R242" s="41"/>
      <c r="T242" s="52"/>
      <c r="U242" s="52"/>
      <c r="W242" s="4" t="s">
        <v>15</v>
      </c>
      <c r="X242" s="8">
        <f t="shared" si="66"/>
        <v>1296</v>
      </c>
      <c r="Y242" s="8">
        <f t="shared" si="66"/>
        <v>1248</v>
      </c>
      <c r="Z242" s="8">
        <f t="shared" si="69"/>
        <v>0</v>
      </c>
      <c r="AA242" s="8">
        <f t="shared" si="69"/>
        <v>0</v>
      </c>
      <c r="AB242" s="9">
        <f t="shared" si="65"/>
        <v>0.96296296296296291</v>
      </c>
    </row>
    <row r="243" spans="5:28">
      <c r="F243" s="4" t="s">
        <v>16</v>
      </c>
      <c r="G243" s="8">
        <f t="shared" si="59"/>
        <v>0</v>
      </c>
      <c r="H243" s="8">
        <f t="shared" si="60"/>
        <v>0</v>
      </c>
      <c r="I243" s="8">
        <f t="shared" si="61"/>
        <v>0</v>
      </c>
      <c r="J243" s="8">
        <f t="shared" si="62"/>
        <v>0</v>
      </c>
      <c r="K243" s="9" t="e">
        <f t="shared" si="63"/>
        <v>#DIV/0!</v>
      </c>
      <c r="P243" s="27"/>
      <c r="Q243" s="41"/>
      <c r="R243" s="41"/>
      <c r="T243" s="52"/>
      <c r="U243" s="52"/>
      <c r="W243" s="4" t="s">
        <v>16</v>
      </c>
      <c r="X243" s="8">
        <f t="shared" si="66"/>
        <v>163.75</v>
      </c>
      <c r="Y243" s="8">
        <f t="shared" si="66"/>
        <v>73</v>
      </c>
      <c r="Z243" s="8">
        <f t="shared" si="69"/>
        <v>0</v>
      </c>
      <c r="AA243" s="8">
        <f t="shared" si="69"/>
        <v>0</v>
      </c>
      <c r="AB243" s="9">
        <f t="shared" si="65"/>
        <v>0.44580152671755724</v>
      </c>
    </row>
    <row r="244" spans="5:28">
      <c r="F244" s="4" t="s">
        <v>246</v>
      </c>
      <c r="G244" s="8">
        <f t="shared" si="59"/>
        <v>201.25</v>
      </c>
      <c r="H244" s="8">
        <f t="shared" si="60"/>
        <v>199.75</v>
      </c>
      <c r="I244" s="8">
        <f t="shared" si="61"/>
        <v>0</v>
      </c>
      <c r="J244" s="8">
        <f t="shared" si="62"/>
        <v>0</v>
      </c>
      <c r="K244" s="9">
        <f t="shared" si="63"/>
        <v>0.99254658385093164</v>
      </c>
      <c r="P244" s="27"/>
      <c r="Q244" s="41"/>
      <c r="R244" s="41"/>
      <c r="T244" s="52"/>
      <c r="U244" s="52"/>
      <c r="W244" s="4" t="s">
        <v>175</v>
      </c>
      <c r="X244" s="8">
        <f t="shared" ref="X244" si="70">O229+O259</f>
        <v>1055.25</v>
      </c>
      <c r="Y244" s="8">
        <f t="shared" ref="Y244" si="71">P229+P259</f>
        <v>914.25</v>
      </c>
      <c r="Z244" s="8">
        <f t="shared" ref="Z244" si="72">Q229+Q259</f>
        <v>0</v>
      </c>
      <c r="AA244" s="8">
        <f t="shared" ref="AA244" si="73">R229+R259</f>
        <v>0</v>
      </c>
      <c r="AB244" s="9">
        <f t="shared" si="65"/>
        <v>0.86638237384506045</v>
      </c>
    </row>
    <row r="245" spans="5:28">
      <c r="F245" s="4" t="s">
        <v>24</v>
      </c>
      <c r="G245" s="10">
        <f>SUM(G238:G244)</f>
        <v>8767.75</v>
      </c>
      <c r="H245" s="10">
        <f>SUM(H238:H244)</f>
        <v>8626</v>
      </c>
      <c r="I245" s="10">
        <f>SUM(I238:I244)</f>
        <v>0</v>
      </c>
      <c r="J245" s="10">
        <f>SUM(J238:J244)</f>
        <v>28.5</v>
      </c>
      <c r="K245" s="9">
        <f t="shared" si="63"/>
        <v>0.98058224744090561</v>
      </c>
      <c r="P245" s="27"/>
      <c r="Q245" s="41"/>
      <c r="R245" s="41"/>
      <c r="T245" s="52"/>
      <c r="U245" s="52"/>
      <c r="W245" s="4" t="s">
        <v>24</v>
      </c>
      <c r="X245" s="10">
        <f>SUM(X238:X244)</f>
        <v>33007</v>
      </c>
      <c r="Y245" s="10">
        <f>SUM(Y238:Y244)</f>
        <v>33251.75</v>
      </c>
      <c r="Z245" s="10">
        <f>SUM(Z238:Z244)</f>
        <v>412.25</v>
      </c>
      <c r="AA245" s="10">
        <f>SUM(AA238:AA244)</f>
        <v>340</v>
      </c>
      <c r="AB245" s="9">
        <f t="shared" si="65"/>
        <v>0.99711424849274399</v>
      </c>
    </row>
    <row r="246" spans="5:28">
      <c r="P246" s="27"/>
      <c r="Q246" s="41"/>
      <c r="R246" s="41"/>
      <c r="T246" s="52"/>
      <c r="U246" s="52"/>
    </row>
    <row r="247" spans="5:28">
      <c r="F247" s="4" t="s">
        <v>26</v>
      </c>
      <c r="G247" s="10">
        <f>G245-(G243+G244)</f>
        <v>8566.5</v>
      </c>
      <c r="H247" s="10">
        <f t="shared" ref="H247:J247" si="74">H245-(H243+H244)</f>
        <v>8426.25</v>
      </c>
      <c r="I247" s="10">
        <f t="shared" si="74"/>
        <v>0</v>
      </c>
      <c r="J247" s="10">
        <f t="shared" si="74"/>
        <v>28.5</v>
      </c>
      <c r="K247" s="11">
        <f>(H247-J247)/(G247)</f>
        <v>0.98030117317457544</v>
      </c>
      <c r="P247" s="27"/>
      <c r="Q247" s="41"/>
      <c r="R247" s="41"/>
      <c r="T247" s="52"/>
      <c r="U247" s="52"/>
      <c r="W247" s="4" t="s">
        <v>26</v>
      </c>
      <c r="X247" s="10">
        <f>X245-(X243+X244)</f>
        <v>31788</v>
      </c>
      <c r="Y247" s="10">
        <f>Y245-(Y243+Y244)</f>
        <v>32264.5</v>
      </c>
      <c r="Z247" s="10">
        <f>Z245-(Z243+Z244)</f>
        <v>412.25</v>
      </c>
      <c r="AA247" s="10">
        <f>AA245-(AA243+AA244)</f>
        <v>340</v>
      </c>
      <c r="AB247" s="11">
        <f>(Y247-AA247)/(X247)</f>
        <v>1.004294073235183</v>
      </c>
    </row>
    <row r="248" spans="5:28">
      <c r="F248" s="4" t="s">
        <v>271</v>
      </c>
      <c r="G248" s="10">
        <f>SUM(G238:G240)</f>
        <v>2877.25</v>
      </c>
      <c r="H248" s="10">
        <f>SUM(H238:H240)</f>
        <v>2780.25</v>
      </c>
      <c r="I248" s="10">
        <f>SUM(I238:I240)</f>
        <v>0</v>
      </c>
      <c r="J248" s="10">
        <f>SUM(J238:J240)</f>
        <v>28.5</v>
      </c>
      <c r="K248" s="11">
        <f>(H248-J248)/(G248)</f>
        <v>0.95638196194282732</v>
      </c>
      <c r="P248" s="27"/>
      <c r="Q248" s="41"/>
      <c r="R248" s="41"/>
      <c r="T248" s="52"/>
      <c r="U248" s="52"/>
    </row>
    <row r="249" spans="5:28">
      <c r="F249" s="72"/>
      <c r="G249" s="72"/>
      <c r="H249" s="72"/>
      <c r="I249" s="72"/>
      <c r="J249" s="72"/>
      <c r="K249" s="73"/>
      <c r="P249" s="27"/>
      <c r="Q249" s="41"/>
      <c r="R249" s="41"/>
      <c r="T249" s="52"/>
      <c r="U249" s="52"/>
      <c r="W249" s="4" t="s">
        <v>586</v>
      </c>
      <c r="X249" s="10">
        <f>SUM(X238:X240)</f>
        <v>16850.75</v>
      </c>
      <c r="Y249" s="10">
        <f>SUM(Y238:Y240)</f>
        <v>17722.75</v>
      </c>
      <c r="Z249" s="10">
        <f>SUM(Z238:Z240)</f>
        <v>407</v>
      </c>
      <c r="AA249" s="10">
        <f>SUM(AA238:AA240)</f>
        <v>332</v>
      </c>
      <c r="AB249" s="9">
        <f t="shared" ref="AB249" si="75">(Y249-AA249)/(X249)</f>
        <v>1.032046051362699</v>
      </c>
    </row>
    <row r="250" spans="5:28">
      <c r="P250" s="27"/>
      <c r="Q250" s="41"/>
      <c r="R250" s="41"/>
      <c r="T250" s="52"/>
      <c r="U250" s="52"/>
    </row>
    <row r="251" spans="5:28">
      <c r="E251" s="6" t="s">
        <v>25</v>
      </c>
      <c r="F251" s="7" t="s">
        <v>170</v>
      </c>
      <c r="N251" s="7" t="s">
        <v>171</v>
      </c>
      <c r="P251" s="27"/>
      <c r="Q251" s="41"/>
      <c r="R251" s="41"/>
      <c r="T251" s="52"/>
      <c r="U251" s="52"/>
    </row>
    <row r="252" spans="5:28" ht="16.5" thickBot="1">
      <c r="F252" s="3" t="s">
        <v>3</v>
      </c>
      <c r="G252" s="3" t="s">
        <v>6</v>
      </c>
      <c r="H252" s="3" t="s">
        <v>7</v>
      </c>
      <c r="I252" s="3" t="s">
        <v>22</v>
      </c>
      <c r="J252" s="3" t="s">
        <v>58</v>
      </c>
      <c r="K252" s="3" t="s">
        <v>23</v>
      </c>
      <c r="N252" s="3" t="s">
        <v>3</v>
      </c>
      <c r="O252" s="3" t="s">
        <v>6</v>
      </c>
      <c r="P252" s="12" t="s">
        <v>7</v>
      </c>
      <c r="Q252" s="12" t="s">
        <v>22</v>
      </c>
      <c r="R252" s="12" t="s">
        <v>58</v>
      </c>
      <c r="S252" s="49" t="s">
        <v>23</v>
      </c>
      <c r="T252" s="33"/>
      <c r="U252" s="33"/>
    </row>
    <row r="253" spans="5:28" ht="16.5" thickTop="1">
      <c r="F253" s="5" t="s">
        <v>12</v>
      </c>
      <c r="G253" s="8">
        <f t="shared" ref="G253:G259" si="76">SUMIFS($I$4:$I$201,$B$4:$B$201,$F$251,$F$4:$F$201,F253)</f>
        <v>0</v>
      </c>
      <c r="H253" s="8">
        <f t="shared" ref="H253:H259" si="77">SUMIFS($J$4:$J$201,$B$4:$B$201,$F$251,$F$4:$F$201,F253)</f>
        <v>0</v>
      </c>
      <c r="I253" s="8">
        <f t="shared" ref="I253:I259" si="78">SUMIFS($M$4:$M$201,$B$4:$B$201,$F$251,$F$4:$F$201,F253)</f>
        <v>0</v>
      </c>
      <c r="J253" s="8">
        <f t="shared" ref="J253:J259" si="79">SUMIFS($O$4:$O$201,$B$4:$B$201,$F$251,$F$4:$F$201,F253)</f>
        <v>0</v>
      </c>
      <c r="K253" s="9" t="e">
        <f t="shared" ref="K253:K260" si="80">(H253-J253)/(G253)</f>
        <v>#DIV/0!</v>
      </c>
      <c r="N253" s="5" t="s">
        <v>12</v>
      </c>
      <c r="O253" s="8">
        <f t="shared" ref="O253:R259" si="81">G238+G253</f>
        <v>121</v>
      </c>
      <c r="P253" s="28">
        <f t="shared" si="81"/>
        <v>126.5</v>
      </c>
      <c r="Q253" s="28">
        <f t="shared" si="81"/>
        <v>0</v>
      </c>
      <c r="R253" s="28">
        <f t="shared" si="81"/>
        <v>5.5</v>
      </c>
      <c r="S253" s="50">
        <f t="shared" ref="S253:S260" si="82">(P253-R253)/(O253)</f>
        <v>1</v>
      </c>
      <c r="T253" s="51"/>
      <c r="U253" s="51"/>
    </row>
    <row r="254" spans="5:28">
      <c r="F254" s="4" t="s">
        <v>13</v>
      </c>
      <c r="G254" s="8">
        <f t="shared" si="76"/>
        <v>2642.25</v>
      </c>
      <c r="H254" s="8">
        <f t="shared" si="77"/>
        <v>4841.75</v>
      </c>
      <c r="I254" s="8">
        <f t="shared" si="78"/>
        <v>32.75</v>
      </c>
      <c r="J254" s="8">
        <f t="shared" si="79"/>
        <v>56</v>
      </c>
      <c r="K254" s="9">
        <f t="shared" si="80"/>
        <v>1.8112404200965087</v>
      </c>
      <c r="N254" s="4" t="s">
        <v>13</v>
      </c>
      <c r="O254" s="8">
        <f t="shared" si="81"/>
        <v>2642.25</v>
      </c>
      <c r="P254" s="28">
        <f t="shared" si="81"/>
        <v>4841.75</v>
      </c>
      <c r="Q254" s="28">
        <f t="shared" si="81"/>
        <v>32.75</v>
      </c>
      <c r="R254" s="28">
        <f t="shared" si="81"/>
        <v>56</v>
      </c>
      <c r="S254" s="50">
        <f t="shared" si="82"/>
        <v>1.8112404200965087</v>
      </c>
      <c r="T254" s="51"/>
      <c r="U254" s="51"/>
    </row>
    <row r="255" spans="5:28">
      <c r="F255" s="4" t="s">
        <v>245</v>
      </c>
      <c r="G255" s="8">
        <f t="shared" si="76"/>
        <v>5227</v>
      </c>
      <c r="H255" s="8">
        <f t="shared" si="77"/>
        <v>5257.25</v>
      </c>
      <c r="I255" s="8">
        <f t="shared" si="78"/>
        <v>134.5</v>
      </c>
      <c r="J255" s="8">
        <f t="shared" si="79"/>
        <v>57.5</v>
      </c>
      <c r="K255" s="9">
        <f t="shared" si="80"/>
        <v>0.99478668452267072</v>
      </c>
      <c r="N255" s="4" t="s">
        <v>245</v>
      </c>
      <c r="O255" s="8">
        <f t="shared" si="81"/>
        <v>7983.25</v>
      </c>
      <c r="P255" s="28">
        <f t="shared" si="81"/>
        <v>7911</v>
      </c>
      <c r="Q255" s="28">
        <f t="shared" si="81"/>
        <v>134.5</v>
      </c>
      <c r="R255" s="28">
        <f t="shared" si="81"/>
        <v>80.5</v>
      </c>
      <c r="S255" s="50">
        <f t="shared" si="82"/>
        <v>0.98086618858234431</v>
      </c>
      <c r="T255" s="51"/>
      <c r="U255" s="51"/>
    </row>
    <row r="256" spans="5:28">
      <c r="F256" s="4" t="s">
        <v>14</v>
      </c>
      <c r="G256" s="8">
        <f t="shared" si="76"/>
        <v>3859.75</v>
      </c>
      <c r="H256" s="8">
        <f t="shared" si="77"/>
        <v>3842.75</v>
      </c>
      <c r="I256" s="8">
        <f t="shared" si="78"/>
        <v>5.25</v>
      </c>
      <c r="J256" s="8">
        <f t="shared" si="79"/>
        <v>0</v>
      </c>
      <c r="K256" s="9">
        <f t="shared" si="80"/>
        <v>0.99559556966124751</v>
      </c>
      <c r="N256" s="4" t="s">
        <v>14</v>
      </c>
      <c r="O256" s="8">
        <f t="shared" si="81"/>
        <v>9159</v>
      </c>
      <c r="P256" s="28">
        <f t="shared" si="81"/>
        <v>9112.25</v>
      </c>
      <c r="Q256" s="28">
        <f t="shared" si="81"/>
        <v>5.25</v>
      </c>
      <c r="R256" s="28">
        <f t="shared" si="81"/>
        <v>0</v>
      </c>
      <c r="S256" s="50">
        <f t="shared" si="82"/>
        <v>0.99489573097499728</v>
      </c>
      <c r="T256" s="51"/>
      <c r="U256" s="51"/>
    </row>
    <row r="257" spans="6:21">
      <c r="F257" s="4" t="s">
        <v>15</v>
      </c>
      <c r="G257" s="8">
        <f t="shared" si="76"/>
        <v>321</v>
      </c>
      <c r="H257" s="8">
        <f t="shared" si="77"/>
        <v>315.5</v>
      </c>
      <c r="I257" s="8">
        <f t="shared" si="78"/>
        <v>0</v>
      </c>
      <c r="J257" s="8">
        <f t="shared" si="79"/>
        <v>0</v>
      </c>
      <c r="K257" s="9">
        <f t="shared" si="80"/>
        <v>0.98286604361370722</v>
      </c>
      <c r="N257" s="4" t="s">
        <v>15</v>
      </c>
      <c r="O257" s="8">
        <f t="shared" si="81"/>
        <v>711</v>
      </c>
      <c r="P257" s="28">
        <f t="shared" si="81"/>
        <v>692</v>
      </c>
      <c r="Q257" s="28">
        <f t="shared" si="81"/>
        <v>0</v>
      </c>
      <c r="R257" s="28">
        <f t="shared" si="81"/>
        <v>0</v>
      </c>
      <c r="S257" s="50">
        <f t="shared" si="82"/>
        <v>0.97327707454289736</v>
      </c>
      <c r="T257" s="51"/>
      <c r="U257" s="51"/>
    </row>
    <row r="258" spans="6:21">
      <c r="F258" s="4" t="s">
        <v>16</v>
      </c>
      <c r="G258" s="8">
        <f t="shared" si="76"/>
        <v>0</v>
      </c>
      <c r="H258" s="8">
        <f t="shared" si="77"/>
        <v>0</v>
      </c>
      <c r="I258" s="8">
        <f t="shared" si="78"/>
        <v>0</v>
      </c>
      <c r="J258" s="8">
        <f t="shared" si="79"/>
        <v>0</v>
      </c>
      <c r="K258" s="9" t="e">
        <f t="shared" si="80"/>
        <v>#DIV/0!</v>
      </c>
      <c r="N258" s="4" t="s">
        <v>16</v>
      </c>
      <c r="O258" s="8">
        <f t="shared" si="81"/>
        <v>0</v>
      </c>
      <c r="P258" s="28">
        <f t="shared" si="81"/>
        <v>0</v>
      </c>
      <c r="Q258" s="28">
        <f t="shared" si="81"/>
        <v>0</v>
      </c>
      <c r="R258" s="28">
        <f t="shared" si="81"/>
        <v>0</v>
      </c>
      <c r="S258" s="50" t="e">
        <f t="shared" si="82"/>
        <v>#DIV/0!</v>
      </c>
      <c r="T258" s="51"/>
      <c r="U258" s="51"/>
    </row>
    <row r="259" spans="6:21">
      <c r="F259" s="4" t="s">
        <v>246</v>
      </c>
      <c r="G259" s="8">
        <f t="shared" si="76"/>
        <v>376</v>
      </c>
      <c r="H259" s="8">
        <f t="shared" si="77"/>
        <v>292.5</v>
      </c>
      <c r="I259" s="8">
        <f t="shared" si="78"/>
        <v>0</v>
      </c>
      <c r="J259" s="8">
        <f t="shared" si="79"/>
        <v>0</v>
      </c>
      <c r="K259" s="9">
        <f t="shared" si="80"/>
        <v>0.77792553191489366</v>
      </c>
      <c r="N259" s="4" t="s">
        <v>246</v>
      </c>
      <c r="O259" s="8">
        <f t="shared" si="81"/>
        <v>577.25</v>
      </c>
      <c r="P259" s="28">
        <f t="shared" si="81"/>
        <v>492.25</v>
      </c>
      <c r="Q259" s="28">
        <f t="shared" si="81"/>
        <v>0</v>
      </c>
      <c r="R259" s="28">
        <f t="shared" si="81"/>
        <v>0</v>
      </c>
      <c r="S259" s="50">
        <f t="shared" si="82"/>
        <v>0.85275010827197917</v>
      </c>
      <c r="T259" s="51"/>
      <c r="U259" s="51"/>
    </row>
    <row r="260" spans="6:21">
      <c r="F260" s="4" t="s">
        <v>24</v>
      </c>
      <c r="G260" s="10">
        <f>SUM(G253:G259)</f>
        <v>12426</v>
      </c>
      <c r="H260" s="10">
        <f>SUM(H253:H259)</f>
        <v>14549.75</v>
      </c>
      <c r="I260" s="10">
        <f>SUM(I253:I259)</f>
        <v>172.5</v>
      </c>
      <c r="J260" s="10">
        <f>SUM(J253:J259)</f>
        <v>113.5</v>
      </c>
      <c r="K260" s="9">
        <f t="shared" si="80"/>
        <v>1.1617777241268308</v>
      </c>
      <c r="N260" s="4" t="s">
        <v>24</v>
      </c>
      <c r="O260" s="10">
        <f>SUM(O253:O259)</f>
        <v>21193.75</v>
      </c>
      <c r="P260" s="29">
        <f>SUM(P253:P259)</f>
        <v>23175.75</v>
      </c>
      <c r="Q260" s="29">
        <f>SUM(Q253:Q259)</f>
        <v>172.5</v>
      </c>
      <c r="R260" s="29">
        <f>SUM(R253:R259)</f>
        <v>142</v>
      </c>
      <c r="S260" s="50">
        <f t="shared" si="82"/>
        <v>1.0868180477735181</v>
      </c>
      <c r="T260" s="51"/>
      <c r="U260" s="51"/>
    </row>
    <row r="261" spans="6:21">
      <c r="P261" s="27"/>
      <c r="Q261" s="104"/>
      <c r="R261" s="104"/>
      <c r="T261" s="52"/>
      <c r="U261" s="52"/>
    </row>
    <row r="262" spans="6:21">
      <c r="F262" s="4" t="s">
        <v>26</v>
      </c>
      <c r="G262" s="10">
        <f>G260-(G258+G259)</f>
        <v>12050</v>
      </c>
      <c r="H262" s="10">
        <f>H260-(H258+H259)</f>
        <v>14257.25</v>
      </c>
      <c r="I262" s="10">
        <f>I260-(I258+I259)</f>
        <v>172.5</v>
      </c>
      <c r="J262" s="10">
        <f>J260-(J258+J259)</f>
        <v>113.5</v>
      </c>
      <c r="K262" s="11">
        <f>(H262-J262)/(G262)</f>
        <v>1.1737551867219918</v>
      </c>
      <c r="N262" s="4" t="s">
        <v>26</v>
      </c>
      <c r="O262" s="10">
        <f>O260-(O258+O259)</f>
        <v>20616.5</v>
      </c>
      <c r="P262" s="29">
        <f>P260-(P258+P259)</f>
        <v>22683.5</v>
      </c>
      <c r="Q262" s="29">
        <f>Q260-(Q258+Q259)</f>
        <v>172.5</v>
      </c>
      <c r="R262" s="29">
        <f>R260-(R258+R259)</f>
        <v>142</v>
      </c>
      <c r="S262" s="53">
        <f>(P262-R262)/(O262)</f>
        <v>1.0933718138384303</v>
      </c>
      <c r="T262" s="51"/>
      <c r="U262" s="51"/>
    </row>
    <row r="263" spans="6:21">
      <c r="F263" s="4" t="s">
        <v>271</v>
      </c>
      <c r="G263" s="10">
        <f>SUM(G253:G255)</f>
        <v>7869.25</v>
      </c>
      <c r="H263" s="10">
        <f>SUM(H253:H255)</f>
        <v>10099</v>
      </c>
      <c r="I263" s="10">
        <f>SUM(I253:I255)</f>
        <v>167.25</v>
      </c>
      <c r="J263" s="10">
        <f>SUM(J253:J255)</f>
        <v>113.5</v>
      </c>
      <c r="K263" s="11">
        <f>(H263-J263)/(G263)</f>
        <v>1.2689265177748832</v>
      </c>
      <c r="N263" s="4" t="s">
        <v>271</v>
      </c>
      <c r="O263" s="10">
        <f>SUM(O253:O255)</f>
        <v>10746.5</v>
      </c>
      <c r="P263" s="10">
        <f>SUM(P253:P255)</f>
        <v>12879.25</v>
      </c>
      <c r="Q263" s="10">
        <f>SUM(Q253:Q255)</f>
        <v>167.25</v>
      </c>
      <c r="R263" s="10">
        <f>SUM(R253:R255)</f>
        <v>142</v>
      </c>
      <c r="S263" s="11">
        <f>(P263-R263)/(O263)</f>
        <v>1.1852463592797655</v>
      </c>
      <c r="T263" s="52"/>
      <c r="U263" s="52"/>
    </row>
    <row r="264" spans="6:21">
      <c r="P264" s="27"/>
      <c r="Q264" s="41"/>
      <c r="R264" s="41"/>
      <c r="T264" s="52"/>
      <c r="U264" s="52"/>
    </row>
    <row r="265" spans="6:21">
      <c r="O265" s="27"/>
      <c r="P265" s="41"/>
      <c r="Q265" s="43"/>
      <c r="R265" s="52"/>
      <c r="S265" s="52"/>
    </row>
    <row r="266" spans="6:21">
      <c r="O266" s="27"/>
      <c r="P266" s="41"/>
      <c r="Q266" s="43"/>
    </row>
    <row r="267" spans="6:21">
      <c r="O267" s="27"/>
      <c r="P267" s="41"/>
      <c r="Q267" s="43"/>
    </row>
    <row r="268" spans="6:21">
      <c r="O268" s="27"/>
      <c r="P268" s="41"/>
      <c r="Q268" s="43"/>
    </row>
  </sheetData>
  <autoFilter ref="B3:S202" xr:uid="{00000000-0009-0000-0000-000000000000}"/>
  <phoneticPr fontId="1"/>
  <dataValidations count="6">
    <dataValidation type="list" allowBlank="1" showInputMessage="1" showErrorMessage="1" sqref="B202:B204 B4:B32" xr:uid="{00000000-0002-0000-0000-000000000000}">
      <formula1>$U$4:$U$7</formula1>
    </dataValidation>
    <dataValidation type="list" allowBlank="1" showInputMessage="1" showErrorMessage="1" sqref="D202:D204 D4:D32" xr:uid="{00000000-0002-0000-0000-000001000000}">
      <formula1>$V$4:$V$4</formula1>
    </dataValidation>
    <dataValidation type="list" allowBlank="1" showInputMessage="1" showErrorMessage="1" sqref="F202:F204 F4:F32" xr:uid="{00000000-0002-0000-0000-000002000000}">
      <formula1>$T$4:$T$4</formula1>
    </dataValidation>
    <dataValidation type="list" errorStyle="warning" allowBlank="1" showInputMessage="1" sqref="B33:B201" xr:uid="{00000000-0002-0000-0000-000003000000}">
      <formula1>$U$4:$U$7</formula1>
    </dataValidation>
    <dataValidation type="list" allowBlank="1" showErrorMessage="1" sqref="D33:D201" xr:uid="{00000000-0002-0000-0000-000004000000}">
      <formula1>$V$4:$V$5</formula1>
    </dataValidation>
    <dataValidation type="list" allowBlank="1" showErrorMessage="1" sqref="F33:F201" xr:uid="{00000000-0002-0000-0000-000005000000}">
      <formula1>$T$4:$T$7</formula1>
    </dataValidation>
  </dataValidations>
  <hyperlinks>
    <hyperlink ref="P11" r:id="rId1" xr:uid="{00000000-0004-0000-0000-000000000000}"/>
    <hyperlink ref="P92" r:id="rId2" xr:uid="{CB7A261A-2672-46E5-A716-0F55712E9B8C}"/>
    <hyperlink ref="P111" r:id="rId3" xr:uid="{B6D023CA-C334-4A35-B63B-A930B6F8992E}"/>
    <hyperlink ref="P153" r:id="rId4" xr:uid="{778D51E3-1F63-4C5E-8081-79A554FF1FB8}"/>
  </hyperlinks>
  <pageMargins left="0.7" right="0.7" top="0.75" bottom="0.75" header="0.3" footer="0.3"/>
  <pageSetup paperSize="9" orientation="portrait" r:id="rId5"/>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N28"/>
  <sheetViews>
    <sheetView zoomScale="80" zoomScaleNormal="80" workbookViewId="0">
      <selection activeCell="V15" sqref="V15"/>
    </sheetView>
  </sheetViews>
  <sheetFormatPr defaultColWidth="3.625" defaultRowHeight="19.5" customHeight="1"/>
  <cols>
    <col min="1" max="16384" width="3.625" style="21"/>
  </cols>
  <sheetData>
    <row r="1" spans="1:14" s="19" customFormat="1" ht="19.5" customHeight="1">
      <c r="A1" s="19" t="s">
        <v>66</v>
      </c>
    </row>
    <row r="2" spans="1:14" s="20" customFormat="1" ht="19.5" customHeight="1">
      <c r="A2" s="20" t="s">
        <v>37</v>
      </c>
    </row>
    <row r="3" spans="1:14" ht="19.5" customHeight="1">
      <c r="A3" s="21">
        <v>1</v>
      </c>
      <c r="B3" s="21" t="s">
        <v>38</v>
      </c>
    </row>
    <row r="4" spans="1:14" ht="19.5" customHeight="1">
      <c r="B4" s="21" t="s">
        <v>31</v>
      </c>
      <c r="C4" s="21" t="s">
        <v>39</v>
      </c>
    </row>
    <row r="6" spans="1:14" ht="19.5" customHeight="1">
      <c r="B6" s="21" t="s">
        <v>40</v>
      </c>
      <c r="C6" s="21" t="s">
        <v>32</v>
      </c>
    </row>
    <row r="8" spans="1:14" ht="19.5" customHeight="1">
      <c r="D8" s="22" t="s">
        <v>33</v>
      </c>
      <c r="M8" s="22" t="s">
        <v>34</v>
      </c>
    </row>
    <row r="9" spans="1:14" ht="19.5" customHeight="1">
      <c r="E9" s="21" t="s">
        <v>41</v>
      </c>
      <c r="K9" s="21" t="s">
        <v>35</v>
      </c>
      <c r="N9" s="23" t="s">
        <v>42</v>
      </c>
    </row>
    <row r="10" spans="1:14" ht="19.5" customHeight="1">
      <c r="E10" s="21" t="s">
        <v>43</v>
      </c>
      <c r="K10" s="21" t="s">
        <v>35</v>
      </c>
      <c r="N10" s="21" t="s">
        <v>44</v>
      </c>
    </row>
    <row r="11" spans="1:14" ht="19.5" customHeight="1">
      <c r="E11" s="21" t="s">
        <v>36</v>
      </c>
      <c r="K11" s="21" t="s">
        <v>35</v>
      </c>
      <c r="N11" s="21" t="s">
        <v>36</v>
      </c>
    </row>
    <row r="12" spans="1:14" ht="19.5" customHeight="1">
      <c r="C12" s="21" t="s">
        <v>48</v>
      </c>
    </row>
    <row r="14" spans="1:14" ht="19.5" customHeight="1">
      <c r="B14" s="21" t="s">
        <v>45</v>
      </c>
      <c r="C14" s="21" t="s">
        <v>46</v>
      </c>
    </row>
    <row r="16" spans="1:14" ht="19.5" customHeight="1">
      <c r="B16" s="21" t="s">
        <v>49</v>
      </c>
      <c r="C16" s="21" t="s">
        <v>50</v>
      </c>
    </row>
    <row r="17" spans="1:13" ht="19.5" customHeight="1">
      <c r="C17" s="21" t="s">
        <v>51</v>
      </c>
    </row>
    <row r="19" spans="1:13" s="20" customFormat="1" ht="19.5" customHeight="1">
      <c r="A19" s="20" t="s">
        <v>70</v>
      </c>
    </row>
    <row r="20" spans="1:13" ht="19.5" customHeight="1">
      <c r="B20" s="21" t="s">
        <v>31</v>
      </c>
      <c r="C20" s="21" t="s">
        <v>32</v>
      </c>
    </row>
    <row r="22" spans="1:13" ht="19.5" customHeight="1">
      <c r="C22" s="22" t="s">
        <v>33</v>
      </c>
      <c r="L22" s="22" t="s">
        <v>34</v>
      </c>
    </row>
    <row r="23" spans="1:13" ht="19.5" customHeight="1">
      <c r="D23" s="21" t="s">
        <v>60</v>
      </c>
      <c r="J23" s="21" t="s">
        <v>35</v>
      </c>
      <c r="M23" s="21" t="s">
        <v>61</v>
      </c>
    </row>
    <row r="24" spans="1:13" ht="19.5" customHeight="1">
      <c r="D24" s="21" t="s">
        <v>68</v>
      </c>
      <c r="J24" s="21" t="s">
        <v>35</v>
      </c>
      <c r="M24" s="21" t="s">
        <v>69</v>
      </c>
    </row>
    <row r="26" spans="1:13" s="20" customFormat="1" ht="19.5" customHeight="1">
      <c r="A26" s="20" t="s">
        <v>62</v>
      </c>
    </row>
    <row r="27" spans="1:13" ht="19.5" customHeight="1">
      <c r="B27" s="21" t="s">
        <v>63</v>
      </c>
      <c r="C27" s="21" t="s">
        <v>64</v>
      </c>
    </row>
    <row r="28" spans="1:13" ht="19.5" customHeight="1">
      <c r="C28" s="21" t="s">
        <v>65</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予実工数一覧</vt:lpstr>
      <vt:lpstr>更新方法</vt:lpstr>
    </vt:vector>
  </TitlesOfParts>
  <Company>AISIN AW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Kondo Keiji／近藤　桂司／AW</dc:creator>
  <cp:lastModifiedBy>Nakamura Yota／中村　洋太／AI</cp:lastModifiedBy>
  <dcterms:created xsi:type="dcterms:W3CDTF">2021-04-12T07:08:50Z</dcterms:created>
  <dcterms:modified xsi:type="dcterms:W3CDTF">2024-03-29T07:19:05Z</dcterms:modified>
</cp:coreProperties>
</file>