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astx_A_master_wd_P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<sst xmlns="http://schemas.openxmlformats.org/spreadsheetml/2006/main" count="3426" uniqueCount="314">
  <si>
    <t xml:space="preserve">BIB_ID</t>
  </si>
  <si>
    <t xml:space="preserve">MFHD_ID</t>
  </si>
  <si>
    <t xml:space="preserve">ITEM_ID</t>
  </si>
  <si>
    <t xml:space="preserve">BibSuppress</t>
  </si>
  <si>
    <t xml:space="preserve">MfhdSuppress</t>
  </si>
  <si>
    <t xml:space="preserve">BIB_FORMAT</t>
  </si>
  <si>
    <t xml:space="preserve">LANGUAGE</t>
  </si>
  <si>
    <t xml:space="preserve">TITLE</t>
  </si>
  <si>
    <t xml:space="preserve">AUTHOR</t>
  </si>
  <si>
    <t xml:space="preserve">TITLE_BRIEF</t>
  </si>
  <si>
    <t xml:space="preserve">EDITION</t>
  </si>
  <si>
    <t xml:space="preserve">ISBN</t>
  </si>
  <si>
    <t xml:space="preserve">NETWORK_NUMBER</t>
  </si>
  <si>
    <t xml:space="preserve">PUBLISHER_DATE</t>
  </si>
  <si>
    <t xml:space="preserve">PUBLISHER</t>
  </si>
  <si>
    <t xml:space="preserve">BEGIN_PUB_DATE</t>
  </si>
  <si>
    <t xml:space="preserve">MfhdLocation</t>
  </si>
  <si>
    <t xml:space="preserve">displayCallNo</t>
  </si>
  <si>
    <t xml:space="preserve">normCallNo</t>
  </si>
  <si>
    <t xml:space="preserve">ITEM_ENUM</t>
  </si>
  <si>
    <t xml:space="preserve">CHRON</t>
  </si>
  <si>
    <t xml:space="preserve">COPY_NUMBER</t>
  </si>
  <si>
    <t xml:space="preserve">PIECES</t>
  </si>
  <si>
    <t xml:space="preserve">ITEM_BARCODE</t>
  </si>
  <si>
    <t xml:space="preserve">ItemPermLocCode</t>
  </si>
  <si>
    <t xml:space="preserve">ItemPermLocName</t>
  </si>
  <si>
    <t xml:space="preserve">ItemPermTypeName</t>
  </si>
  <si>
    <t xml:space="preserve">ItemTempLocCode</t>
  </si>
  <si>
    <t xml:space="preserve">ItemTempLocName</t>
  </si>
  <si>
    <t xml:space="preserve">ItemTempTypeName</t>
  </si>
  <si>
    <t xml:space="preserve">CREATE_DATE</t>
  </si>
  <si>
    <t xml:space="preserve">UPDATE_DATE</t>
  </si>
  <si>
    <t xml:space="preserve">PO_ID</t>
  </si>
  <si>
    <t xml:space="preserve">MaxOfCHARGE_DATE</t>
  </si>
  <si>
    <t xml:space="preserve">N</t>
  </si>
  <si>
    <t xml:space="preserve">am</t>
  </si>
  <si>
    <t xml:space="preserve">eng</t>
  </si>
  <si>
    <t xml:space="preserve">Notable last facts : a compendium of endings, conclusions, terminations, and final events throughout history / compiled by William B. Brahms.</t>
  </si>
  <si>
    <t xml:space="preserve">Brahms, William B.</t>
  </si>
  <si>
    <t xml:space="preserve">Notable last facts : a compendium of endings, conclusions, terminations, and final events throughout history /</t>
  </si>
  <si>
    <t xml:space="preserve">0976532506 (acid-free paper)</t>
  </si>
  <si>
    <t xml:space="preserve">(OCoLC)ocm60769184</t>
  </si>
  <si>
    <t xml:space="preserve">c2005.</t>
  </si>
  <si>
    <t xml:space="preserve">Reference Desk Press,</t>
  </si>
  <si>
    <t xml:space="preserve">aastx</t>
  </si>
  <si>
    <t xml:space="preserve">AG105 .B773 2005</t>
  </si>
  <si>
    <t xml:space="preserve">AG  105            B 773   2005</t>
  </si>
  <si>
    <t xml:space="preserve">Book Collection</t>
  </si>
  <si>
    <t xml:space="preserve">BOOK 16/8/4 WK</t>
  </si>
  <si>
    <t xml:space="preserve">4/18/2006</t>
  </si>
  <si>
    <t xml:space="preserve">8/16/2010</t>
  </si>
  <si>
    <t xml:space="preserve">as</t>
  </si>
  <si>
    <t xml:space="preserve">Guinness book of records.</t>
  </si>
  <si>
    <t xml:space="preserve">(OCoLC)ocm01782732</t>
  </si>
  <si>
    <t xml:space="preserve">c1955-1999.</t>
  </si>
  <si>
    <t xml:space="preserve">Superlatives Ltd.,</t>
  </si>
  <si>
    <t xml:space="preserve">AG243 .G85</t>
  </si>
  <si>
    <t xml:space="preserve">AG  243            G 85</t>
  </si>
  <si>
    <t xml:space="preserve">SERIAL 16/8/4 WK</t>
  </si>
  <si>
    <t xml:space="preserve">4/21/2002</t>
  </si>
  <si>
    <t xml:space="preserve">2/20/2012</t>
  </si>
  <si>
    <t xml:space="preserve">1995 (41st ed.)</t>
  </si>
  <si>
    <t xml:space="preserve">1994 (40th ed.)</t>
  </si>
  <si>
    <t xml:space="preserve">1993 (39th ed.)</t>
  </si>
  <si>
    <t xml:space="preserve">1992 (38th ed.)</t>
  </si>
  <si>
    <t xml:space="preserve">1991 (37th ed.)</t>
  </si>
  <si>
    <t xml:space="preserve">1990 (36th ed.)</t>
  </si>
  <si>
    <t xml:space="preserve">1984 (30th ed.)</t>
  </si>
  <si>
    <t xml:space="preserve">1982 (28th ed.)</t>
  </si>
  <si>
    <t xml:space="preserve">1981 (27th ed.)</t>
  </si>
  <si>
    <t xml:space="preserve">1980 (26th ed.)</t>
  </si>
  <si>
    <t xml:space="preserve">1979 (25th ed.)</t>
  </si>
  <si>
    <t xml:space="preserve">1978 (24th ed.)</t>
  </si>
  <si>
    <t xml:space="preserve">1975 (22nd ed.)</t>
  </si>
  <si>
    <t xml:space="preserve">1974 (21st ed.)</t>
  </si>
  <si>
    <t xml:space="preserve">1973 (20th ed.)</t>
  </si>
  <si>
    <t xml:space="preserve">7/17/2002</t>
  </si>
  <si>
    <t xml:space="preserve">1972 (19th ed.)</t>
  </si>
  <si>
    <t xml:space="preserve">1969 (16th ed.)</t>
  </si>
  <si>
    <t xml:space="preserve">1968 (15th ed.)</t>
  </si>
  <si>
    <t xml:space="preserve">1967 (14th ed.)</t>
  </si>
  <si>
    <t xml:space="preserve">New York times guide to essential knowledge : a desk reference for the curious mind.</t>
  </si>
  <si>
    <t xml:space="preserve">1st U.S. ed.</t>
  </si>
  <si>
    <t xml:space="preserve">(OCoLC)ocm56776231</t>
  </si>
  <si>
    <t xml:space="preserve">St. Martin's Press,</t>
  </si>
  <si>
    <t xml:space="preserve">AG6 .N495 2004</t>
  </si>
  <si>
    <t xml:space="preserve">AG    6            N 495   2004</t>
  </si>
  <si>
    <t xml:space="preserve">11/9/2006</t>
  </si>
  <si>
    <t xml:space="preserve">12/5/2006</t>
  </si>
  <si>
    <t xml:space="preserve">Adult museum programs : designing meaningful experiences / Bonnie Sachatello-Sawyer ... [et al.].</t>
  </si>
  <si>
    <t xml:space="preserve">Adult museum programs : designing meaningful experiences /</t>
  </si>
  <si>
    <t xml:space="preserve">0759100969 (alk. paper)</t>
  </si>
  <si>
    <t xml:space="preserve">(DLC) 2002001984</t>
  </si>
  <si>
    <t xml:space="preserve">c2002.</t>
  </si>
  <si>
    <t xml:space="preserve">AltaMira Press,</t>
  </si>
  <si>
    <t xml:space="preserve">AM11 .A38 2002</t>
  </si>
  <si>
    <t xml:space="preserve">AM   11            A 38   2002</t>
  </si>
  <si>
    <t xml:space="preserve">3/14/2003</t>
  </si>
  <si>
    <t xml:space="preserve">8/12/2003</t>
  </si>
  <si>
    <t xml:space="preserve">2/17/2009</t>
  </si>
  <si>
    <t xml:space="preserve">Museum governance : mission, ethics, policy / Marie C. Malaro.</t>
  </si>
  <si>
    <t xml:space="preserve">Malaro, Marie C.</t>
  </si>
  <si>
    <t xml:space="preserve">Museum governance : mission, ethics, policy /</t>
  </si>
  <si>
    <t xml:space="preserve">1560983639 (pbk.)</t>
  </si>
  <si>
    <t xml:space="preserve">(OCoLC)ocm29598117</t>
  </si>
  <si>
    <t xml:space="preserve">c1994.</t>
  </si>
  <si>
    <t xml:space="preserve">Smithsonian Institution Press,</t>
  </si>
  <si>
    <t xml:space="preserve">AM121 .M35 1994</t>
  </si>
  <si>
    <t xml:space="preserve">AM  121            M 35   1994</t>
  </si>
  <si>
    <t xml:space="preserve">BOOK 16/8/4 WK REQ EXMPT</t>
  </si>
  <si>
    <t xml:space="preserve">8/27/2003</t>
  </si>
  <si>
    <t xml:space="preserve">9/3/2003</t>
  </si>
  <si>
    <t xml:space="preserve">3/13/2006</t>
  </si>
  <si>
    <t xml:space="preserve">Manual of museum learning / edited by Barry Lord.</t>
  </si>
  <si>
    <t xml:space="preserve">Manual of museum learning /</t>
  </si>
  <si>
    <t xml:space="preserve">0759109710 (pbk. : alk. paper)</t>
  </si>
  <si>
    <t xml:space="preserve">(OCoLC)ocn167763730</t>
  </si>
  <si>
    <t xml:space="preserve">c2007.</t>
  </si>
  <si>
    <t xml:space="preserve">Rowman &amp; Littlefield,</t>
  </si>
  <si>
    <t xml:space="preserve">AM7 .M36 2007</t>
  </si>
  <si>
    <t xml:space="preserve">AM    7            M 36   2007</t>
  </si>
  <si>
    <t xml:space="preserve">4/15/2008</t>
  </si>
  <si>
    <t xml:space="preserve">6/23/2008</t>
  </si>
  <si>
    <t xml:space="preserve">8/29/2012</t>
  </si>
  <si>
    <t xml:space="preserve">Bucknell review.</t>
  </si>
  <si>
    <t xml:space="preserve">(OCoLC)ocm04412203</t>
  </si>
  <si>
    <t xml:space="preserve">1954-c2004.</t>
  </si>
  <si>
    <t xml:space="preserve">Bucknell University Press,</t>
  </si>
  <si>
    <t xml:space="preserve">AP2 .B887</t>
  </si>
  <si>
    <t xml:space="preserve">AP    2            B 887</t>
  </si>
  <si>
    <t xml:space="preserve">v.21(1973)</t>
  </si>
  <si>
    <t xml:space="preserve">v.20(1972)</t>
  </si>
  <si>
    <t xml:space="preserve">v.19(1971)</t>
  </si>
  <si>
    <t xml:space="preserve">v.18(1970)</t>
  </si>
  <si>
    <t xml:space="preserve">v.17(1969)</t>
  </si>
  <si>
    <t xml:space="preserve">4/20/2005</t>
  </si>
  <si>
    <t xml:space="preserve">v.16(1968)</t>
  </si>
  <si>
    <t xml:space="preserve">v.15(1967)</t>
  </si>
  <si>
    <t xml:space="preserve">v.14(1966)</t>
  </si>
  <si>
    <t xml:space="preserve">v.13(1965)</t>
  </si>
  <si>
    <t xml:space="preserve">v.12(1964)</t>
  </si>
  <si>
    <t xml:space="preserve">v.11(1962-1963)</t>
  </si>
  <si>
    <t xml:space="preserve">4/15/2009</t>
  </si>
  <si>
    <t xml:space="preserve">v.10(1961-1962)</t>
  </si>
  <si>
    <t xml:space="preserve">v.9(1960-1961)</t>
  </si>
  <si>
    <t xml:space="preserve">v.7(1957-1958)</t>
  </si>
  <si>
    <t xml:space="preserve">v.6(1956-1957)</t>
  </si>
  <si>
    <t xml:space="preserve">Quarterly review of literature. Poetry book series.</t>
  </si>
  <si>
    <t xml:space="preserve">Quarterly review of literature.</t>
  </si>
  <si>
    <t xml:space="preserve">(OCoLC)ocm34526005</t>
  </si>
  <si>
    <t xml:space="preserve">c1996-c2005.</t>
  </si>
  <si>
    <t xml:space="preserve">Quarterly Review of Literature,</t>
  </si>
  <si>
    <t xml:space="preserve">AP2 .Q294</t>
  </si>
  <si>
    <t xml:space="preserve">AP    2            Q 294</t>
  </si>
  <si>
    <t xml:space="preserve">v.36(1997)</t>
  </si>
  <si>
    <t xml:space="preserve">7/22/2005</t>
  </si>
  <si>
    <t xml:space="preserve">v.35(1996)</t>
  </si>
  <si>
    <t xml:space="preserve">v.39/40(2005)</t>
  </si>
  <si>
    <t xml:space="preserve">Journal of the Warburg and Courtauld Institutes.</t>
  </si>
  <si>
    <t xml:space="preserve">(OCoLC)ocm08364251</t>
  </si>
  <si>
    <t xml:space="preserve">1940-</t>
  </si>
  <si>
    <t xml:space="preserve">Warburg Institute, University of London,</t>
  </si>
  <si>
    <t xml:space="preserve">AS122 .L8515</t>
  </si>
  <si>
    <t xml:space="preserve">AS  122            L 8515</t>
  </si>
  <si>
    <t xml:space="preserve">ed. 1</t>
  </si>
  <si>
    <t xml:space="preserve">SERIAL NONCIRC</t>
  </si>
  <si>
    <t xml:space="preserve">6/7/2013</t>
  </si>
  <si>
    <t xml:space="preserve">v.74(2011)</t>
  </si>
  <si>
    <t xml:space="preserve">v.63(2000)</t>
  </si>
  <si>
    <t xml:space="preserve">v.62(1999)</t>
  </si>
  <si>
    <t xml:space="preserve">v.61(1998)</t>
  </si>
  <si>
    <t xml:space="preserve">v.60(1997)</t>
  </si>
  <si>
    <t xml:space="preserve">v.59(1996)</t>
  </si>
  <si>
    <t xml:space="preserve">v.58(1995)</t>
  </si>
  <si>
    <t xml:space="preserve">v.57(1994)</t>
  </si>
  <si>
    <t xml:space="preserve">v.56(1993)</t>
  </si>
  <si>
    <t xml:space="preserve">v.55(1992)</t>
  </si>
  <si>
    <t xml:space="preserve">v.54(1991)</t>
  </si>
  <si>
    <t xml:space="preserve">v.53(1990)</t>
  </si>
  <si>
    <t xml:space="preserve">v.52(1989)</t>
  </si>
  <si>
    <t xml:space="preserve">v.51(1988)</t>
  </si>
  <si>
    <t xml:space="preserve">v.50(1987)</t>
  </si>
  <si>
    <t xml:space="preserve">v.49(1986)</t>
  </si>
  <si>
    <t xml:space="preserve">v.48(1985)</t>
  </si>
  <si>
    <t xml:space="preserve">v.47(1984)</t>
  </si>
  <si>
    <t xml:space="preserve">v.46(1983)</t>
  </si>
  <si>
    <t xml:space="preserve">v.45(1982)</t>
  </si>
  <si>
    <t xml:space="preserve">v.44(1981)</t>
  </si>
  <si>
    <t xml:space="preserve">9/5/2006</t>
  </si>
  <si>
    <t xml:space="preserve">v.43(1980)</t>
  </si>
  <si>
    <t xml:space="preserve">v.42(1979)</t>
  </si>
  <si>
    <t xml:space="preserve">v.41(1978)</t>
  </si>
  <si>
    <t xml:space="preserve">v.40(1977)</t>
  </si>
  <si>
    <t xml:space="preserve">v.39(1976)</t>
  </si>
  <si>
    <t xml:space="preserve">v.38(1975)</t>
  </si>
  <si>
    <t xml:space="preserve">v.37(1974)</t>
  </si>
  <si>
    <t xml:space="preserve">v.36(1973)</t>
  </si>
  <si>
    <t xml:space="preserve">v.35(1972)</t>
  </si>
  <si>
    <t xml:space="preserve">v.34(1971)</t>
  </si>
  <si>
    <t xml:space="preserve">v.33(1970)</t>
  </si>
  <si>
    <t xml:space="preserve">v.32(1969)</t>
  </si>
  <si>
    <t xml:space="preserve">v.29(1966)</t>
  </si>
  <si>
    <t xml:space="preserve">v.28(1965)</t>
  </si>
  <si>
    <t xml:space="preserve">v.27(1964)</t>
  </si>
  <si>
    <t xml:space="preserve">v.26(1963)</t>
  </si>
  <si>
    <t xml:space="preserve">v.25(1962)</t>
  </si>
  <si>
    <t xml:space="preserve">7/11/2006</t>
  </si>
  <si>
    <t xml:space="preserve">v.24(1961)</t>
  </si>
  <si>
    <t xml:space="preserve">v.23(1960)</t>
  </si>
  <si>
    <t xml:space="preserve">v.22(1959)</t>
  </si>
  <si>
    <t xml:space="preserve">v.21(1958)</t>
  </si>
  <si>
    <t xml:space="preserve">v.20(1957)</t>
  </si>
  <si>
    <t xml:space="preserve">v.19(1956)</t>
  </si>
  <si>
    <t xml:space="preserve">v.18(1955)</t>
  </si>
  <si>
    <t xml:space="preserve">v.16-17(1953-1954)</t>
  </si>
  <si>
    <t xml:space="preserve">v.15(1952)</t>
  </si>
  <si>
    <t xml:space="preserve">v.13-14(1950-1951)</t>
  </si>
  <si>
    <t xml:space="preserve">9/8/2009</t>
  </si>
  <si>
    <t xml:space="preserve">v.11-12(1948-1949)</t>
  </si>
  <si>
    <t xml:space="preserve">v.9-10(1946-1947)</t>
  </si>
  <si>
    <t xml:space="preserve">v.7-8(1944-1945)</t>
  </si>
  <si>
    <t xml:space="preserve">v.5-6(1942-1943)</t>
  </si>
  <si>
    <t xml:space="preserve">6/11/2008</t>
  </si>
  <si>
    <t xml:space="preserve">v.3-4(1939-1941)</t>
  </si>
  <si>
    <t xml:space="preserve">v.1-2(1937-1939)</t>
  </si>
  <si>
    <t xml:space="preserve">v.64(2001)</t>
  </si>
  <si>
    <t xml:space="preserve">v.68(2005)</t>
  </si>
  <si>
    <t xml:space="preserve">v.69(2006)</t>
  </si>
  <si>
    <t xml:space="preserve">v.65(2002)</t>
  </si>
  <si>
    <t xml:space="preserve">v.66(2003)</t>
  </si>
  <si>
    <t xml:space="preserve">v.67(2004)</t>
  </si>
  <si>
    <t xml:space="preserve">v.70(2007)</t>
  </si>
  <si>
    <t xml:space="preserve">v.72(2009)</t>
  </si>
  <si>
    <t xml:space="preserve">Foundation directory.</t>
  </si>
  <si>
    <t xml:space="preserve">(OCoLC)ocm00918159</t>
  </si>
  <si>
    <t xml:space="preserve">Foundation Center; distributed by Columbia University Press.</t>
  </si>
  <si>
    <t xml:space="preserve">AS911.A2 F65</t>
  </si>
  <si>
    <t xml:space="preserve">AS  911            A 2   F 65</t>
  </si>
  <si>
    <t xml:space="preserve">2011(33rd ed.)</t>
  </si>
  <si>
    <t xml:space="preserve">5/9/2013</t>
  </si>
  <si>
    <t xml:space="preserve">9/24/2012</t>
  </si>
  <si>
    <t xml:space="preserve">2012(34th ed.)</t>
  </si>
  <si>
    <t xml:space="preserve">Foundation directory. Supplement.</t>
  </si>
  <si>
    <t xml:space="preserve">(OCoLC)ocm26660204</t>
  </si>
  <si>
    <t xml:space="preserve">1992-</t>
  </si>
  <si>
    <t xml:space="preserve">Foundation Center,</t>
  </si>
  <si>
    <t xml:space="preserve">AS911.A2 F655 Suppl.</t>
  </si>
  <si>
    <t xml:space="preserve">AS  911            A 2   F 655   SUPPL</t>
  </si>
  <si>
    <t xml:space="preserve">Annual report - Carnegie Corporation of New York.</t>
  </si>
  <si>
    <t xml:space="preserve">(OCoLC)ocm01266813</t>
  </si>
  <si>
    <t xml:space="preserve">[Carnegie Corporation of New York]</t>
  </si>
  <si>
    <t xml:space="preserve">AS911.C37 A13</t>
  </si>
  <si>
    <t xml:space="preserve">AS  911            C 37   A 13</t>
  </si>
  <si>
    <t xml:space="preserve">2004/05</t>
  </si>
  <si>
    <t xml:space="preserve">6/5/2008</t>
  </si>
  <si>
    <t xml:space="preserve">Rockefeller Brothers Fund annual report.</t>
  </si>
  <si>
    <t xml:space="preserve">Rockefeller Brothers Fund.</t>
  </si>
  <si>
    <t xml:space="preserve">(OCoLC)ocm01906468</t>
  </si>
  <si>
    <t xml:space="preserve">[1973-</t>
  </si>
  <si>
    <t xml:space="preserve">The Fund,</t>
  </si>
  <si>
    <t xml:space="preserve">AS911.R6 A3</t>
  </si>
  <si>
    <t xml:space="preserve">AS  911            R 6   A 3</t>
  </si>
  <si>
    <t xml:space="preserve">8/3/2009</t>
  </si>
  <si>
    <t xml:space="preserve">Time almanac.</t>
  </si>
  <si>
    <t xml:space="preserve">(OCoLC)ocm38222513</t>
  </si>
  <si>
    <t xml:space="preserve">Information Please LLC</t>
  </si>
  <si>
    <t xml:space="preserve">AY64 .T55</t>
  </si>
  <si>
    <t xml:space="preserve">AY   64            T 55</t>
  </si>
  <si>
    <t xml:space="preserve">4/19/2017</t>
  </si>
  <si>
    <t xml:space="preserve">Whitaker's almanack.</t>
  </si>
  <si>
    <t xml:space="preserve">(OCoLC)ocm27235231</t>
  </si>
  <si>
    <t xml:space="preserve">c1992-</t>
  </si>
  <si>
    <t xml:space="preserve">J. Whitaker,</t>
  </si>
  <si>
    <t xml:space="preserve">AY754 .W52</t>
  </si>
  <si>
    <t xml:space="preserve">AY  754            W 52</t>
  </si>
  <si>
    <t xml:space="preserve">2001 (133rd ed.)</t>
  </si>
  <si>
    <t xml:space="preserve">12/8/2009</t>
  </si>
  <si>
    <t xml:space="preserve">2000 (132nd ed.)</t>
  </si>
  <si>
    <t xml:space="preserve">1999 (131st ed.)</t>
  </si>
  <si>
    <t xml:space="preserve">1998 (130th ed.)</t>
  </si>
  <si>
    <t xml:space="preserve">1997 (129th ed.)</t>
  </si>
  <si>
    <t xml:space="preserve">1996 (128th ed.)</t>
  </si>
  <si>
    <t xml:space="preserve">1995 (127th ed.)</t>
  </si>
  <si>
    <t xml:space="preserve">1994 (126th ed.)</t>
  </si>
  <si>
    <t xml:space="preserve">1993 (125th ed.)</t>
  </si>
  <si>
    <t xml:space="preserve">2003 (135th ed.)</t>
  </si>
  <si>
    <t xml:space="preserve">2002 (134th ed.)</t>
  </si>
  <si>
    <t xml:space="preserve">2004 (136th ed.)</t>
  </si>
  <si>
    <t xml:space="preserve">2005 (137th ed.)</t>
  </si>
  <si>
    <t xml:space="preserve">2006 (138th ed.)</t>
  </si>
  <si>
    <t xml:space="preserve">2007 (139th ed.)</t>
  </si>
  <si>
    <t xml:space="preserve">2008 (140th ed.)</t>
  </si>
  <si>
    <t xml:space="preserve">2009 (141st ed.)</t>
  </si>
  <si>
    <t xml:space="preserve">Statistical yearbook Unesco.</t>
  </si>
  <si>
    <t xml:space="preserve">Statistical yearbook</t>
  </si>
  <si>
    <t xml:space="preserve">(OCoLC)ocm01607331</t>
  </si>
  <si>
    <t xml:space="preserve">1964-</t>
  </si>
  <si>
    <t xml:space="preserve">Unesco],</t>
  </si>
  <si>
    <t xml:space="preserve">AZ361 .U45</t>
  </si>
  <si>
    <t xml:space="preserve">AZ  361            U 45</t>
  </si>
  <si>
    <t xml:space="preserve">3/19/2009</t>
  </si>
  <si>
    <t xml:space="preserve">1978-1979</t>
  </si>
  <si>
    <t xml:space="preserve">Myths, lies, and downright stupidity : get out the shovel-- why everything you know is wrong / John Stossel.</t>
  </si>
  <si>
    <t xml:space="preserve">Stossel, John.</t>
  </si>
  <si>
    <t xml:space="preserve">Myths, lies, and downright stupidity : get out the shovel-- why everything you know is wrong /</t>
  </si>
  <si>
    <t xml:space="preserve">1st ed.</t>
  </si>
  <si>
    <t xml:space="preserve">(OCoLC)ocm67835939</t>
  </si>
  <si>
    <t xml:space="preserve">c2006.</t>
  </si>
  <si>
    <t xml:space="preserve">Hyperion,</t>
  </si>
  <si>
    <t xml:space="preserve">AZ999 .S76 2006</t>
  </si>
  <si>
    <t xml:space="preserve">AZ  999            S 76   2006</t>
  </si>
  <si>
    <t xml:space="preserve">12/12/2006</t>
  </si>
  <si>
    <t xml:space="preserve">9/13/2007</t>
  </si>
  <si>
    <t xml:space="preserve">9/28/2009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</si>
</sst>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92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X3" activeCellId="0" sqref="X3"/>
    </sheetView>
  </sheetViews>
  <sheetFormatPr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9.48"/>
    <col collapsed="false" customWidth="true" hidden="false" outlineLevel="0" max="3" min="3" style="0" width="8.79"/>
    <col collapsed="false" customWidth="true" hidden="false" outlineLevel="0" max="4" min="4" style="0" width="11.85"/>
    <col collapsed="false" customWidth="true" hidden="false" outlineLevel="0" max="5" min="5" style="0" width="13.24"/>
    <col collapsed="false" customWidth="true" hidden="false" outlineLevel="0" max="6" min="6" style="0" width="13.1"/>
    <col collapsed="false" customWidth="false" hidden="false" outlineLevel="0" max="7" min="7" style="0" width="11.57"/>
    <col collapsed="false" customWidth="true" hidden="false" outlineLevel="0" max="8" min="8" style="0" width="116.2"/>
    <col collapsed="false" customWidth="true" hidden="false" outlineLevel="0" max="9" min="9" style="0" width="23.1"/>
    <col collapsed="false" customWidth="true" hidden="false" outlineLevel="0" max="10" min="10" style="0" width="89.8"/>
    <col collapsed="false" customWidth="true" hidden="false" outlineLevel="0" max="11" min="11" style="0" width="11.3"/>
    <col collapsed="false" customWidth="true" hidden="false" outlineLevel="0" max="12" min="12" style="0" width="26.03"/>
    <col collapsed="false" customWidth="true" hidden="false" outlineLevel="0" max="13" min="13" style="0" width="20.18"/>
    <col collapsed="false" customWidth="true" hidden="false" outlineLevel="0" max="14" min="14" style="0" width="17.55"/>
    <col collapsed="false" customWidth="true" hidden="false" outlineLevel="0" max="15" min="15" style="0" width="50.76"/>
    <col collapsed="false" customWidth="true" hidden="false" outlineLevel="0" max="16" min="16" style="0" width="17.68"/>
    <col collapsed="false" customWidth="true" hidden="false" outlineLevel="0" max="17" min="17" style="0" width="12.41"/>
    <col collapsed="false" customWidth="true" hidden="false" outlineLevel="0" max="18" min="18" style="0" width="19.91"/>
    <col collapsed="false" customWidth="true" hidden="false" outlineLevel="0" max="19" min="19" style="0" width="31.02"/>
    <col collapsed="false" customWidth="true" hidden="false" outlineLevel="0" max="20" min="20" style="0" width="16.86"/>
    <col collapsed="false" customWidth="true" hidden="false" outlineLevel="0" max="21" min="21" style="0" width="7.95"/>
    <col collapsed="false" customWidth="true" hidden="false" outlineLevel="0" max="22" min="22" style="0" width="15.46"/>
    <col collapsed="false" customWidth="true" hidden="false" outlineLevel="0" max="23" min="23" style="0" width="8.38"/>
    <col collapsed="false" customWidth="true" hidden="false" outlineLevel="0" max="24" min="24" style="0" width="15.05"/>
    <col collapsed="false" customWidth="true" hidden="false" outlineLevel="0" max="25" min="25" style="0" width="16.58"/>
    <col collapsed="false" customWidth="true" hidden="false" outlineLevel="0" max="26" min="26" style="0" width="17.13"/>
    <col collapsed="false" customWidth="true" hidden="false" outlineLevel="0" max="27" min="27" style="0" width="27.28"/>
    <col collapsed="false" customWidth="true" hidden="false" outlineLevel="0" max="28" min="28" style="0" width="16.71"/>
    <col collapsed="false" customWidth="true" hidden="false" outlineLevel="0" max="29" min="29" style="0" width="17.27"/>
    <col collapsed="false" customWidth="true" hidden="false" outlineLevel="0" max="30" min="30" style="0" width="18.24"/>
    <col collapsed="false" customWidth="true" hidden="false" outlineLevel="0" max="32" min="31" style="0" width="14.49"/>
    <col collapsed="false" customWidth="true" hidden="false" outlineLevel="0" max="33" min="33" style="0" width="6.98"/>
    <col collapsed="false" customWidth="true" hidden="false" outlineLevel="0" max="34" min="34" style="0" width="20.33"/>
    <col collapsed="false" customWidth="false" hidden="false" outlineLevel="0" max="1025" min="3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</row>
    <row r="2" customFormat="false" ht="12.8" hidden="false" customHeight="false" outlineLevel="0" collapsed="false">
      <c r="A2" s="0" t="n">
        <v>625520</v>
      </c>
      <c r="B2" s="0" t="n">
        <v>668790</v>
      </c>
      <c r="C2" s="0" t="n">
        <v>742980</v>
      </c>
      <c r="D2" s="0" t="s">
        <v>34</v>
      </c>
      <c r="E2" s="0" t="s">
        <v>34</v>
      </c>
      <c r="F2" s="0" t="s">
        <v>35</v>
      </c>
      <c r="G2" s="0" t="s">
        <v>36</v>
      </c>
      <c r="H2" s="0" t="s">
        <v>37</v>
      </c>
      <c r="I2" s="0" t="s">
        <v>38</v>
      </c>
      <c r="J2" s="0" t="s">
        <v>39</v>
      </c>
      <c r="L2" s="0" t="s">
        <v>40</v>
      </c>
      <c r="M2" s="0" t="s">
        <v>41</v>
      </c>
      <c r="N2" s="0" t="s">
        <v>42</v>
      </c>
      <c r="O2" s="0" t="s">
        <v>43</v>
      </c>
      <c r="P2" s="0" t="n">
        <v>2005</v>
      </c>
      <c r="Q2" s="0" t="s">
        <v>44</v>
      </c>
      <c r="R2" s="0" t="s">
        <v>45</v>
      </c>
      <c r="S2" s="0" t="s">
        <v>46</v>
      </c>
      <c r="V2" s="0" t="n">
        <v>1</v>
      </c>
      <c r="W2" s="0" t="n">
        <v>1</v>
      </c>
      <c r="X2" s="0" t="str">
        <f aca="false">"31811012629195"</f>
        <v>31811012629195</v>
      </c>
      <c r="Y2" s="0" t="s">
        <v>44</v>
      </c>
      <c r="Z2" s="0" t="s">
        <v>47</v>
      </c>
      <c r="AA2" s="0" t="s">
        <v>48</v>
      </c>
      <c r="AE2" s="1" t="s">
        <v>49</v>
      </c>
      <c r="AF2" s="1" t="s">
        <v>50</v>
      </c>
      <c r="AG2" s="0" t="n">
        <v>9833</v>
      </c>
    </row>
    <row r="3" customFormat="false" ht="12.8" hidden="false" customHeight="false" outlineLevel="0" collapsed="false">
      <c r="A3" s="0" t="n">
        <v>224344</v>
      </c>
      <c r="B3" s="0" t="n">
        <v>246091</v>
      </c>
      <c r="C3" s="0" t="n">
        <v>277319</v>
      </c>
      <c r="D3" s="0" t="s">
        <v>34</v>
      </c>
      <c r="E3" s="0" t="s">
        <v>34</v>
      </c>
      <c r="F3" s="0" t="s">
        <v>51</v>
      </c>
      <c r="G3" s="0" t="s">
        <v>36</v>
      </c>
      <c r="H3" s="0" t="s">
        <v>52</v>
      </c>
      <c r="J3" s="0" t="s">
        <v>52</v>
      </c>
      <c r="M3" s="0" t="s">
        <v>53</v>
      </c>
      <c r="N3" s="0" t="s">
        <v>54</v>
      </c>
      <c r="O3" s="0" t="s">
        <v>55</v>
      </c>
      <c r="P3" s="0" t="n">
        <v>1955</v>
      </c>
      <c r="Q3" s="0" t="s">
        <v>44</v>
      </c>
      <c r="R3" s="0" t="s">
        <v>56</v>
      </c>
      <c r="S3" s="0" t="s">
        <v>57</v>
      </c>
      <c r="T3" s="0" t="n">
        <v>1999</v>
      </c>
      <c r="V3" s="0" t="n">
        <v>1</v>
      </c>
      <c r="W3" s="0" t="n">
        <v>1</v>
      </c>
      <c r="X3" s="0" t="str">
        <f aca="false">"31811011364117"</f>
        <v>31811011364117</v>
      </c>
      <c r="Y3" s="0" t="s">
        <v>44</v>
      </c>
      <c r="Z3" s="0" t="s">
        <v>47</v>
      </c>
      <c r="AA3" s="0" t="s">
        <v>58</v>
      </c>
      <c r="AE3" s="1" t="s">
        <v>59</v>
      </c>
      <c r="AF3" s="1" t="s">
        <v>60</v>
      </c>
      <c r="AG3" s="0" t="n">
        <v>3901</v>
      </c>
    </row>
    <row r="4" customFormat="false" ht="12.8" hidden="false" customHeight="false" outlineLevel="0" collapsed="false">
      <c r="A4" s="0" t="n">
        <v>224344</v>
      </c>
      <c r="B4" s="0" t="n">
        <v>246091</v>
      </c>
      <c r="C4" s="0" t="n">
        <v>277320</v>
      </c>
      <c r="D4" s="0" t="s">
        <v>34</v>
      </c>
      <c r="E4" s="0" t="s">
        <v>34</v>
      </c>
      <c r="F4" s="0" t="s">
        <v>51</v>
      </c>
      <c r="G4" s="0" t="s">
        <v>36</v>
      </c>
      <c r="H4" s="0" t="s">
        <v>52</v>
      </c>
      <c r="J4" s="0" t="s">
        <v>52</v>
      </c>
      <c r="M4" s="0" t="s">
        <v>53</v>
      </c>
      <c r="N4" s="0" t="s">
        <v>54</v>
      </c>
      <c r="O4" s="0" t="s">
        <v>55</v>
      </c>
      <c r="P4" s="0" t="n">
        <v>1955</v>
      </c>
      <c r="Q4" s="0" t="s">
        <v>44</v>
      </c>
      <c r="R4" s="0" t="s">
        <v>56</v>
      </c>
      <c r="S4" s="0" t="s">
        <v>57</v>
      </c>
      <c r="T4" s="0" t="n">
        <v>1998</v>
      </c>
      <c r="V4" s="0" t="n">
        <v>1</v>
      </c>
      <c r="W4" s="0" t="n">
        <v>1</v>
      </c>
      <c r="X4" s="0" t="str">
        <f aca="false">"31811010969924"</f>
        <v>31811010969924</v>
      </c>
      <c r="Y4" s="0" t="s">
        <v>44</v>
      </c>
      <c r="Z4" s="0" t="s">
        <v>47</v>
      </c>
      <c r="AA4" s="0" t="s">
        <v>58</v>
      </c>
      <c r="AE4" s="1" t="s">
        <v>59</v>
      </c>
      <c r="AF4" s="1" t="s">
        <v>60</v>
      </c>
      <c r="AG4" s="0" t="n">
        <v>3901</v>
      </c>
    </row>
    <row r="5" customFormat="false" ht="12.8" hidden="false" customHeight="false" outlineLevel="0" collapsed="false">
      <c r="A5" s="0" t="n">
        <v>224344</v>
      </c>
      <c r="B5" s="0" t="n">
        <v>246091</v>
      </c>
      <c r="C5" s="0" t="n">
        <v>277321</v>
      </c>
      <c r="D5" s="0" t="s">
        <v>34</v>
      </c>
      <c r="E5" s="0" t="s">
        <v>34</v>
      </c>
      <c r="F5" s="0" t="s">
        <v>51</v>
      </c>
      <c r="G5" s="0" t="s">
        <v>36</v>
      </c>
      <c r="H5" s="0" t="s">
        <v>52</v>
      </c>
      <c r="J5" s="0" t="s">
        <v>52</v>
      </c>
      <c r="M5" s="0" t="s">
        <v>53</v>
      </c>
      <c r="N5" s="0" t="s">
        <v>54</v>
      </c>
      <c r="O5" s="0" t="s">
        <v>55</v>
      </c>
      <c r="P5" s="0" t="n">
        <v>1955</v>
      </c>
      <c r="Q5" s="0" t="s">
        <v>44</v>
      </c>
      <c r="R5" s="0" t="s">
        <v>56</v>
      </c>
      <c r="S5" s="0" t="s">
        <v>57</v>
      </c>
      <c r="T5" s="0" t="n">
        <v>1997</v>
      </c>
      <c r="V5" s="0" t="n">
        <v>1</v>
      </c>
      <c r="W5" s="0" t="n">
        <v>1</v>
      </c>
      <c r="X5" s="0" t="str">
        <f aca="false">"31811010997180"</f>
        <v>31811010997180</v>
      </c>
      <c r="Y5" s="0" t="s">
        <v>44</v>
      </c>
      <c r="Z5" s="0" t="s">
        <v>47</v>
      </c>
      <c r="AA5" s="0" t="s">
        <v>58</v>
      </c>
      <c r="AE5" s="1" t="s">
        <v>59</v>
      </c>
      <c r="AF5" s="1" t="s">
        <v>60</v>
      </c>
      <c r="AG5" s="0" t="n">
        <v>3901</v>
      </c>
    </row>
    <row r="6" customFormat="false" ht="12.8" hidden="false" customHeight="false" outlineLevel="0" collapsed="false">
      <c r="A6" s="0" t="n">
        <v>224344</v>
      </c>
      <c r="B6" s="0" t="n">
        <v>246091</v>
      </c>
      <c r="C6" s="0" t="n">
        <v>277322</v>
      </c>
      <c r="D6" s="0" t="s">
        <v>34</v>
      </c>
      <c r="E6" s="0" t="s">
        <v>34</v>
      </c>
      <c r="F6" s="0" t="s">
        <v>51</v>
      </c>
      <c r="G6" s="0" t="s">
        <v>36</v>
      </c>
      <c r="H6" s="0" t="s">
        <v>52</v>
      </c>
      <c r="J6" s="0" t="s">
        <v>52</v>
      </c>
      <c r="M6" s="0" t="s">
        <v>53</v>
      </c>
      <c r="N6" s="0" t="s">
        <v>54</v>
      </c>
      <c r="O6" s="0" t="s">
        <v>55</v>
      </c>
      <c r="P6" s="0" t="n">
        <v>1955</v>
      </c>
      <c r="Q6" s="0" t="s">
        <v>44</v>
      </c>
      <c r="R6" s="0" t="s">
        <v>56</v>
      </c>
      <c r="S6" s="0" t="s">
        <v>57</v>
      </c>
      <c r="T6" s="0" t="n">
        <v>1996</v>
      </c>
      <c r="V6" s="0" t="n">
        <v>1</v>
      </c>
      <c r="W6" s="0" t="n">
        <v>1</v>
      </c>
      <c r="X6" s="0" t="str">
        <f aca="false">"38888070072123"</f>
        <v>38888070072123</v>
      </c>
      <c r="Y6" s="0" t="s">
        <v>44</v>
      </c>
      <c r="Z6" s="0" t="s">
        <v>47</v>
      </c>
      <c r="AA6" s="0" t="s">
        <v>58</v>
      </c>
      <c r="AE6" s="1" t="s">
        <v>59</v>
      </c>
      <c r="AF6" s="1" t="s">
        <v>60</v>
      </c>
      <c r="AG6" s="0" t="n">
        <v>3901</v>
      </c>
    </row>
    <row r="7" customFormat="false" ht="12.8" hidden="false" customHeight="false" outlineLevel="0" collapsed="false">
      <c r="A7" s="0" t="n">
        <v>224344</v>
      </c>
      <c r="B7" s="0" t="n">
        <v>246091</v>
      </c>
      <c r="C7" s="0" t="n">
        <v>277323</v>
      </c>
      <c r="D7" s="0" t="s">
        <v>34</v>
      </c>
      <c r="E7" s="0" t="s">
        <v>34</v>
      </c>
      <c r="F7" s="0" t="s">
        <v>51</v>
      </c>
      <c r="G7" s="0" t="s">
        <v>36</v>
      </c>
      <c r="H7" s="0" t="s">
        <v>52</v>
      </c>
      <c r="J7" s="0" t="s">
        <v>52</v>
      </c>
      <c r="M7" s="0" t="s">
        <v>53</v>
      </c>
      <c r="N7" s="0" t="s">
        <v>54</v>
      </c>
      <c r="O7" s="0" t="s">
        <v>55</v>
      </c>
      <c r="P7" s="0" t="n">
        <v>1955</v>
      </c>
      <c r="Q7" s="0" t="s">
        <v>44</v>
      </c>
      <c r="R7" s="0" t="s">
        <v>56</v>
      </c>
      <c r="S7" s="0" t="s">
        <v>57</v>
      </c>
      <c r="T7" s="0" t="s">
        <v>61</v>
      </c>
      <c r="V7" s="0" t="n">
        <v>1</v>
      </c>
      <c r="W7" s="0" t="n">
        <v>1</v>
      </c>
      <c r="X7" s="0" t="str">
        <f aca="false">"31811010093600"</f>
        <v>31811010093600</v>
      </c>
      <c r="Y7" s="0" t="s">
        <v>44</v>
      </c>
      <c r="Z7" s="0" t="s">
        <v>47</v>
      </c>
      <c r="AA7" s="0" t="s">
        <v>58</v>
      </c>
      <c r="AE7" s="1" t="s">
        <v>59</v>
      </c>
      <c r="AF7" s="1" t="s">
        <v>60</v>
      </c>
      <c r="AG7" s="0" t="n">
        <v>3901</v>
      </c>
    </row>
    <row r="8" customFormat="false" ht="12.8" hidden="false" customHeight="false" outlineLevel="0" collapsed="false">
      <c r="A8" s="0" t="n">
        <v>224344</v>
      </c>
      <c r="B8" s="0" t="n">
        <v>246091</v>
      </c>
      <c r="C8" s="0" t="n">
        <v>277324</v>
      </c>
      <c r="D8" s="0" t="s">
        <v>34</v>
      </c>
      <c r="E8" s="0" t="s">
        <v>34</v>
      </c>
      <c r="F8" s="0" t="s">
        <v>51</v>
      </c>
      <c r="G8" s="0" t="s">
        <v>36</v>
      </c>
      <c r="H8" s="0" t="s">
        <v>52</v>
      </c>
      <c r="J8" s="0" t="s">
        <v>52</v>
      </c>
      <c r="M8" s="0" t="s">
        <v>53</v>
      </c>
      <c r="N8" s="0" t="s">
        <v>54</v>
      </c>
      <c r="O8" s="0" t="s">
        <v>55</v>
      </c>
      <c r="P8" s="0" t="n">
        <v>1955</v>
      </c>
      <c r="Q8" s="0" t="s">
        <v>44</v>
      </c>
      <c r="R8" s="0" t="s">
        <v>56</v>
      </c>
      <c r="S8" s="0" t="s">
        <v>57</v>
      </c>
      <c r="T8" s="0" t="s">
        <v>62</v>
      </c>
      <c r="V8" s="0" t="n">
        <v>1</v>
      </c>
      <c r="W8" s="0" t="n">
        <v>1</v>
      </c>
      <c r="X8" s="0" t="str">
        <f aca="false">"31811010093576"</f>
        <v>31811010093576</v>
      </c>
      <c r="Y8" s="0" t="s">
        <v>44</v>
      </c>
      <c r="Z8" s="0" t="s">
        <v>47</v>
      </c>
      <c r="AA8" s="0" t="s">
        <v>58</v>
      </c>
      <c r="AE8" s="1" t="s">
        <v>59</v>
      </c>
      <c r="AF8" s="1" t="s">
        <v>60</v>
      </c>
      <c r="AG8" s="0" t="n">
        <v>3901</v>
      </c>
    </row>
    <row r="9" customFormat="false" ht="12.8" hidden="false" customHeight="false" outlineLevel="0" collapsed="false">
      <c r="A9" s="0" t="n">
        <v>224344</v>
      </c>
      <c r="B9" s="0" t="n">
        <v>246091</v>
      </c>
      <c r="C9" s="0" t="n">
        <v>277325</v>
      </c>
      <c r="D9" s="0" t="s">
        <v>34</v>
      </c>
      <c r="E9" s="0" t="s">
        <v>34</v>
      </c>
      <c r="F9" s="0" t="s">
        <v>51</v>
      </c>
      <c r="G9" s="0" t="s">
        <v>36</v>
      </c>
      <c r="H9" s="0" t="s">
        <v>52</v>
      </c>
      <c r="J9" s="0" t="s">
        <v>52</v>
      </c>
      <c r="M9" s="0" t="s">
        <v>53</v>
      </c>
      <c r="N9" s="0" t="s">
        <v>54</v>
      </c>
      <c r="O9" s="0" t="s">
        <v>55</v>
      </c>
      <c r="P9" s="0" t="n">
        <v>1955</v>
      </c>
      <c r="Q9" s="0" t="s">
        <v>44</v>
      </c>
      <c r="R9" s="0" t="s">
        <v>56</v>
      </c>
      <c r="S9" s="0" t="s">
        <v>57</v>
      </c>
      <c r="T9" s="0" t="s">
        <v>63</v>
      </c>
      <c r="V9" s="0" t="n">
        <v>1</v>
      </c>
      <c r="W9" s="0" t="n">
        <v>1</v>
      </c>
      <c r="X9" s="0" t="str">
        <f aca="false">"31811010351859"</f>
        <v>31811010351859</v>
      </c>
      <c r="Y9" s="0" t="s">
        <v>44</v>
      </c>
      <c r="Z9" s="0" t="s">
        <v>47</v>
      </c>
      <c r="AA9" s="0" t="s">
        <v>58</v>
      </c>
      <c r="AE9" s="1" t="s">
        <v>59</v>
      </c>
      <c r="AF9" s="1" t="s">
        <v>60</v>
      </c>
      <c r="AG9" s="0" t="n">
        <v>3901</v>
      </c>
    </row>
    <row r="10" customFormat="false" ht="12.8" hidden="false" customHeight="false" outlineLevel="0" collapsed="false">
      <c r="A10" s="0" t="n">
        <v>224344</v>
      </c>
      <c r="B10" s="0" t="n">
        <v>246091</v>
      </c>
      <c r="C10" s="0" t="n">
        <v>277326</v>
      </c>
      <c r="D10" s="0" t="s">
        <v>34</v>
      </c>
      <c r="E10" s="0" t="s">
        <v>34</v>
      </c>
      <c r="F10" s="0" t="s">
        <v>51</v>
      </c>
      <c r="G10" s="0" t="s">
        <v>36</v>
      </c>
      <c r="H10" s="0" t="s">
        <v>52</v>
      </c>
      <c r="J10" s="0" t="s">
        <v>52</v>
      </c>
      <c r="M10" s="0" t="s">
        <v>53</v>
      </c>
      <c r="N10" s="0" t="s">
        <v>54</v>
      </c>
      <c r="O10" s="0" t="s">
        <v>55</v>
      </c>
      <c r="P10" s="0" t="n">
        <v>1955</v>
      </c>
      <c r="Q10" s="0" t="s">
        <v>44</v>
      </c>
      <c r="R10" s="0" t="s">
        <v>56</v>
      </c>
      <c r="S10" s="0" t="s">
        <v>57</v>
      </c>
      <c r="T10" s="0" t="s">
        <v>64</v>
      </c>
      <c r="V10" s="0" t="n">
        <v>1</v>
      </c>
      <c r="W10" s="0" t="n">
        <v>1</v>
      </c>
      <c r="X10" s="0" t="str">
        <f aca="false">"31811010351867"</f>
        <v>31811010351867</v>
      </c>
      <c r="Y10" s="0" t="s">
        <v>44</v>
      </c>
      <c r="Z10" s="0" t="s">
        <v>47</v>
      </c>
      <c r="AA10" s="0" t="s">
        <v>58</v>
      </c>
      <c r="AE10" s="1" t="s">
        <v>59</v>
      </c>
      <c r="AF10" s="1" t="s">
        <v>60</v>
      </c>
      <c r="AG10" s="0" t="n">
        <v>3901</v>
      </c>
    </row>
    <row r="11" customFormat="false" ht="12.8" hidden="false" customHeight="false" outlineLevel="0" collapsed="false">
      <c r="A11" s="0" t="n">
        <v>224344</v>
      </c>
      <c r="B11" s="0" t="n">
        <v>246091</v>
      </c>
      <c r="C11" s="0" t="n">
        <v>277327</v>
      </c>
      <c r="D11" s="0" t="s">
        <v>34</v>
      </c>
      <c r="E11" s="0" t="s">
        <v>34</v>
      </c>
      <c r="F11" s="0" t="s">
        <v>51</v>
      </c>
      <c r="G11" s="0" t="s">
        <v>36</v>
      </c>
      <c r="H11" s="0" t="s">
        <v>52</v>
      </c>
      <c r="J11" s="0" t="s">
        <v>52</v>
      </c>
      <c r="M11" s="0" t="s">
        <v>53</v>
      </c>
      <c r="N11" s="0" t="s">
        <v>54</v>
      </c>
      <c r="O11" s="0" t="s">
        <v>55</v>
      </c>
      <c r="P11" s="0" t="n">
        <v>1955</v>
      </c>
      <c r="Q11" s="0" t="s">
        <v>44</v>
      </c>
      <c r="R11" s="0" t="s">
        <v>56</v>
      </c>
      <c r="S11" s="0" t="s">
        <v>57</v>
      </c>
      <c r="T11" s="0" t="s">
        <v>65</v>
      </c>
      <c r="V11" s="0" t="n">
        <v>1</v>
      </c>
      <c r="W11" s="0" t="n">
        <v>1</v>
      </c>
      <c r="X11" s="0" t="str">
        <f aca="false">"31811010351875"</f>
        <v>31811010351875</v>
      </c>
      <c r="Y11" s="0" t="s">
        <v>44</v>
      </c>
      <c r="Z11" s="0" t="s">
        <v>47</v>
      </c>
      <c r="AA11" s="0" t="s">
        <v>58</v>
      </c>
      <c r="AE11" s="1" t="s">
        <v>59</v>
      </c>
      <c r="AF11" s="1" t="s">
        <v>60</v>
      </c>
      <c r="AG11" s="0" t="n">
        <v>3901</v>
      </c>
    </row>
    <row r="12" customFormat="false" ht="12.8" hidden="false" customHeight="false" outlineLevel="0" collapsed="false">
      <c r="A12" s="0" t="n">
        <v>224344</v>
      </c>
      <c r="B12" s="0" t="n">
        <v>246091</v>
      </c>
      <c r="C12" s="0" t="n">
        <v>277328</v>
      </c>
      <c r="D12" s="0" t="s">
        <v>34</v>
      </c>
      <c r="E12" s="0" t="s">
        <v>34</v>
      </c>
      <c r="F12" s="0" t="s">
        <v>51</v>
      </c>
      <c r="G12" s="0" t="s">
        <v>36</v>
      </c>
      <c r="H12" s="0" t="s">
        <v>52</v>
      </c>
      <c r="J12" s="0" t="s">
        <v>52</v>
      </c>
      <c r="M12" s="0" t="s">
        <v>53</v>
      </c>
      <c r="N12" s="0" t="s">
        <v>54</v>
      </c>
      <c r="O12" s="0" t="s">
        <v>55</v>
      </c>
      <c r="P12" s="0" t="n">
        <v>1955</v>
      </c>
      <c r="Q12" s="0" t="s">
        <v>44</v>
      </c>
      <c r="R12" s="0" t="s">
        <v>56</v>
      </c>
      <c r="S12" s="0" t="s">
        <v>57</v>
      </c>
      <c r="T12" s="0" t="s">
        <v>66</v>
      </c>
      <c r="V12" s="0" t="n">
        <v>1</v>
      </c>
      <c r="W12" s="0" t="n">
        <v>1</v>
      </c>
      <c r="X12" s="0" t="str">
        <f aca="false">"31811010351883"</f>
        <v>31811010351883</v>
      </c>
      <c r="Y12" s="0" t="s">
        <v>44</v>
      </c>
      <c r="Z12" s="0" t="s">
        <v>47</v>
      </c>
      <c r="AA12" s="0" t="s">
        <v>58</v>
      </c>
      <c r="AE12" s="1" t="s">
        <v>59</v>
      </c>
      <c r="AF12" s="1" t="s">
        <v>60</v>
      </c>
      <c r="AG12" s="0" t="n">
        <v>3901</v>
      </c>
    </row>
    <row r="13" customFormat="false" ht="12.8" hidden="false" customHeight="false" outlineLevel="0" collapsed="false">
      <c r="A13" s="0" t="n">
        <v>224344</v>
      </c>
      <c r="B13" s="0" t="n">
        <v>246091</v>
      </c>
      <c r="C13" s="0" t="n">
        <v>277329</v>
      </c>
      <c r="D13" s="0" t="s">
        <v>34</v>
      </c>
      <c r="E13" s="0" t="s">
        <v>34</v>
      </c>
      <c r="F13" s="0" t="s">
        <v>51</v>
      </c>
      <c r="G13" s="0" t="s">
        <v>36</v>
      </c>
      <c r="H13" s="0" t="s">
        <v>52</v>
      </c>
      <c r="J13" s="0" t="s">
        <v>52</v>
      </c>
      <c r="M13" s="0" t="s">
        <v>53</v>
      </c>
      <c r="N13" s="0" t="s">
        <v>54</v>
      </c>
      <c r="O13" s="0" t="s">
        <v>55</v>
      </c>
      <c r="P13" s="0" t="n">
        <v>1955</v>
      </c>
      <c r="Q13" s="0" t="s">
        <v>44</v>
      </c>
      <c r="R13" s="0" t="s">
        <v>56</v>
      </c>
      <c r="S13" s="0" t="s">
        <v>57</v>
      </c>
      <c r="T13" s="0" t="s">
        <v>67</v>
      </c>
      <c r="V13" s="0" t="n">
        <v>1</v>
      </c>
      <c r="W13" s="0" t="n">
        <v>1</v>
      </c>
      <c r="X13" s="0" t="str">
        <f aca="false">"31811010351370"</f>
        <v>31811010351370</v>
      </c>
      <c r="Y13" s="0" t="s">
        <v>44</v>
      </c>
      <c r="Z13" s="0" t="s">
        <v>47</v>
      </c>
      <c r="AA13" s="0" t="s">
        <v>58</v>
      </c>
      <c r="AE13" s="1" t="s">
        <v>59</v>
      </c>
      <c r="AF13" s="1" t="s">
        <v>60</v>
      </c>
      <c r="AG13" s="0" t="n">
        <v>3901</v>
      </c>
    </row>
    <row r="14" customFormat="false" ht="12.8" hidden="false" customHeight="false" outlineLevel="0" collapsed="false">
      <c r="A14" s="0" t="n">
        <v>224344</v>
      </c>
      <c r="B14" s="0" t="n">
        <v>246091</v>
      </c>
      <c r="C14" s="0" t="n">
        <v>277330</v>
      </c>
      <c r="D14" s="0" t="s">
        <v>34</v>
      </c>
      <c r="E14" s="0" t="s">
        <v>34</v>
      </c>
      <c r="F14" s="0" t="s">
        <v>51</v>
      </c>
      <c r="G14" s="0" t="s">
        <v>36</v>
      </c>
      <c r="H14" s="0" t="s">
        <v>52</v>
      </c>
      <c r="J14" s="0" t="s">
        <v>52</v>
      </c>
      <c r="M14" s="0" t="s">
        <v>53</v>
      </c>
      <c r="N14" s="0" t="s">
        <v>54</v>
      </c>
      <c r="O14" s="0" t="s">
        <v>55</v>
      </c>
      <c r="P14" s="0" t="n">
        <v>1955</v>
      </c>
      <c r="Q14" s="0" t="s">
        <v>44</v>
      </c>
      <c r="R14" s="0" t="s">
        <v>56</v>
      </c>
      <c r="S14" s="0" t="s">
        <v>57</v>
      </c>
      <c r="T14" s="0" t="s">
        <v>68</v>
      </c>
      <c r="V14" s="0" t="n">
        <v>1</v>
      </c>
      <c r="W14" s="0" t="n">
        <v>1</v>
      </c>
      <c r="X14" s="0" t="str">
        <f aca="false">"31811010351917"</f>
        <v>31811010351917</v>
      </c>
      <c r="Y14" s="0" t="s">
        <v>44</v>
      </c>
      <c r="Z14" s="0" t="s">
        <v>47</v>
      </c>
      <c r="AA14" s="0" t="s">
        <v>58</v>
      </c>
      <c r="AE14" s="1" t="s">
        <v>59</v>
      </c>
      <c r="AF14" s="1" t="s">
        <v>60</v>
      </c>
      <c r="AG14" s="0" t="n">
        <v>3901</v>
      </c>
    </row>
    <row r="15" customFormat="false" ht="12.8" hidden="false" customHeight="false" outlineLevel="0" collapsed="false">
      <c r="A15" s="0" t="n">
        <v>224344</v>
      </c>
      <c r="B15" s="0" t="n">
        <v>246091</v>
      </c>
      <c r="C15" s="0" t="n">
        <v>277331</v>
      </c>
      <c r="D15" s="0" t="s">
        <v>34</v>
      </c>
      <c r="E15" s="0" t="s">
        <v>34</v>
      </c>
      <c r="F15" s="0" t="s">
        <v>51</v>
      </c>
      <c r="G15" s="0" t="s">
        <v>36</v>
      </c>
      <c r="H15" s="0" t="s">
        <v>52</v>
      </c>
      <c r="J15" s="0" t="s">
        <v>52</v>
      </c>
      <c r="M15" s="0" t="s">
        <v>53</v>
      </c>
      <c r="N15" s="0" t="s">
        <v>54</v>
      </c>
      <c r="O15" s="0" t="s">
        <v>55</v>
      </c>
      <c r="P15" s="0" t="n">
        <v>1955</v>
      </c>
      <c r="Q15" s="0" t="s">
        <v>44</v>
      </c>
      <c r="R15" s="0" t="s">
        <v>56</v>
      </c>
      <c r="S15" s="0" t="s">
        <v>57</v>
      </c>
      <c r="T15" s="0" t="s">
        <v>69</v>
      </c>
      <c r="V15" s="0" t="n">
        <v>1</v>
      </c>
      <c r="W15" s="0" t="n">
        <v>1</v>
      </c>
      <c r="X15" s="0" t="str">
        <f aca="false">"31811010351925"</f>
        <v>31811010351925</v>
      </c>
      <c r="Y15" s="0" t="s">
        <v>44</v>
      </c>
      <c r="Z15" s="0" t="s">
        <v>47</v>
      </c>
      <c r="AA15" s="0" t="s">
        <v>58</v>
      </c>
      <c r="AE15" s="1" t="s">
        <v>59</v>
      </c>
      <c r="AF15" s="1" t="s">
        <v>60</v>
      </c>
      <c r="AG15" s="0" t="n">
        <v>3901</v>
      </c>
    </row>
    <row r="16" customFormat="false" ht="12.8" hidden="false" customHeight="false" outlineLevel="0" collapsed="false">
      <c r="A16" s="0" t="n">
        <v>224344</v>
      </c>
      <c r="B16" s="0" t="n">
        <v>246091</v>
      </c>
      <c r="C16" s="0" t="n">
        <v>277332</v>
      </c>
      <c r="D16" s="0" t="s">
        <v>34</v>
      </c>
      <c r="E16" s="0" t="s">
        <v>34</v>
      </c>
      <c r="F16" s="0" t="s">
        <v>51</v>
      </c>
      <c r="G16" s="0" t="s">
        <v>36</v>
      </c>
      <c r="H16" s="0" t="s">
        <v>52</v>
      </c>
      <c r="J16" s="0" t="s">
        <v>52</v>
      </c>
      <c r="M16" s="0" t="s">
        <v>53</v>
      </c>
      <c r="N16" s="0" t="s">
        <v>54</v>
      </c>
      <c r="O16" s="0" t="s">
        <v>55</v>
      </c>
      <c r="P16" s="0" t="n">
        <v>1955</v>
      </c>
      <c r="Q16" s="0" t="s">
        <v>44</v>
      </c>
      <c r="R16" s="0" t="s">
        <v>56</v>
      </c>
      <c r="S16" s="0" t="s">
        <v>57</v>
      </c>
      <c r="T16" s="0" t="s">
        <v>70</v>
      </c>
      <c r="V16" s="0" t="n">
        <v>1</v>
      </c>
      <c r="W16" s="0" t="n">
        <v>1</v>
      </c>
      <c r="X16" s="0" t="str">
        <f aca="false">"31811010351388"</f>
        <v>31811010351388</v>
      </c>
      <c r="Y16" s="0" t="s">
        <v>44</v>
      </c>
      <c r="Z16" s="0" t="s">
        <v>47</v>
      </c>
      <c r="AA16" s="0" t="s">
        <v>58</v>
      </c>
      <c r="AE16" s="1" t="s">
        <v>59</v>
      </c>
      <c r="AF16" s="1" t="s">
        <v>60</v>
      </c>
      <c r="AG16" s="0" t="n">
        <v>3901</v>
      </c>
    </row>
    <row r="17" customFormat="false" ht="12.8" hidden="false" customHeight="false" outlineLevel="0" collapsed="false">
      <c r="A17" s="0" t="n">
        <v>224344</v>
      </c>
      <c r="B17" s="0" t="n">
        <v>246091</v>
      </c>
      <c r="C17" s="0" t="n">
        <v>277333</v>
      </c>
      <c r="D17" s="0" t="s">
        <v>34</v>
      </c>
      <c r="E17" s="0" t="s">
        <v>34</v>
      </c>
      <c r="F17" s="0" t="s">
        <v>51</v>
      </c>
      <c r="G17" s="0" t="s">
        <v>36</v>
      </c>
      <c r="H17" s="0" t="s">
        <v>52</v>
      </c>
      <c r="J17" s="0" t="s">
        <v>52</v>
      </c>
      <c r="M17" s="0" t="s">
        <v>53</v>
      </c>
      <c r="N17" s="0" t="s">
        <v>54</v>
      </c>
      <c r="O17" s="0" t="s">
        <v>55</v>
      </c>
      <c r="P17" s="0" t="n">
        <v>1955</v>
      </c>
      <c r="Q17" s="0" t="s">
        <v>44</v>
      </c>
      <c r="R17" s="0" t="s">
        <v>56</v>
      </c>
      <c r="S17" s="0" t="s">
        <v>57</v>
      </c>
      <c r="T17" s="0" t="s">
        <v>71</v>
      </c>
      <c r="V17" s="0" t="n">
        <v>1</v>
      </c>
      <c r="W17" s="0" t="n">
        <v>1</v>
      </c>
      <c r="X17" s="0" t="str">
        <f aca="false">"31811010326133"</f>
        <v>31811010326133</v>
      </c>
      <c r="Y17" s="0" t="s">
        <v>44</v>
      </c>
      <c r="Z17" s="0" t="s">
        <v>47</v>
      </c>
      <c r="AA17" s="0" t="s">
        <v>58</v>
      </c>
      <c r="AE17" s="1" t="s">
        <v>59</v>
      </c>
      <c r="AF17" s="1" t="s">
        <v>60</v>
      </c>
      <c r="AG17" s="0" t="n">
        <v>3901</v>
      </c>
    </row>
    <row r="18" customFormat="false" ht="12.8" hidden="false" customHeight="false" outlineLevel="0" collapsed="false">
      <c r="A18" s="0" t="n">
        <v>224344</v>
      </c>
      <c r="B18" s="0" t="n">
        <v>246091</v>
      </c>
      <c r="C18" s="0" t="n">
        <v>277334</v>
      </c>
      <c r="D18" s="0" t="s">
        <v>34</v>
      </c>
      <c r="E18" s="0" t="s">
        <v>34</v>
      </c>
      <c r="F18" s="0" t="s">
        <v>51</v>
      </c>
      <c r="G18" s="0" t="s">
        <v>36</v>
      </c>
      <c r="H18" s="0" t="s">
        <v>52</v>
      </c>
      <c r="J18" s="0" t="s">
        <v>52</v>
      </c>
      <c r="M18" s="0" t="s">
        <v>53</v>
      </c>
      <c r="N18" s="0" t="s">
        <v>54</v>
      </c>
      <c r="O18" s="0" t="s">
        <v>55</v>
      </c>
      <c r="P18" s="0" t="n">
        <v>1955</v>
      </c>
      <c r="Q18" s="0" t="s">
        <v>44</v>
      </c>
      <c r="R18" s="0" t="s">
        <v>56</v>
      </c>
      <c r="S18" s="0" t="s">
        <v>57</v>
      </c>
      <c r="T18" s="0" t="s">
        <v>72</v>
      </c>
      <c r="V18" s="0" t="n">
        <v>1</v>
      </c>
      <c r="W18" s="0" t="n">
        <v>1</v>
      </c>
      <c r="X18" s="0" t="str">
        <f aca="false">"31811010326141"</f>
        <v>31811010326141</v>
      </c>
      <c r="Y18" s="0" t="s">
        <v>44</v>
      </c>
      <c r="Z18" s="0" t="s">
        <v>47</v>
      </c>
      <c r="AA18" s="0" t="s">
        <v>58</v>
      </c>
      <c r="AE18" s="1" t="s">
        <v>59</v>
      </c>
      <c r="AF18" s="1" t="s">
        <v>60</v>
      </c>
      <c r="AG18" s="0" t="n">
        <v>3901</v>
      </c>
    </row>
    <row r="19" customFormat="false" ht="12.8" hidden="false" customHeight="false" outlineLevel="0" collapsed="false">
      <c r="A19" s="0" t="n">
        <v>224344</v>
      </c>
      <c r="B19" s="0" t="n">
        <v>246091</v>
      </c>
      <c r="C19" s="0" t="n">
        <v>277335</v>
      </c>
      <c r="D19" s="0" t="s">
        <v>34</v>
      </c>
      <c r="E19" s="0" t="s">
        <v>34</v>
      </c>
      <c r="F19" s="0" t="s">
        <v>51</v>
      </c>
      <c r="G19" s="0" t="s">
        <v>36</v>
      </c>
      <c r="H19" s="0" t="s">
        <v>52</v>
      </c>
      <c r="J19" s="0" t="s">
        <v>52</v>
      </c>
      <c r="M19" s="0" t="s">
        <v>53</v>
      </c>
      <c r="N19" s="0" t="s">
        <v>54</v>
      </c>
      <c r="O19" s="0" t="s">
        <v>55</v>
      </c>
      <c r="P19" s="0" t="n">
        <v>1955</v>
      </c>
      <c r="Q19" s="0" t="s">
        <v>44</v>
      </c>
      <c r="R19" s="0" t="s">
        <v>56</v>
      </c>
      <c r="S19" s="0" t="s">
        <v>57</v>
      </c>
      <c r="T19" s="0" t="s">
        <v>73</v>
      </c>
      <c r="V19" s="0" t="n">
        <v>1</v>
      </c>
      <c r="W19" s="0" t="n">
        <v>1</v>
      </c>
      <c r="X19" s="0" t="str">
        <f aca="false">"31811010326158"</f>
        <v>31811010326158</v>
      </c>
      <c r="Y19" s="0" t="s">
        <v>44</v>
      </c>
      <c r="Z19" s="0" t="s">
        <v>47</v>
      </c>
      <c r="AA19" s="0" t="s">
        <v>58</v>
      </c>
      <c r="AE19" s="1" t="s">
        <v>59</v>
      </c>
      <c r="AF19" s="1" t="s">
        <v>60</v>
      </c>
      <c r="AG19" s="0" t="n">
        <v>3901</v>
      </c>
    </row>
    <row r="20" customFormat="false" ht="12.8" hidden="false" customHeight="false" outlineLevel="0" collapsed="false">
      <c r="A20" s="0" t="n">
        <v>224344</v>
      </c>
      <c r="B20" s="0" t="n">
        <v>246091</v>
      </c>
      <c r="C20" s="0" t="n">
        <v>277336</v>
      </c>
      <c r="D20" s="0" t="s">
        <v>34</v>
      </c>
      <c r="E20" s="0" t="s">
        <v>34</v>
      </c>
      <c r="F20" s="0" t="s">
        <v>51</v>
      </c>
      <c r="G20" s="0" t="s">
        <v>36</v>
      </c>
      <c r="H20" s="0" t="s">
        <v>52</v>
      </c>
      <c r="J20" s="0" t="s">
        <v>52</v>
      </c>
      <c r="M20" s="0" t="s">
        <v>53</v>
      </c>
      <c r="N20" s="0" t="s">
        <v>54</v>
      </c>
      <c r="O20" s="0" t="s">
        <v>55</v>
      </c>
      <c r="P20" s="0" t="n">
        <v>1955</v>
      </c>
      <c r="Q20" s="0" t="s">
        <v>44</v>
      </c>
      <c r="R20" s="0" t="s">
        <v>56</v>
      </c>
      <c r="S20" s="0" t="s">
        <v>57</v>
      </c>
      <c r="T20" s="0" t="s">
        <v>74</v>
      </c>
      <c r="V20" s="0" t="n">
        <v>1</v>
      </c>
      <c r="W20" s="0" t="n">
        <v>1</v>
      </c>
      <c r="X20" s="0" t="str">
        <f aca="false">"31811010326166"</f>
        <v>31811010326166</v>
      </c>
      <c r="Y20" s="0" t="s">
        <v>44</v>
      </c>
      <c r="Z20" s="0" t="s">
        <v>47</v>
      </c>
      <c r="AA20" s="0" t="s">
        <v>58</v>
      </c>
      <c r="AE20" s="1" t="s">
        <v>59</v>
      </c>
      <c r="AF20" s="1" t="s">
        <v>60</v>
      </c>
      <c r="AG20" s="0" t="n">
        <v>3901</v>
      </c>
    </row>
    <row r="21" customFormat="false" ht="12.8" hidden="false" customHeight="false" outlineLevel="0" collapsed="false">
      <c r="A21" s="0" t="n">
        <v>224344</v>
      </c>
      <c r="B21" s="0" t="n">
        <v>246091</v>
      </c>
      <c r="C21" s="0" t="n">
        <v>277337</v>
      </c>
      <c r="D21" s="0" t="s">
        <v>34</v>
      </c>
      <c r="E21" s="0" t="s">
        <v>34</v>
      </c>
      <c r="F21" s="0" t="s">
        <v>51</v>
      </c>
      <c r="G21" s="0" t="s">
        <v>36</v>
      </c>
      <c r="H21" s="0" t="s">
        <v>52</v>
      </c>
      <c r="J21" s="0" t="s">
        <v>52</v>
      </c>
      <c r="M21" s="0" t="s">
        <v>53</v>
      </c>
      <c r="N21" s="0" t="s">
        <v>54</v>
      </c>
      <c r="O21" s="0" t="s">
        <v>55</v>
      </c>
      <c r="P21" s="0" t="n">
        <v>1955</v>
      </c>
      <c r="Q21" s="0" t="s">
        <v>44</v>
      </c>
      <c r="R21" s="0" t="s">
        <v>56</v>
      </c>
      <c r="S21" s="0" t="s">
        <v>57</v>
      </c>
      <c r="T21" s="0" t="s">
        <v>75</v>
      </c>
      <c r="V21" s="0" t="n">
        <v>1</v>
      </c>
      <c r="W21" s="0" t="n">
        <v>1</v>
      </c>
      <c r="X21" s="0" t="str">
        <f aca="false">"31811010326174"</f>
        <v>31811010326174</v>
      </c>
      <c r="Y21" s="0" t="s">
        <v>44</v>
      </c>
      <c r="Z21" s="0" t="s">
        <v>47</v>
      </c>
      <c r="AA21" s="0" t="s">
        <v>58</v>
      </c>
      <c r="AE21" s="1" t="s">
        <v>59</v>
      </c>
      <c r="AF21" s="1" t="s">
        <v>60</v>
      </c>
      <c r="AG21" s="0" t="n">
        <v>3901</v>
      </c>
      <c r="AH21" s="1" t="s">
        <v>76</v>
      </c>
    </row>
    <row r="22" customFormat="false" ht="12.8" hidden="false" customHeight="false" outlineLevel="0" collapsed="false">
      <c r="A22" s="0" t="n">
        <v>224344</v>
      </c>
      <c r="B22" s="0" t="n">
        <v>246091</v>
      </c>
      <c r="C22" s="0" t="n">
        <v>277338</v>
      </c>
      <c r="D22" s="0" t="s">
        <v>34</v>
      </c>
      <c r="E22" s="0" t="s">
        <v>34</v>
      </c>
      <c r="F22" s="0" t="s">
        <v>51</v>
      </c>
      <c r="G22" s="0" t="s">
        <v>36</v>
      </c>
      <c r="H22" s="0" t="s">
        <v>52</v>
      </c>
      <c r="J22" s="0" t="s">
        <v>52</v>
      </c>
      <c r="M22" s="0" t="s">
        <v>53</v>
      </c>
      <c r="N22" s="0" t="s">
        <v>54</v>
      </c>
      <c r="O22" s="0" t="s">
        <v>55</v>
      </c>
      <c r="P22" s="0" t="n">
        <v>1955</v>
      </c>
      <c r="Q22" s="0" t="s">
        <v>44</v>
      </c>
      <c r="R22" s="0" t="s">
        <v>56</v>
      </c>
      <c r="S22" s="0" t="s">
        <v>57</v>
      </c>
      <c r="T22" s="0" t="s">
        <v>77</v>
      </c>
      <c r="V22" s="0" t="n">
        <v>1</v>
      </c>
      <c r="W22" s="0" t="n">
        <v>1</v>
      </c>
      <c r="X22" s="0" t="str">
        <f aca="false">"31811010326182"</f>
        <v>31811010326182</v>
      </c>
      <c r="Y22" s="0" t="s">
        <v>44</v>
      </c>
      <c r="Z22" s="0" t="s">
        <v>47</v>
      </c>
      <c r="AA22" s="0" t="s">
        <v>58</v>
      </c>
      <c r="AE22" s="1" t="s">
        <v>59</v>
      </c>
      <c r="AF22" s="1" t="s">
        <v>60</v>
      </c>
      <c r="AG22" s="0" t="n">
        <v>3901</v>
      </c>
    </row>
    <row r="23" customFormat="false" ht="12.8" hidden="false" customHeight="false" outlineLevel="0" collapsed="false">
      <c r="A23" s="0" t="n">
        <v>224344</v>
      </c>
      <c r="B23" s="0" t="n">
        <v>246091</v>
      </c>
      <c r="C23" s="0" t="n">
        <v>277339</v>
      </c>
      <c r="D23" s="0" t="s">
        <v>34</v>
      </c>
      <c r="E23" s="0" t="s">
        <v>34</v>
      </c>
      <c r="F23" s="0" t="s">
        <v>51</v>
      </c>
      <c r="G23" s="0" t="s">
        <v>36</v>
      </c>
      <c r="H23" s="0" t="s">
        <v>52</v>
      </c>
      <c r="J23" s="0" t="s">
        <v>52</v>
      </c>
      <c r="M23" s="0" t="s">
        <v>53</v>
      </c>
      <c r="N23" s="0" t="s">
        <v>54</v>
      </c>
      <c r="O23" s="0" t="s">
        <v>55</v>
      </c>
      <c r="P23" s="0" t="n">
        <v>1955</v>
      </c>
      <c r="Q23" s="0" t="s">
        <v>44</v>
      </c>
      <c r="R23" s="0" t="s">
        <v>56</v>
      </c>
      <c r="S23" s="0" t="s">
        <v>57</v>
      </c>
      <c r="T23" s="0" t="s">
        <v>78</v>
      </c>
      <c r="V23" s="0" t="n">
        <v>1</v>
      </c>
      <c r="W23" s="0" t="n">
        <v>1</v>
      </c>
      <c r="X23" s="0" t="str">
        <f aca="false">"31811010326190"</f>
        <v>31811010326190</v>
      </c>
      <c r="Y23" s="0" t="s">
        <v>44</v>
      </c>
      <c r="Z23" s="0" t="s">
        <v>47</v>
      </c>
      <c r="AA23" s="0" t="s">
        <v>58</v>
      </c>
      <c r="AE23" s="1" t="s">
        <v>59</v>
      </c>
      <c r="AF23" s="1" t="s">
        <v>60</v>
      </c>
      <c r="AG23" s="0" t="n">
        <v>3901</v>
      </c>
    </row>
    <row r="24" customFormat="false" ht="12.8" hidden="false" customHeight="false" outlineLevel="0" collapsed="false">
      <c r="A24" s="0" t="n">
        <v>224344</v>
      </c>
      <c r="B24" s="0" t="n">
        <v>246091</v>
      </c>
      <c r="C24" s="0" t="n">
        <v>277340</v>
      </c>
      <c r="D24" s="0" t="s">
        <v>34</v>
      </c>
      <c r="E24" s="0" t="s">
        <v>34</v>
      </c>
      <c r="F24" s="0" t="s">
        <v>51</v>
      </c>
      <c r="G24" s="0" t="s">
        <v>36</v>
      </c>
      <c r="H24" s="0" t="s">
        <v>52</v>
      </c>
      <c r="J24" s="0" t="s">
        <v>52</v>
      </c>
      <c r="M24" s="0" t="s">
        <v>53</v>
      </c>
      <c r="N24" s="0" t="s">
        <v>54</v>
      </c>
      <c r="O24" s="0" t="s">
        <v>55</v>
      </c>
      <c r="P24" s="0" t="n">
        <v>1955</v>
      </c>
      <c r="Q24" s="0" t="s">
        <v>44</v>
      </c>
      <c r="R24" s="0" t="s">
        <v>56</v>
      </c>
      <c r="S24" s="0" t="s">
        <v>57</v>
      </c>
      <c r="T24" s="0" t="s">
        <v>79</v>
      </c>
      <c r="V24" s="0" t="n">
        <v>1</v>
      </c>
      <c r="W24" s="0" t="n">
        <v>1</v>
      </c>
      <c r="X24" s="0" t="str">
        <f aca="false">"31811010326208"</f>
        <v>31811010326208</v>
      </c>
      <c r="Y24" s="0" t="s">
        <v>44</v>
      </c>
      <c r="Z24" s="0" t="s">
        <v>47</v>
      </c>
      <c r="AA24" s="0" t="s">
        <v>58</v>
      </c>
      <c r="AE24" s="1" t="s">
        <v>59</v>
      </c>
      <c r="AF24" s="1" t="s">
        <v>60</v>
      </c>
      <c r="AG24" s="0" t="n">
        <v>3901</v>
      </c>
    </row>
    <row r="25" customFormat="false" ht="12.8" hidden="false" customHeight="false" outlineLevel="0" collapsed="false">
      <c r="A25" s="0" t="n">
        <v>224344</v>
      </c>
      <c r="B25" s="0" t="n">
        <v>246091</v>
      </c>
      <c r="C25" s="0" t="n">
        <v>277341</v>
      </c>
      <c r="D25" s="0" t="s">
        <v>34</v>
      </c>
      <c r="E25" s="0" t="s">
        <v>34</v>
      </c>
      <c r="F25" s="0" t="s">
        <v>51</v>
      </c>
      <c r="G25" s="0" t="s">
        <v>36</v>
      </c>
      <c r="H25" s="0" t="s">
        <v>52</v>
      </c>
      <c r="J25" s="0" t="s">
        <v>52</v>
      </c>
      <c r="M25" s="0" t="s">
        <v>53</v>
      </c>
      <c r="N25" s="0" t="s">
        <v>54</v>
      </c>
      <c r="O25" s="0" t="s">
        <v>55</v>
      </c>
      <c r="P25" s="0" t="n">
        <v>1955</v>
      </c>
      <c r="Q25" s="0" t="s">
        <v>44</v>
      </c>
      <c r="R25" s="0" t="s">
        <v>56</v>
      </c>
      <c r="S25" s="0" t="s">
        <v>57</v>
      </c>
      <c r="T25" s="0" t="s">
        <v>80</v>
      </c>
      <c r="V25" s="0" t="n">
        <v>1</v>
      </c>
      <c r="W25" s="0" t="n">
        <v>1</v>
      </c>
      <c r="X25" s="0" t="str">
        <f aca="false">"31811010326216"</f>
        <v>31811010326216</v>
      </c>
      <c r="Y25" s="0" t="s">
        <v>44</v>
      </c>
      <c r="Z25" s="0" t="s">
        <v>47</v>
      </c>
      <c r="AA25" s="0" t="s">
        <v>58</v>
      </c>
      <c r="AE25" s="1" t="s">
        <v>59</v>
      </c>
      <c r="AF25" s="1" t="s">
        <v>60</v>
      </c>
      <c r="AG25" s="0" t="n">
        <v>3901</v>
      </c>
    </row>
    <row r="26" customFormat="false" ht="12.8" hidden="false" customHeight="false" outlineLevel="0" collapsed="false">
      <c r="A26" s="0" t="n">
        <v>634250</v>
      </c>
      <c r="B26" s="0" t="n">
        <v>676766</v>
      </c>
      <c r="C26" s="0" t="n">
        <v>751314</v>
      </c>
      <c r="D26" s="0" t="s">
        <v>34</v>
      </c>
      <c r="E26" s="0" t="s">
        <v>34</v>
      </c>
      <c r="F26" s="0" t="s">
        <v>35</v>
      </c>
      <c r="G26" s="0" t="s">
        <v>36</v>
      </c>
      <c r="H26" s="0" t="s">
        <v>81</v>
      </c>
      <c r="J26" s="0" t="s">
        <v>81</v>
      </c>
      <c r="K26" s="0" t="s">
        <v>82</v>
      </c>
      <c r="L26" s="0" t="n">
        <v>312313675</v>
      </c>
      <c r="M26" s="0" t="s">
        <v>83</v>
      </c>
      <c r="N26" s="0" t="n">
        <v>2004</v>
      </c>
      <c r="O26" s="0" t="s">
        <v>84</v>
      </c>
      <c r="P26" s="0" t="n">
        <v>2004</v>
      </c>
      <c r="Q26" s="0" t="s">
        <v>44</v>
      </c>
      <c r="R26" s="0" t="s">
        <v>85</v>
      </c>
      <c r="S26" s="0" t="s">
        <v>86</v>
      </c>
      <c r="V26" s="0" t="n">
        <v>1</v>
      </c>
      <c r="W26" s="0" t="n">
        <v>1</v>
      </c>
      <c r="X26" s="0" t="str">
        <f aca="false">"31811012670462"</f>
        <v>31811012670462</v>
      </c>
      <c r="Y26" s="0" t="s">
        <v>44</v>
      </c>
      <c r="Z26" s="0" t="s">
        <v>47</v>
      </c>
      <c r="AA26" s="0" t="s">
        <v>48</v>
      </c>
      <c r="AE26" s="1" t="s">
        <v>87</v>
      </c>
      <c r="AF26" s="1" t="s">
        <v>88</v>
      </c>
      <c r="AG26" s="0" t="n">
        <v>10459</v>
      </c>
    </row>
    <row r="27" customFormat="false" ht="12.8" hidden="false" customHeight="false" outlineLevel="0" collapsed="false">
      <c r="A27" s="0" t="n">
        <v>575181</v>
      </c>
      <c r="B27" s="0" t="n">
        <v>614805</v>
      </c>
      <c r="C27" s="0" t="n">
        <v>697279</v>
      </c>
      <c r="D27" s="0" t="s">
        <v>34</v>
      </c>
      <c r="E27" s="0" t="s">
        <v>34</v>
      </c>
      <c r="F27" s="0" t="s">
        <v>35</v>
      </c>
      <c r="G27" s="0" t="s">
        <v>36</v>
      </c>
      <c r="H27" s="0" t="s">
        <v>89</v>
      </c>
      <c r="J27" s="0" t="s">
        <v>90</v>
      </c>
      <c r="L27" s="0" t="s">
        <v>91</v>
      </c>
      <c r="M27" s="0" t="s">
        <v>92</v>
      </c>
      <c r="N27" s="0" t="s">
        <v>93</v>
      </c>
      <c r="O27" s="0" t="s">
        <v>94</v>
      </c>
      <c r="P27" s="0" t="n">
        <v>2002</v>
      </c>
      <c r="Q27" s="0" t="s">
        <v>44</v>
      </c>
      <c r="R27" s="0" t="s">
        <v>95</v>
      </c>
      <c r="S27" s="0" t="s">
        <v>96</v>
      </c>
      <c r="V27" s="0" t="n">
        <v>1</v>
      </c>
      <c r="W27" s="0" t="n">
        <v>1</v>
      </c>
      <c r="X27" s="0" t="str">
        <f aca="false">"31811012838549"</f>
        <v>31811012838549</v>
      </c>
      <c r="Y27" s="0" t="s">
        <v>44</v>
      </c>
      <c r="Z27" s="0" t="s">
        <v>47</v>
      </c>
      <c r="AA27" s="0" t="s">
        <v>48</v>
      </c>
      <c r="AE27" s="1" t="s">
        <v>97</v>
      </c>
      <c r="AF27" s="1" t="s">
        <v>98</v>
      </c>
      <c r="AG27" s="0" t="n">
        <v>4573</v>
      </c>
      <c r="AH27" s="1" t="s">
        <v>99</v>
      </c>
    </row>
    <row r="28" customFormat="false" ht="12.8" hidden="false" customHeight="false" outlineLevel="0" collapsed="false">
      <c r="A28" s="0" t="n">
        <v>581719</v>
      </c>
      <c r="B28" s="0" t="n">
        <v>621726</v>
      </c>
      <c r="C28" s="0" t="n">
        <v>698552</v>
      </c>
      <c r="D28" s="0" t="s">
        <v>34</v>
      </c>
      <c r="E28" s="0" t="s">
        <v>34</v>
      </c>
      <c r="F28" s="0" t="s">
        <v>35</v>
      </c>
      <c r="G28" s="0" t="s">
        <v>36</v>
      </c>
      <c r="H28" s="0" t="s">
        <v>100</v>
      </c>
      <c r="I28" s="0" t="s">
        <v>101</v>
      </c>
      <c r="J28" s="0" t="s">
        <v>102</v>
      </c>
      <c r="L28" s="0" t="s">
        <v>103</v>
      </c>
      <c r="M28" s="0" t="s">
        <v>104</v>
      </c>
      <c r="N28" s="0" t="s">
        <v>105</v>
      </c>
      <c r="O28" s="0" t="s">
        <v>106</v>
      </c>
      <c r="P28" s="0" t="n">
        <v>1994</v>
      </c>
      <c r="Q28" s="0" t="s">
        <v>44</v>
      </c>
      <c r="R28" s="0" t="s">
        <v>107</v>
      </c>
      <c r="S28" s="0" t="s">
        <v>108</v>
      </c>
      <c r="V28" s="0" t="n">
        <v>1</v>
      </c>
      <c r="W28" s="0" t="n">
        <v>1</v>
      </c>
      <c r="X28" s="0" t="str">
        <f aca="false">"31811012834449"</f>
        <v>31811012834449</v>
      </c>
      <c r="Y28" s="0" t="s">
        <v>44</v>
      </c>
      <c r="Z28" s="0" t="s">
        <v>47</v>
      </c>
      <c r="AA28" s="0" t="s">
        <v>109</v>
      </c>
      <c r="AE28" s="1" t="s">
        <v>110</v>
      </c>
      <c r="AF28" s="1" t="s">
        <v>111</v>
      </c>
      <c r="AG28" s="0" t="n">
        <v>5476</v>
      </c>
      <c r="AH28" s="1" t="s">
        <v>112</v>
      </c>
    </row>
    <row r="29" customFormat="false" ht="12.8" hidden="false" customHeight="false" outlineLevel="0" collapsed="false">
      <c r="A29" s="0" t="n">
        <v>655901</v>
      </c>
      <c r="B29" s="0" t="n">
        <v>700132</v>
      </c>
      <c r="C29" s="0" t="n">
        <v>774333</v>
      </c>
      <c r="D29" s="0" t="s">
        <v>34</v>
      </c>
      <c r="E29" s="0" t="s">
        <v>34</v>
      </c>
      <c r="F29" s="0" t="s">
        <v>35</v>
      </c>
      <c r="G29" s="0" t="s">
        <v>36</v>
      </c>
      <c r="H29" s="0" t="s">
        <v>113</v>
      </c>
      <c r="J29" s="0" t="s">
        <v>114</v>
      </c>
      <c r="L29" s="0" t="s">
        <v>115</v>
      </c>
      <c r="M29" s="0" t="s">
        <v>116</v>
      </c>
      <c r="N29" s="0" t="s">
        <v>117</v>
      </c>
      <c r="O29" s="0" t="s">
        <v>118</v>
      </c>
      <c r="P29" s="0" t="n">
        <v>2007</v>
      </c>
      <c r="Q29" s="0" t="s">
        <v>44</v>
      </c>
      <c r="R29" s="0" t="s">
        <v>119</v>
      </c>
      <c r="S29" s="0" t="s">
        <v>120</v>
      </c>
      <c r="V29" s="0" t="n">
        <v>1</v>
      </c>
      <c r="W29" s="0" t="n">
        <v>1</v>
      </c>
      <c r="X29" s="0" t="str">
        <f aca="false">"31811012381219"</f>
        <v>31811012381219</v>
      </c>
      <c r="Y29" s="0" t="s">
        <v>44</v>
      </c>
      <c r="Z29" s="0" t="s">
        <v>47</v>
      </c>
      <c r="AA29" s="0" t="s">
        <v>48</v>
      </c>
      <c r="AE29" s="1" t="s">
        <v>121</v>
      </c>
      <c r="AF29" s="1" t="s">
        <v>122</v>
      </c>
      <c r="AG29" s="0" t="n">
        <v>11983</v>
      </c>
      <c r="AH29" s="1" t="s">
        <v>123</v>
      </c>
    </row>
    <row r="30" customFormat="false" ht="12.8" hidden="false" customHeight="false" outlineLevel="0" collapsed="false">
      <c r="A30" s="0" t="n">
        <v>175594</v>
      </c>
      <c r="B30" s="0" t="n">
        <v>191894</v>
      </c>
      <c r="C30" s="0" t="n">
        <v>215496</v>
      </c>
      <c r="D30" s="0" t="s">
        <v>34</v>
      </c>
      <c r="E30" s="0" t="s">
        <v>34</v>
      </c>
      <c r="F30" s="0" t="s">
        <v>51</v>
      </c>
      <c r="G30" s="0" t="s">
        <v>36</v>
      </c>
      <c r="H30" s="0" t="s">
        <v>124</v>
      </c>
      <c r="J30" s="0" t="s">
        <v>124</v>
      </c>
      <c r="M30" s="0" t="s">
        <v>125</v>
      </c>
      <c r="N30" s="0" t="s">
        <v>126</v>
      </c>
      <c r="O30" s="0" t="s">
        <v>127</v>
      </c>
      <c r="P30" s="0" t="n">
        <v>1954</v>
      </c>
      <c r="Q30" s="0" t="s">
        <v>44</v>
      </c>
      <c r="R30" s="0" t="s">
        <v>128</v>
      </c>
      <c r="S30" s="0" t="s">
        <v>129</v>
      </c>
      <c r="T30" s="0" t="s">
        <v>130</v>
      </c>
      <c r="V30" s="0" t="n">
        <v>1</v>
      </c>
      <c r="W30" s="0" t="n">
        <v>1</v>
      </c>
      <c r="X30" s="0" t="str">
        <f aca="false">"31811010356726"</f>
        <v>31811010356726</v>
      </c>
      <c r="Y30" s="0" t="s">
        <v>44</v>
      </c>
      <c r="Z30" s="0" t="s">
        <v>47</v>
      </c>
      <c r="AA30" s="0" t="s">
        <v>48</v>
      </c>
      <c r="AE30" s="1" t="s">
        <v>59</v>
      </c>
      <c r="AG30" s="0" t="n">
        <v>2401</v>
      </c>
    </row>
    <row r="31" customFormat="false" ht="12.8" hidden="false" customHeight="false" outlineLevel="0" collapsed="false">
      <c r="A31" s="0" t="n">
        <v>175594</v>
      </c>
      <c r="B31" s="0" t="n">
        <v>191894</v>
      </c>
      <c r="C31" s="0" t="n">
        <v>215497</v>
      </c>
      <c r="D31" s="0" t="s">
        <v>34</v>
      </c>
      <c r="E31" s="0" t="s">
        <v>34</v>
      </c>
      <c r="F31" s="0" t="s">
        <v>51</v>
      </c>
      <c r="G31" s="0" t="s">
        <v>36</v>
      </c>
      <c r="H31" s="0" t="s">
        <v>124</v>
      </c>
      <c r="J31" s="0" t="s">
        <v>124</v>
      </c>
      <c r="M31" s="0" t="s">
        <v>125</v>
      </c>
      <c r="N31" s="0" t="s">
        <v>126</v>
      </c>
      <c r="O31" s="0" t="s">
        <v>127</v>
      </c>
      <c r="P31" s="0" t="n">
        <v>1954</v>
      </c>
      <c r="Q31" s="0" t="s">
        <v>44</v>
      </c>
      <c r="R31" s="0" t="s">
        <v>128</v>
      </c>
      <c r="S31" s="0" t="s">
        <v>129</v>
      </c>
      <c r="T31" s="0" t="s">
        <v>131</v>
      </c>
      <c r="V31" s="0" t="n">
        <v>1</v>
      </c>
      <c r="W31" s="0" t="n">
        <v>1</v>
      </c>
      <c r="X31" s="0" t="str">
        <f aca="false">"31811010356650"</f>
        <v>31811010356650</v>
      </c>
      <c r="Y31" s="0" t="s">
        <v>44</v>
      </c>
      <c r="Z31" s="0" t="s">
        <v>47</v>
      </c>
      <c r="AA31" s="0" t="s">
        <v>48</v>
      </c>
      <c r="AE31" s="1" t="s">
        <v>59</v>
      </c>
      <c r="AG31" s="0" t="n">
        <v>2401</v>
      </c>
    </row>
    <row r="32" customFormat="false" ht="12.8" hidden="false" customHeight="false" outlineLevel="0" collapsed="false">
      <c r="A32" s="0" t="n">
        <v>175594</v>
      </c>
      <c r="B32" s="0" t="n">
        <v>191894</v>
      </c>
      <c r="C32" s="0" t="n">
        <v>215498</v>
      </c>
      <c r="D32" s="0" t="s">
        <v>34</v>
      </c>
      <c r="E32" s="0" t="s">
        <v>34</v>
      </c>
      <c r="F32" s="0" t="s">
        <v>51</v>
      </c>
      <c r="G32" s="0" t="s">
        <v>36</v>
      </c>
      <c r="H32" s="0" t="s">
        <v>124</v>
      </c>
      <c r="J32" s="0" t="s">
        <v>124</v>
      </c>
      <c r="M32" s="0" t="s">
        <v>125</v>
      </c>
      <c r="N32" s="0" t="s">
        <v>126</v>
      </c>
      <c r="O32" s="0" t="s">
        <v>127</v>
      </c>
      <c r="P32" s="0" t="n">
        <v>1954</v>
      </c>
      <c r="Q32" s="0" t="s">
        <v>44</v>
      </c>
      <c r="R32" s="0" t="s">
        <v>128</v>
      </c>
      <c r="S32" s="0" t="s">
        <v>129</v>
      </c>
      <c r="T32" s="0" t="s">
        <v>132</v>
      </c>
      <c r="V32" s="0" t="n">
        <v>1</v>
      </c>
      <c r="W32" s="0" t="n">
        <v>1</v>
      </c>
      <c r="X32" s="0" t="str">
        <f aca="false">"31811010356668"</f>
        <v>31811010356668</v>
      </c>
      <c r="Y32" s="0" t="s">
        <v>44</v>
      </c>
      <c r="Z32" s="0" t="s">
        <v>47</v>
      </c>
      <c r="AA32" s="0" t="s">
        <v>48</v>
      </c>
      <c r="AE32" s="1" t="s">
        <v>59</v>
      </c>
      <c r="AG32" s="0" t="n">
        <v>2401</v>
      </c>
    </row>
    <row r="33" customFormat="false" ht="12.8" hidden="false" customHeight="false" outlineLevel="0" collapsed="false">
      <c r="A33" s="0" t="n">
        <v>175594</v>
      </c>
      <c r="B33" s="0" t="n">
        <v>191894</v>
      </c>
      <c r="C33" s="0" t="n">
        <v>215499</v>
      </c>
      <c r="D33" s="0" t="s">
        <v>34</v>
      </c>
      <c r="E33" s="0" t="s">
        <v>34</v>
      </c>
      <c r="F33" s="0" t="s">
        <v>51</v>
      </c>
      <c r="G33" s="0" t="s">
        <v>36</v>
      </c>
      <c r="H33" s="0" t="s">
        <v>124</v>
      </c>
      <c r="J33" s="0" t="s">
        <v>124</v>
      </c>
      <c r="M33" s="0" t="s">
        <v>125</v>
      </c>
      <c r="N33" s="0" t="s">
        <v>126</v>
      </c>
      <c r="O33" s="0" t="s">
        <v>127</v>
      </c>
      <c r="P33" s="0" t="n">
        <v>1954</v>
      </c>
      <c r="Q33" s="0" t="s">
        <v>44</v>
      </c>
      <c r="R33" s="0" t="s">
        <v>128</v>
      </c>
      <c r="S33" s="0" t="s">
        <v>129</v>
      </c>
      <c r="T33" s="0" t="s">
        <v>133</v>
      </c>
      <c r="V33" s="0" t="n">
        <v>1</v>
      </c>
      <c r="W33" s="0" t="n">
        <v>1</v>
      </c>
      <c r="X33" s="0" t="str">
        <f aca="false">"31811010356676"</f>
        <v>31811010356676</v>
      </c>
      <c r="Y33" s="0" t="s">
        <v>44</v>
      </c>
      <c r="Z33" s="0" t="s">
        <v>47</v>
      </c>
      <c r="AA33" s="0" t="s">
        <v>48</v>
      </c>
      <c r="AE33" s="1" t="s">
        <v>59</v>
      </c>
      <c r="AG33" s="0" t="n">
        <v>2401</v>
      </c>
    </row>
    <row r="34" customFormat="false" ht="12.8" hidden="false" customHeight="false" outlineLevel="0" collapsed="false">
      <c r="A34" s="0" t="n">
        <v>175594</v>
      </c>
      <c r="B34" s="0" t="n">
        <v>191894</v>
      </c>
      <c r="C34" s="0" t="n">
        <v>215500</v>
      </c>
      <c r="D34" s="0" t="s">
        <v>34</v>
      </c>
      <c r="E34" s="0" t="s">
        <v>34</v>
      </c>
      <c r="F34" s="0" t="s">
        <v>51</v>
      </c>
      <c r="G34" s="0" t="s">
        <v>36</v>
      </c>
      <c r="H34" s="0" t="s">
        <v>124</v>
      </c>
      <c r="J34" s="0" t="s">
        <v>124</v>
      </c>
      <c r="M34" s="0" t="s">
        <v>125</v>
      </c>
      <c r="N34" s="0" t="s">
        <v>126</v>
      </c>
      <c r="O34" s="0" t="s">
        <v>127</v>
      </c>
      <c r="P34" s="0" t="n">
        <v>1954</v>
      </c>
      <c r="Q34" s="0" t="s">
        <v>44</v>
      </c>
      <c r="R34" s="0" t="s">
        <v>128</v>
      </c>
      <c r="S34" s="0" t="s">
        <v>129</v>
      </c>
      <c r="T34" s="0" t="s">
        <v>134</v>
      </c>
      <c r="V34" s="0" t="n">
        <v>1</v>
      </c>
      <c r="W34" s="0" t="n">
        <v>1</v>
      </c>
      <c r="X34" s="0" t="str">
        <f aca="false">"31811010356684"</f>
        <v>31811010356684</v>
      </c>
      <c r="Y34" s="0" t="s">
        <v>44</v>
      </c>
      <c r="Z34" s="0" t="s">
        <v>47</v>
      </c>
      <c r="AA34" s="0" t="s">
        <v>48</v>
      </c>
      <c r="AE34" s="1" t="s">
        <v>59</v>
      </c>
      <c r="AG34" s="0" t="n">
        <v>2401</v>
      </c>
      <c r="AH34" s="1" t="s">
        <v>135</v>
      </c>
    </row>
    <row r="35" customFormat="false" ht="12.8" hidden="false" customHeight="false" outlineLevel="0" collapsed="false">
      <c r="A35" s="0" t="n">
        <v>175594</v>
      </c>
      <c r="B35" s="0" t="n">
        <v>191894</v>
      </c>
      <c r="C35" s="0" t="n">
        <v>215501</v>
      </c>
      <c r="D35" s="0" t="s">
        <v>34</v>
      </c>
      <c r="E35" s="0" t="s">
        <v>34</v>
      </c>
      <c r="F35" s="0" t="s">
        <v>51</v>
      </c>
      <c r="G35" s="0" t="s">
        <v>36</v>
      </c>
      <c r="H35" s="0" t="s">
        <v>124</v>
      </c>
      <c r="J35" s="0" t="s">
        <v>124</v>
      </c>
      <c r="M35" s="0" t="s">
        <v>125</v>
      </c>
      <c r="N35" s="0" t="s">
        <v>126</v>
      </c>
      <c r="O35" s="0" t="s">
        <v>127</v>
      </c>
      <c r="P35" s="0" t="n">
        <v>1954</v>
      </c>
      <c r="Q35" s="0" t="s">
        <v>44</v>
      </c>
      <c r="R35" s="0" t="s">
        <v>128</v>
      </c>
      <c r="S35" s="0" t="s">
        <v>129</v>
      </c>
      <c r="T35" s="0" t="s">
        <v>136</v>
      </c>
      <c r="V35" s="0" t="n">
        <v>1</v>
      </c>
      <c r="W35" s="0" t="n">
        <v>1</v>
      </c>
      <c r="X35" s="0" t="str">
        <f aca="false">"31811010344292"</f>
        <v>31811010344292</v>
      </c>
      <c r="Y35" s="0" t="s">
        <v>44</v>
      </c>
      <c r="Z35" s="0" t="s">
        <v>47</v>
      </c>
      <c r="AA35" s="0" t="s">
        <v>48</v>
      </c>
      <c r="AE35" s="1" t="s">
        <v>59</v>
      </c>
      <c r="AG35" s="0" t="n">
        <v>2401</v>
      </c>
    </row>
    <row r="36" customFormat="false" ht="12.8" hidden="false" customHeight="false" outlineLevel="0" collapsed="false">
      <c r="A36" s="0" t="n">
        <v>175594</v>
      </c>
      <c r="B36" s="0" t="n">
        <v>191894</v>
      </c>
      <c r="C36" s="0" t="n">
        <v>215502</v>
      </c>
      <c r="D36" s="0" t="s">
        <v>34</v>
      </c>
      <c r="E36" s="0" t="s">
        <v>34</v>
      </c>
      <c r="F36" s="0" t="s">
        <v>51</v>
      </c>
      <c r="G36" s="0" t="s">
        <v>36</v>
      </c>
      <c r="H36" s="0" t="s">
        <v>124</v>
      </c>
      <c r="J36" s="0" t="s">
        <v>124</v>
      </c>
      <c r="M36" s="0" t="s">
        <v>125</v>
      </c>
      <c r="N36" s="0" t="s">
        <v>126</v>
      </c>
      <c r="O36" s="0" t="s">
        <v>127</v>
      </c>
      <c r="P36" s="0" t="n">
        <v>1954</v>
      </c>
      <c r="Q36" s="0" t="s">
        <v>44</v>
      </c>
      <c r="R36" s="0" t="s">
        <v>128</v>
      </c>
      <c r="S36" s="0" t="s">
        <v>129</v>
      </c>
      <c r="T36" s="0" t="s">
        <v>137</v>
      </c>
      <c r="V36" s="0" t="n">
        <v>1</v>
      </c>
      <c r="W36" s="0" t="n">
        <v>1</v>
      </c>
      <c r="X36" s="0" t="str">
        <f aca="false">"31811010344300"</f>
        <v>31811010344300</v>
      </c>
      <c r="Y36" s="0" t="s">
        <v>44</v>
      </c>
      <c r="Z36" s="0" t="s">
        <v>47</v>
      </c>
      <c r="AA36" s="0" t="s">
        <v>48</v>
      </c>
      <c r="AE36" s="1" t="s">
        <v>59</v>
      </c>
      <c r="AG36" s="0" t="n">
        <v>2401</v>
      </c>
    </row>
    <row r="37" customFormat="false" ht="12.8" hidden="false" customHeight="false" outlineLevel="0" collapsed="false">
      <c r="A37" s="0" t="n">
        <v>175594</v>
      </c>
      <c r="B37" s="0" t="n">
        <v>191894</v>
      </c>
      <c r="C37" s="0" t="n">
        <v>215503</v>
      </c>
      <c r="D37" s="0" t="s">
        <v>34</v>
      </c>
      <c r="E37" s="0" t="s">
        <v>34</v>
      </c>
      <c r="F37" s="0" t="s">
        <v>51</v>
      </c>
      <c r="G37" s="0" t="s">
        <v>36</v>
      </c>
      <c r="H37" s="0" t="s">
        <v>124</v>
      </c>
      <c r="J37" s="0" t="s">
        <v>124</v>
      </c>
      <c r="M37" s="0" t="s">
        <v>125</v>
      </c>
      <c r="N37" s="0" t="s">
        <v>126</v>
      </c>
      <c r="O37" s="0" t="s">
        <v>127</v>
      </c>
      <c r="P37" s="0" t="n">
        <v>1954</v>
      </c>
      <c r="Q37" s="0" t="s">
        <v>44</v>
      </c>
      <c r="R37" s="0" t="s">
        <v>128</v>
      </c>
      <c r="S37" s="0" t="s">
        <v>129</v>
      </c>
      <c r="T37" s="0" t="s">
        <v>138</v>
      </c>
      <c r="V37" s="0" t="n">
        <v>1</v>
      </c>
      <c r="W37" s="0" t="n">
        <v>1</v>
      </c>
      <c r="X37" s="0" t="str">
        <f aca="false">"31811010344318"</f>
        <v>31811010344318</v>
      </c>
      <c r="Y37" s="0" t="s">
        <v>44</v>
      </c>
      <c r="Z37" s="0" t="s">
        <v>47</v>
      </c>
      <c r="AA37" s="0" t="s">
        <v>48</v>
      </c>
      <c r="AE37" s="1" t="s">
        <v>59</v>
      </c>
      <c r="AG37" s="0" t="n">
        <v>2401</v>
      </c>
    </row>
    <row r="38" customFormat="false" ht="12.8" hidden="false" customHeight="false" outlineLevel="0" collapsed="false">
      <c r="A38" s="0" t="n">
        <v>175594</v>
      </c>
      <c r="B38" s="0" t="n">
        <v>191894</v>
      </c>
      <c r="C38" s="0" t="n">
        <v>215504</v>
      </c>
      <c r="D38" s="0" t="s">
        <v>34</v>
      </c>
      <c r="E38" s="0" t="s">
        <v>34</v>
      </c>
      <c r="F38" s="0" t="s">
        <v>51</v>
      </c>
      <c r="G38" s="0" t="s">
        <v>36</v>
      </c>
      <c r="H38" s="0" t="s">
        <v>124</v>
      </c>
      <c r="J38" s="0" t="s">
        <v>124</v>
      </c>
      <c r="M38" s="0" t="s">
        <v>125</v>
      </c>
      <c r="N38" s="0" t="s">
        <v>126</v>
      </c>
      <c r="O38" s="0" t="s">
        <v>127</v>
      </c>
      <c r="P38" s="0" t="n">
        <v>1954</v>
      </c>
      <c r="Q38" s="0" t="s">
        <v>44</v>
      </c>
      <c r="R38" s="0" t="s">
        <v>128</v>
      </c>
      <c r="S38" s="0" t="s">
        <v>129</v>
      </c>
      <c r="T38" s="0" t="s">
        <v>139</v>
      </c>
      <c r="V38" s="0" t="n">
        <v>1</v>
      </c>
      <c r="W38" s="0" t="n">
        <v>1</v>
      </c>
      <c r="X38" s="0" t="str">
        <f aca="false">"31811010344326"</f>
        <v>31811010344326</v>
      </c>
      <c r="Y38" s="0" t="s">
        <v>44</v>
      </c>
      <c r="Z38" s="0" t="s">
        <v>47</v>
      </c>
      <c r="AA38" s="0" t="s">
        <v>48</v>
      </c>
      <c r="AE38" s="1" t="s">
        <v>59</v>
      </c>
      <c r="AG38" s="0" t="n">
        <v>2401</v>
      </c>
    </row>
    <row r="39" customFormat="false" ht="12.8" hidden="false" customHeight="false" outlineLevel="0" collapsed="false">
      <c r="A39" s="0" t="n">
        <v>175594</v>
      </c>
      <c r="B39" s="0" t="n">
        <v>191894</v>
      </c>
      <c r="C39" s="0" t="n">
        <v>215505</v>
      </c>
      <c r="D39" s="0" t="s">
        <v>34</v>
      </c>
      <c r="E39" s="0" t="s">
        <v>34</v>
      </c>
      <c r="F39" s="0" t="s">
        <v>51</v>
      </c>
      <c r="G39" s="0" t="s">
        <v>36</v>
      </c>
      <c r="H39" s="0" t="s">
        <v>124</v>
      </c>
      <c r="J39" s="0" t="s">
        <v>124</v>
      </c>
      <c r="M39" s="0" t="s">
        <v>125</v>
      </c>
      <c r="N39" s="0" t="s">
        <v>126</v>
      </c>
      <c r="O39" s="0" t="s">
        <v>127</v>
      </c>
      <c r="P39" s="0" t="n">
        <v>1954</v>
      </c>
      <c r="Q39" s="0" t="s">
        <v>44</v>
      </c>
      <c r="R39" s="0" t="s">
        <v>128</v>
      </c>
      <c r="S39" s="0" t="s">
        <v>129</v>
      </c>
      <c r="T39" s="0" t="s">
        <v>140</v>
      </c>
      <c r="V39" s="0" t="n">
        <v>1</v>
      </c>
      <c r="W39" s="0" t="n">
        <v>1</v>
      </c>
      <c r="X39" s="0" t="str">
        <f aca="false">"31811010344250"</f>
        <v>31811010344250</v>
      </c>
      <c r="Y39" s="0" t="s">
        <v>44</v>
      </c>
      <c r="Z39" s="0" t="s">
        <v>47</v>
      </c>
      <c r="AA39" s="0" t="s">
        <v>48</v>
      </c>
      <c r="AE39" s="1" t="s">
        <v>59</v>
      </c>
      <c r="AG39" s="0" t="n">
        <v>2401</v>
      </c>
      <c r="AH39" s="1" t="s">
        <v>135</v>
      </c>
    </row>
    <row r="40" customFormat="false" ht="12.8" hidden="false" customHeight="false" outlineLevel="0" collapsed="false">
      <c r="A40" s="0" t="n">
        <v>175594</v>
      </c>
      <c r="B40" s="0" t="n">
        <v>191894</v>
      </c>
      <c r="C40" s="0" t="n">
        <v>215506</v>
      </c>
      <c r="D40" s="0" t="s">
        <v>34</v>
      </c>
      <c r="E40" s="0" t="s">
        <v>34</v>
      </c>
      <c r="F40" s="0" t="s">
        <v>51</v>
      </c>
      <c r="G40" s="0" t="s">
        <v>36</v>
      </c>
      <c r="H40" s="0" t="s">
        <v>124</v>
      </c>
      <c r="J40" s="0" t="s">
        <v>124</v>
      </c>
      <c r="M40" s="0" t="s">
        <v>125</v>
      </c>
      <c r="N40" s="0" t="s">
        <v>126</v>
      </c>
      <c r="O40" s="0" t="s">
        <v>127</v>
      </c>
      <c r="P40" s="0" t="n">
        <v>1954</v>
      </c>
      <c r="Q40" s="0" t="s">
        <v>44</v>
      </c>
      <c r="R40" s="0" t="s">
        <v>128</v>
      </c>
      <c r="S40" s="0" t="s">
        <v>129</v>
      </c>
      <c r="T40" s="0" t="s">
        <v>141</v>
      </c>
      <c r="V40" s="0" t="n">
        <v>1</v>
      </c>
      <c r="W40" s="0" t="n">
        <v>1</v>
      </c>
      <c r="X40" s="0" t="str">
        <f aca="false">"31811010344268"</f>
        <v>31811010344268</v>
      </c>
      <c r="Y40" s="0" t="s">
        <v>44</v>
      </c>
      <c r="Z40" s="0" t="s">
        <v>47</v>
      </c>
      <c r="AA40" s="0" t="s">
        <v>48</v>
      </c>
      <c r="AE40" s="1" t="s">
        <v>59</v>
      </c>
      <c r="AG40" s="0" t="n">
        <v>2401</v>
      </c>
      <c r="AH40" s="1" t="s">
        <v>142</v>
      </c>
    </row>
    <row r="41" customFormat="false" ht="12.8" hidden="false" customHeight="false" outlineLevel="0" collapsed="false">
      <c r="A41" s="0" t="n">
        <v>175594</v>
      </c>
      <c r="B41" s="0" t="n">
        <v>191894</v>
      </c>
      <c r="C41" s="0" t="n">
        <v>215507</v>
      </c>
      <c r="D41" s="0" t="s">
        <v>34</v>
      </c>
      <c r="E41" s="0" t="s">
        <v>34</v>
      </c>
      <c r="F41" s="0" t="s">
        <v>51</v>
      </c>
      <c r="G41" s="0" t="s">
        <v>36</v>
      </c>
      <c r="H41" s="0" t="s">
        <v>124</v>
      </c>
      <c r="J41" s="0" t="s">
        <v>124</v>
      </c>
      <c r="M41" s="0" t="s">
        <v>125</v>
      </c>
      <c r="N41" s="0" t="s">
        <v>126</v>
      </c>
      <c r="O41" s="0" t="s">
        <v>127</v>
      </c>
      <c r="P41" s="0" t="n">
        <v>1954</v>
      </c>
      <c r="Q41" s="0" t="s">
        <v>44</v>
      </c>
      <c r="R41" s="0" t="s">
        <v>128</v>
      </c>
      <c r="S41" s="0" t="s">
        <v>129</v>
      </c>
      <c r="T41" s="0" t="s">
        <v>143</v>
      </c>
      <c r="V41" s="0" t="n">
        <v>1</v>
      </c>
      <c r="W41" s="0" t="n">
        <v>1</v>
      </c>
      <c r="X41" s="0" t="str">
        <f aca="false">"31811010344276"</f>
        <v>31811010344276</v>
      </c>
      <c r="Y41" s="0" t="s">
        <v>44</v>
      </c>
      <c r="Z41" s="0" t="s">
        <v>47</v>
      </c>
      <c r="AA41" s="0" t="s">
        <v>48</v>
      </c>
      <c r="AE41" s="1" t="s">
        <v>59</v>
      </c>
      <c r="AG41" s="0" t="n">
        <v>2401</v>
      </c>
    </row>
    <row r="42" customFormat="false" ht="12.8" hidden="false" customHeight="false" outlineLevel="0" collapsed="false">
      <c r="A42" s="0" t="n">
        <v>175594</v>
      </c>
      <c r="B42" s="0" t="n">
        <v>191894</v>
      </c>
      <c r="C42" s="0" t="n">
        <v>215508</v>
      </c>
      <c r="D42" s="0" t="s">
        <v>34</v>
      </c>
      <c r="E42" s="0" t="s">
        <v>34</v>
      </c>
      <c r="F42" s="0" t="s">
        <v>51</v>
      </c>
      <c r="G42" s="0" t="s">
        <v>36</v>
      </c>
      <c r="H42" s="0" t="s">
        <v>124</v>
      </c>
      <c r="J42" s="0" t="s">
        <v>124</v>
      </c>
      <c r="M42" s="0" t="s">
        <v>125</v>
      </c>
      <c r="N42" s="0" t="s">
        <v>126</v>
      </c>
      <c r="O42" s="0" t="s">
        <v>127</v>
      </c>
      <c r="P42" s="0" t="n">
        <v>1954</v>
      </c>
      <c r="Q42" s="0" t="s">
        <v>44</v>
      </c>
      <c r="R42" s="0" t="s">
        <v>128</v>
      </c>
      <c r="S42" s="0" t="s">
        <v>129</v>
      </c>
      <c r="T42" s="0" t="s">
        <v>144</v>
      </c>
      <c r="V42" s="0" t="n">
        <v>1</v>
      </c>
      <c r="W42" s="0" t="n">
        <v>1</v>
      </c>
      <c r="X42" s="0" t="str">
        <f aca="false">"31811010344284"</f>
        <v>31811010344284</v>
      </c>
      <c r="Y42" s="0" t="s">
        <v>44</v>
      </c>
      <c r="Z42" s="0" t="s">
        <v>47</v>
      </c>
      <c r="AA42" s="0" t="s">
        <v>48</v>
      </c>
      <c r="AE42" s="1" t="s">
        <v>59</v>
      </c>
      <c r="AG42" s="0" t="n">
        <v>2401</v>
      </c>
    </row>
    <row r="43" customFormat="false" ht="12.8" hidden="false" customHeight="false" outlineLevel="0" collapsed="false">
      <c r="A43" s="0" t="n">
        <v>175594</v>
      </c>
      <c r="B43" s="0" t="n">
        <v>191894</v>
      </c>
      <c r="C43" s="0" t="n">
        <v>215509</v>
      </c>
      <c r="D43" s="0" t="s">
        <v>34</v>
      </c>
      <c r="E43" s="0" t="s">
        <v>34</v>
      </c>
      <c r="F43" s="0" t="s">
        <v>51</v>
      </c>
      <c r="G43" s="0" t="s">
        <v>36</v>
      </c>
      <c r="H43" s="0" t="s">
        <v>124</v>
      </c>
      <c r="J43" s="0" t="s">
        <v>124</v>
      </c>
      <c r="M43" s="0" t="s">
        <v>125</v>
      </c>
      <c r="N43" s="0" t="s">
        <v>126</v>
      </c>
      <c r="O43" s="0" t="s">
        <v>127</v>
      </c>
      <c r="P43" s="0" t="n">
        <v>1954</v>
      </c>
      <c r="Q43" s="0" t="s">
        <v>44</v>
      </c>
      <c r="R43" s="0" t="s">
        <v>128</v>
      </c>
      <c r="S43" s="0" t="s">
        <v>129</v>
      </c>
      <c r="T43" s="0" t="s">
        <v>145</v>
      </c>
      <c r="V43" s="0" t="n">
        <v>1</v>
      </c>
      <c r="W43" s="0" t="n">
        <v>1</v>
      </c>
      <c r="X43" s="0" t="str">
        <f aca="false">"31811010344219"</f>
        <v>31811010344219</v>
      </c>
      <c r="Y43" s="0" t="s">
        <v>44</v>
      </c>
      <c r="Z43" s="0" t="s">
        <v>47</v>
      </c>
      <c r="AA43" s="0" t="s">
        <v>48</v>
      </c>
      <c r="AE43" s="1" t="s">
        <v>59</v>
      </c>
      <c r="AG43" s="0" t="n">
        <v>2401</v>
      </c>
    </row>
    <row r="44" customFormat="false" ht="12.8" hidden="false" customHeight="false" outlineLevel="0" collapsed="false">
      <c r="A44" s="0" t="n">
        <v>175594</v>
      </c>
      <c r="B44" s="0" t="n">
        <v>191894</v>
      </c>
      <c r="C44" s="0" t="n">
        <v>215510</v>
      </c>
      <c r="D44" s="0" t="s">
        <v>34</v>
      </c>
      <c r="E44" s="0" t="s">
        <v>34</v>
      </c>
      <c r="F44" s="0" t="s">
        <v>51</v>
      </c>
      <c r="G44" s="0" t="s">
        <v>36</v>
      </c>
      <c r="H44" s="0" t="s">
        <v>124</v>
      </c>
      <c r="J44" s="0" t="s">
        <v>124</v>
      </c>
      <c r="M44" s="0" t="s">
        <v>125</v>
      </c>
      <c r="N44" s="0" t="s">
        <v>126</v>
      </c>
      <c r="O44" s="0" t="s">
        <v>127</v>
      </c>
      <c r="P44" s="0" t="n">
        <v>1954</v>
      </c>
      <c r="Q44" s="0" t="s">
        <v>44</v>
      </c>
      <c r="R44" s="0" t="s">
        <v>128</v>
      </c>
      <c r="S44" s="0" t="s">
        <v>129</v>
      </c>
      <c r="T44" s="0" t="s">
        <v>146</v>
      </c>
      <c r="V44" s="0" t="n">
        <v>1</v>
      </c>
      <c r="W44" s="0" t="n">
        <v>1</v>
      </c>
      <c r="X44" s="0" t="str">
        <f aca="false">"31811010344227"</f>
        <v>31811010344227</v>
      </c>
      <c r="Y44" s="0" t="s">
        <v>44</v>
      </c>
      <c r="Z44" s="0" t="s">
        <v>47</v>
      </c>
      <c r="AA44" s="0" t="s">
        <v>48</v>
      </c>
      <c r="AE44" s="1" t="s">
        <v>59</v>
      </c>
      <c r="AG44" s="0" t="n">
        <v>2401</v>
      </c>
    </row>
    <row r="45" customFormat="false" ht="12.8" hidden="false" customHeight="false" outlineLevel="0" collapsed="false">
      <c r="A45" s="0" t="n">
        <v>506274</v>
      </c>
      <c r="B45" s="0" t="n">
        <v>487887</v>
      </c>
      <c r="C45" s="0" t="n">
        <v>547255</v>
      </c>
      <c r="D45" s="0" t="s">
        <v>34</v>
      </c>
      <c r="E45" s="0" t="s">
        <v>34</v>
      </c>
      <c r="F45" s="0" t="s">
        <v>51</v>
      </c>
      <c r="G45" s="0" t="s">
        <v>36</v>
      </c>
      <c r="H45" s="0" t="s">
        <v>147</v>
      </c>
      <c r="J45" s="0" t="s">
        <v>148</v>
      </c>
      <c r="M45" s="0" t="s">
        <v>149</v>
      </c>
      <c r="N45" s="0" t="s">
        <v>150</v>
      </c>
      <c r="O45" s="0" t="s">
        <v>151</v>
      </c>
      <c r="P45" s="0" t="n">
        <v>1996</v>
      </c>
      <c r="Q45" s="0" t="s">
        <v>44</v>
      </c>
      <c r="R45" s="0" t="s">
        <v>152</v>
      </c>
      <c r="S45" s="0" t="s">
        <v>153</v>
      </c>
      <c r="T45" s="0" t="s">
        <v>154</v>
      </c>
      <c r="V45" s="0" t="n">
        <v>1</v>
      </c>
      <c r="W45" s="0" t="n">
        <v>1</v>
      </c>
      <c r="X45" s="0" t="str">
        <f aca="false">"31811010902495"</f>
        <v>31811010902495</v>
      </c>
      <c r="Y45" s="0" t="s">
        <v>44</v>
      </c>
      <c r="Z45" s="0" t="s">
        <v>47</v>
      </c>
      <c r="AA45" s="0" t="s">
        <v>58</v>
      </c>
      <c r="AE45" s="1" t="s">
        <v>59</v>
      </c>
      <c r="AF45" s="1" t="s">
        <v>155</v>
      </c>
      <c r="AG45" s="0" t="n">
        <v>7377</v>
      </c>
    </row>
    <row r="46" customFormat="false" ht="12.8" hidden="false" customHeight="false" outlineLevel="0" collapsed="false">
      <c r="A46" s="0" t="n">
        <v>506274</v>
      </c>
      <c r="B46" s="0" t="n">
        <v>487887</v>
      </c>
      <c r="C46" s="0" t="n">
        <v>547256</v>
      </c>
      <c r="D46" s="0" t="s">
        <v>34</v>
      </c>
      <c r="E46" s="0" t="s">
        <v>34</v>
      </c>
      <c r="F46" s="0" t="s">
        <v>51</v>
      </c>
      <c r="G46" s="0" t="s">
        <v>36</v>
      </c>
      <c r="H46" s="0" t="s">
        <v>147</v>
      </c>
      <c r="J46" s="0" t="s">
        <v>148</v>
      </c>
      <c r="M46" s="0" t="s">
        <v>149</v>
      </c>
      <c r="N46" s="0" t="s">
        <v>150</v>
      </c>
      <c r="O46" s="0" t="s">
        <v>151</v>
      </c>
      <c r="P46" s="0" t="n">
        <v>1996</v>
      </c>
      <c r="Q46" s="0" t="s">
        <v>44</v>
      </c>
      <c r="R46" s="0" t="s">
        <v>152</v>
      </c>
      <c r="S46" s="0" t="s">
        <v>153</v>
      </c>
      <c r="T46" s="0" t="s">
        <v>156</v>
      </c>
      <c r="V46" s="0" t="n">
        <v>1</v>
      </c>
      <c r="W46" s="0" t="n">
        <v>1</v>
      </c>
      <c r="X46" s="0" t="str">
        <f aca="false">"31811010216854"</f>
        <v>31811010216854</v>
      </c>
      <c r="Y46" s="0" t="s">
        <v>44</v>
      </c>
      <c r="Z46" s="0" t="s">
        <v>47</v>
      </c>
      <c r="AA46" s="0" t="s">
        <v>58</v>
      </c>
      <c r="AE46" s="1" t="s">
        <v>59</v>
      </c>
      <c r="AF46" s="1" t="s">
        <v>155</v>
      </c>
      <c r="AG46" s="0" t="n">
        <v>7377</v>
      </c>
    </row>
    <row r="47" customFormat="false" ht="12.8" hidden="false" customHeight="false" outlineLevel="0" collapsed="false">
      <c r="A47" s="0" t="n">
        <v>506274</v>
      </c>
      <c r="B47" s="0" t="n">
        <v>487887</v>
      </c>
      <c r="C47" s="0" t="n">
        <v>732771</v>
      </c>
      <c r="D47" s="0" t="s">
        <v>34</v>
      </c>
      <c r="E47" s="0" t="s">
        <v>34</v>
      </c>
      <c r="F47" s="0" t="s">
        <v>51</v>
      </c>
      <c r="G47" s="0" t="s">
        <v>36</v>
      </c>
      <c r="H47" s="0" t="s">
        <v>147</v>
      </c>
      <c r="J47" s="0" t="s">
        <v>148</v>
      </c>
      <c r="M47" s="0" t="s">
        <v>149</v>
      </c>
      <c r="N47" s="0" t="s">
        <v>150</v>
      </c>
      <c r="O47" s="0" t="s">
        <v>151</v>
      </c>
      <c r="P47" s="0" t="n">
        <v>1996</v>
      </c>
      <c r="Q47" s="0" t="s">
        <v>44</v>
      </c>
      <c r="R47" s="0" t="s">
        <v>152</v>
      </c>
      <c r="S47" s="0" t="s">
        <v>153</v>
      </c>
      <c r="T47" s="0" t="s">
        <v>157</v>
      </c>
      <c r="V47" s="0" t="n">
        <v>1</v>
      </c>
      <c r="W47" s="0" t="n">
        <v>1</v>
      </c>
      <c r="X47" s="0" t="str">
        <f aca="false">"31811012520212"</f>
        <v>31811012520212</v>
      </c>
      <c r="Y47" s="0" t="s">
        <v>44</v>
      </c>
      <c r="Z47" s="0" t="s">
        <v>47</v>
      </c>
      <c r="AA47" s="0" t="s">
        <v>58</v>
      </c>
      <c r="AE47" s="1" t="s">
        <v>59</v>
      </c>
      <c r="AF47" s="1" t="s">
        <v>155</v>
      </c>
      <c r="AG47" s="0" t="n">
        <v>7377</v>
      </c>
    </row>
    <row r="48" customFormat="false" ht="12.8" hidden="false" customHeight="false" outlineLevel="0" collapsed="false">
      <c r="A48" s="0" t="n">
        <v>208372</v>
      </c>
      <c r="B48" s="0" t="n">
        <v>228609</v>
      </c>
      <c r="C48" s="0" t="n">
        <v>843179</v>
      </c>
      <c r="D48" s="0" t="s">
        <v>34</v>
      </c>
      <c r="E48" s="0" t="s">
        <v>34</v>
      </c>
      <c r="F48" s="0" t="s">
        <v>51</v>
      </c>
      <c r="G48" s="0" t="s">
        <v>36</v>
      </c>
      <c r="H48" s="0" t="s">
        <v>158</v>
      </c>
      <c r="J48" s="0" t="s">
        <v>158</v>
      </c>
      <c r="M48" s="0" t="s">
        <v>159</v>
      </c>
      <c r="N48" s="1" t="s">
        <v>160</v>
      </c>
      <c r="O48" s="0" t="s">
        <v>161</v>
      </c>
      <c r="P48" s="0" t="n">
        <v>1940</v>
      </c>
      <c r="Q48" s="0" t="s">
        <v>44</v>
      </c>
      <c r="R48" s="0" t="s">
        <v>162</v>
      </c>
      <c r="S48" s="0" t="s">
        <v>163</v>
      </c>
      <c r="T48" s="0" t="s">
        <v>164</v>
      </c>
      <c r="V48" s="0" t="n">
        <v>0</v>
      </c>
      <c r="W48" s="0" t="n">
        <v>1</v>
      </c>
      <c r="X48" s="0" t="str">
        <f aca="false">""</f>
        <v/>
      </c>
      <c r="Y48" s="0" t="s">
        <v>44</v>
      </c>
      <c r="Z48" s="0" t="s">
        <v>47</v>
      </c>
      <c r="AA48" s="0" t="s">
        <v>165</v>
      </c>
      <c r="AE48" s="1" t="s">
        <v>59</v>
      </c>
      <c r="AF48" s="1" t="s">
        <v>166</v>
      </c>
      <c r="AG48" s="0" t="n">
        <v>3184</v>
      </c>
    </row>
    <row r="49" customFormat="false" ht="12.8" hidden="false" customHeight="false" outlineLevel="0" collapsed="false">
      <c r="A49" s="0" t="n">
        <v>208372</v>
      </c>
      <c r="B49" s="0" t="n">
        <v>228609</v>
      </c>
      <c r="C49" s="0" t="n">
        <v>831231</v>
      </c>
      <c r="D49" s="0" t="s">
        <v>34</v>
      </c>
      <c r="E49" s="0" t="s">
        <v>34</v>
      </c>
      <c r="F49" s="0" t="s">
        <v>51</v>
      </c>
      <c r="G49" s="0" t="s">
        <v>36</v>
      </c>
      <c r="H49" s="0" t="s">
        <v>158</v>
      </c>
      <c r="J49" s="0" t="s">
        <v>158</v>
      </c>
      <c r="M49" s="0" t="s">
        <v>159</v>
      </c>
      <c r="N49" s="1" t="s">
        <v>160</v>
      </c>
      <c r="O49" s="0" t="s">
        <v>161</v>
      </c>
      <c r="P49" s="0" t="n">
        <v>1940</v>
      </c>
      <c r="Q49" s="0" t="s">
        <v>44</v>
      </c>
      <c r="R49" s="0" t="s">
        <v>162</v>
      </c>
      <c r="S49" s="0" t="s">
        <v>163</v>
      </c>
      <c r="T49" s="0" t="s">
        <v>167</v>
      </c>
      <c r="V49" s="0" t="n">
        <v>1</v>
      </c>
      <c r="W49" s="0" t="n">
        <v>1</v>
      </c>
      <c r="X49" s="0" t="str">
        <f aca="false">"31811013911139"</f>
        <v>31811013911139</v>
      </c>
      <c r="Y49" s="0" t="s">
        <v>44</v>
      </c>
      <c r="Z49" s="0" t="s">
        <v>47</v>
      </c>
      <c r="AA49" s="0" t="s">
        <v>58</v>
      </c>
      <c r="AE49" s="1" t="s">
        <v>59</v>
      </c>
      <c r="AF49" s="1" t="s">
        <v>166</v>
      </c>
      <c r="AG49" s="0" t="n">
        <v>3184</v>
      </c>
    </row>
    <row r="50" customFormat="false" ht="12.8" hidden="false" customHeight="false" outlineLevel="0" collapsed="false">
      <c r="A50" s="0" t="n">
        <v>208372</v>
      </c>
      <c r="B50" s="0" t="n">
        <v>228609</v>
      </c>
      <c r="C50" s="0" t="n">
        <v>257270</v>
      </c>
      <c r="D50" s="0" t="s">
        <v>34</v>
      </c>
      <c r="E50" s="0" t="s">
        <v>34</v>
      </c>
      <c r="F50" s="0" t="s">
        <v>51</v>
      </c>
      <c r="G50" s="0" t="s">
        <v>36</v>
      </c>
      <c r="H50" s="0" t="s">
        <v>158</v>
      </c>
      <c r="J50" s="0" t="s">
        <v>158</v>
      </c>
      <c r="M50" s="0" t="s">
        <v>159</v>
      </c>
      <c r="N50" s="1" t="s">
        <v>160</v>
      </c>
      <c r="O50" s="0" t="s">
        <v>161</v>
      </c>
      <c r="P50" s="0" t="n">
        <v>1940</v>
      </c>
      <c r="Q50" s="0" t="s">
        <v>44</v>
      </c>
      <c r="R50" s="0" t="s">
        <v>162</v>
      </c>
      <c r="S50" s="0" t="s">
        <v>163</v>
      </c>
      <c r="T50" s="0" t="s">
        <v>168</v>
      </c>
      <c r="V50" s="0" t="n">
        <v>1</v>
      </c>
      <c r="W50" s="0" t="n">
        <v>1</v>
      </c>
      <c r="X50" s="0" t="str">
        <f aca="false">"31811012197664"</f>
        <v>31811012197664</v>
      </c>
      <c r="Y50" s="0" t="s">
        <v>44</v>
      </c>
      <c r="Z50" s="0" t="s">
        <v>47</v>
      </c>
      <c r="AA50" s="0" t="s">
        <v>58</v>
      </c>
      <c r="AE50" s="1" t="s">
        <v>59</v>
      </c>
      <c r="AF50" s="1" t="s">
        <v>166</v>
      </c>
      <c r="AG50" s="0" t="n">
        <v>3184</v>
      </c>
    </row>
    <row r="51" customFormat="false" ht="12.8" hidden="false" customHeight="false" outlineLevel="0" collapsed="false">
      <c r="A51" s="0" t="n">
        <v>208372</v>
      </c>
      <c r="B51" s="0" t="n">
        <v>228609</v>
      </c>
      <c r="C51" s="0" t="n">
        <v>257271</v>
      </c>
      <c r="D51" s="0" t="s">
        <v>34</v>
      </c>
      <c r="E51" s="0" t="s">
        <v>34</v>
      </c>
      <c r="F51" s="0" t="s">
        <v>51</v>
      </c>
      <c r="G51" s="0" t="s">
        <v>36</v>
      </c>
      <c r="H51" s="0" t="s">
        <v>158</v>
      </c>
      <c r="J51" s="0" t="s">
        <v>158</v>
      </c>
      <c r="M51" s="0" t="s">
        <v>159</v>
      </c>
      <c r="N51" s="1" t="s">
        <v>160</v>
      </c>
      <c r="O51" s="0" t="s">
        <v>161</v>
      </c>
      <c r="P51" s="0" t="n">
        <v>1940</v>
      </c>
      <c r="Q51" s="0" t="s">
        <v>44</v>
      </c>
      <c r="R51" s="0" t="s">
        <v>162</v>
      </c>
      <c r="S51" s="0" t="s">
        <v>163</v>
      </c>
      <c r="T51" s="0" t="s">
        <v>169</v>
      </c>
      <c r="V51" s="0" t="n">
        <v>1</v>
      </c>
      <c r="W51" s="0" t="n">
        <v>1</v>
      </c>
      <c r="X51" s="0" t="str">
        <f aca="false">"31811012074483"</f>
        <v>31811012074483</v>
      </c>
      <c r="Y51" s="0" t="s">
        <v>44</v>
      </c>
      <c r="Z51" s="0" t="s">
        <v>47</v>
      </c>
      <c r="AA51" s="0" t="s">
        <v>58</v>
      </c>
      <c r="AE51" s="1" t="s">
        <v>59</v>
      </c>
      <c r="AF51" s="1" t="s">
        <v>166</v>
      </c>
      <c r="AG51" s="0" t="n">
        <v>3184</v>
      </c>
    </row>
    <row r="52" customFormat="false" ht="12.8" hidden="false" customHeight="false" outlineLevel="0" collapsed="false">
      <c r="A52" s="0" t="n">
        <v>208372</v>
      </c>
      <c r="B52" s="0" t="n">
        <v>228609</v>
      </c>
      <c r="C52" s="0" t="n">
        <v>257272</v>
      </c>
      <c r="D52" s="0" t="s">
        <v>34</v>
      </c>
      <c r="E52" s="0" t="s">
        <v>34</v>
      </c>
      <c r="F52" s="0" t="s">
        <v>51</v>
      </c>
      <c r="G52" s="0" t="s">
        <v>36</v>
      </c>
      <c r="H52" s="0" t="s">
        <v>158</v>
      </c>
      <c r="J52" s="0" t="s">
        <v>158</v>
      </c>
      <c r="M52" s="0" t="s">
        <v>159</v>
      </c>
      <c r="N52" s="1" t="s">
        <v>160</v>
      </c>
      <c r="O52" s="0" t="s">
        <v>161</v>
      </c>
      <c r="P52" s="0" t="n">
        <v>1940</v>
      </c>
      <c r="Q52" s="0" t="s">
        <v>44</v>
      </c>
      <c r="R52" s="0" t="s">
        <v>162</v>
      </c>
      <c r="S52" s="0" t="s">
        <v>163</v>
      </c>
      <c r="T52" s="0" t="s">
        <v>170</v>
      </c>
      <c r="V52" s="0" t="n">
        <v>1</v>
      </c>
      <c r="W52" s="0" t="n">
        <v>1</v>
      </c>
      <c r="X52" s="0" t="str">
        <f aca="false">"31811012103266"</f>
        <v>31811012103266</v>
      </c>
      <c r="Y52" s="0" t="s">
        <v>44</v>
      </c>
      <c r="Z52" s="0" t="s">
        <v>47</v>
      </c>
      <c r="AA52" s="0" t="s">
        <v>58</v>
      </c>
      <c r="AE52" s="1" t="s">
        <v>59</v>
      </c>
      <c r="AF52" s="1" t="s">
        <v>166</v>
      </c>
      <c r="AG52" s="0" t="n">
        <v>3184</v>
      </c>
    </row>
    <row r="53" customFormat="false" ht="12.8" hidden="false" customHeight="false" outlineLevel="0" collapsed="false">
      <c r="A53" s="0" t="n">
        <v>208372</v>
      </c>
      <c r="B53" s="0" t="n">
        <v>228609</v>
      </c>
      <c r="C53" s="0" t="n">
        <v>257273</v>
      </c>
      <c r="D53" s="0" t="s">
        <v>34</v>
      </c>
      <c r="E53" s="0" t="s">
        <v>34</v>
      </c>
      <c r="F53" s="0" t="s">
        <v>51</v>
      </c>
      <c r="G53" s="0" t="s">
        <v>36</v>
      </c>
      <c r="H53" s="0" t="s">
        <v>158</v>
      </c>
      <c r="J53" s="0" t="s">
        <v>158</v>
      </c>
      <c r="M53" s="0" t="s">
        <v>159</v>
      </c>
      <c r="N53" s="1" t="s">
        <v>160</v>
      </c>
      <c r="O53" s="0" t="s">
        <v>161</v>
      </c>
      <c r="P53" s="0" t="n">
        <v>1940</v>
      </c>
      <c r="Q53" s="0" t="s">
        <v>44</v>
      </c>
      <c r="R53" s="0" t="s">
        <v>162</v>
      </c>
      <c r="S53" s="0" t="s">
        <v>163</v>
      </c>
      <c r="T53" s="0" t="s">
        <v>171</v>
      </c>
      <c r="V53" s="0" t="n">
        <v>1</v>
      </c>
      <c r="W53" s="0" t="n">
        <v>1</v>
      </c>
      <c r="X53" s="0" t="str">
        <f aca="false">"31811011346833"</f>
        <v>31811011346833</v>
      </c>
      <c r="Y53" s="0" t="s">
        <v>44</v>
      </c>
      <c r="Z53" s="0" t="s">
        <v>47</v>
      </c>
      <c r="AA53" s="0" t="s">
        <v>58</v>
      </c>
      <c r="AE53" s="1" t="s">
        <v>59</v>
      </c>
      <c r="AF53" s="1" t="s">
        <v>166</v>
      </c>
      <c r="AG53" s="0" t="n">
        <v>3184</v>
      </c>
    </row>
    <row r="54" customFormat="false" ht="12.8" hidden="false" customHeight="false" outlineLevel="0" collapsed="false">
      <c r="A54" s="0" t="n">
        <v>208372</v>
      </c>
      <c r="B54" s="0" t="n">
        <v>228609</v>
      </c>
      <c r="C54" s="0" t="n">
        <v>257274</v>
      </c>
      <c r="D54" s="0" t="s">
        <v>34</v>
      </c>
      <c r="E54" s="0" t="s">
        <v>34</v>
      </c>
      <c r="F54" s="0" t="s">
        <v>51</v>
      </c>
      <c r="G54" s="0" t="s">
        <v>36</v>
      </c>
      <c r="H54" s="0" t="s">
        <v>158</v>
      </c>
      <c r="J54" s="0" t="s">
        <v>158</v>
      </c>
      <c r="M54" s="0" t="s">
        <v>159</v>
      </c>
      <c r="N54" s="1" t="s">
        <v>160</v>
      </c>
      <c r="O54" s="0" t="s">
        <v>161</v>
      </c>
      <c r="P54" s="0" t="n">
        <v>1940</v>
      </c>
      <c r="Q54" s="0" t="s">
        <v>44</v>
      </c>
      <c r="R54" s="0" t="s">
        <v>162</v>
      </c>
      <c r="S54" s="0" t="s">
        <v>163</v>
      </c>
      <c r="T54" s="0" t="s">
        <v>172</v>
      </c>
      <c r="V54" s="0" t="n">
        <v>1</v>
      </c>
      <c r="W54" s="0" t="n">
        <v>1</v>
      </c>
      <c r="X54" s="0" t="str">
        <f aca="false">"31811012047430"</f>
        <v>31811012047430</v>
      </c>
      <c r="Y54" s="0" t="s">
        <v>44</v>
      </c>
      <c r="Z54" s="0" t="s">
        <v>47</v>
      </c>
      <c r="AA54" s="0" t="s">
        <v>58</v>
      </c>
      <c r="AE54" s="1" t="s">
        <v>59</v>
      </c>
      <c r="AF54" s="1" t="s">
        <v>166</v>
      </c>
      <c r="AG54" s="0" t="n">
        <v>3184</v>
      </c>
    </row>
    <row r="55" customFormat="false" ht="12.8" hidden="false" customHeight="false" outlineLevel="0" collapsed="false">
      <c r="A55" s="0" t="n">
        <v>208372</v>
      </c>
      <c r="B55" s="0" t="n">
        <v>228609</v>
      </c>
      <c r="C55" s="0" t="n">
        <v>257275</v>
      </c>
      <c r="D55" s="0" t="s">
        <v>34</v>
      </c>
      <c r="E55" s="0" t="s">
        <v>34</v>
      </c>
      <c r="F55" s="0" t="s">
        <v>51</v>
      </c>
      <c r="G55" s="0" t="s">
        <v>36</v>
      </c>
      <c r="H55" s="0" t="s">
        <v>158</v>
      </c>
      <c r="J55" s="0" t="s">
        <v>158</v>
      </c>
      <c r="M55" s="0" t="s">
        <v>159</v>
      </c>
      <c r="N55" s="1" t="s">
        <v>160</v>
      </c>
      <c r="O55" s="0" t="s">
        <v>161</v>
      </c>
      <c r="P55" s="0" t="n">
        <v>1940</v>
      </c>
      <c r="Q55" s="0" t="s">
        <v>44</v>
      </c>
      <c r="R55" s="0" t="s">
        <v>162</v>
      </c>
      <c r="S55" s="0" t="s">
        <v>163</v>
      </c>
      <c r="T55" s="0" t="s">
        <v>173</v>
      </c>
      <c r="V55" s="0" t="n">
        <v>1</v>
      </c>
      <c r="W55" s="0" t="n">
        <v>1</v>
      </c>
      <c r="X55" s="0" t="str">
        <f aca="false">"31811012047422"</f>
        <v>31811012047422</v>
      </c>
      <c r="Y55" s="0" t="s">
        <v>44</v>
      </c>
      <c r="Z55" s="0" t="s">
        <v>47</v>
      </c>
      <c r="AA55" s="0" t="s">
        <v>58</v>
      </c>
      <c r="AE55" s="1" t="s">
        <v>59</v>
      </c>
      <c r="AF55" s="1" t="s">
        <v>166</v>
      </c>
      <c r="AG55" s="0" t="n">
        <v>3184</v>
      </c>
    </row>
    <row r="56" customFormat="false" ht="12.8" hidden="false" customHeight="false" outlineLevel="0" collapsed="false">
      <c r="A56" s="0" t="n">
        <v>208372</v>
      </c>
      <c r="B56" s="0" t="n">
        <v>228609</v>
      </c>
      <c r="C56" s="0" t="n">
        <v>257276</v>
      </c>
      <c r="D56" s="0" t="s">
        <v>34</v>
      </c>
      <c r="E56" s="0" t="s">
        <v>34</v>
      </c>
      <c r="F56" s="0" t="s">
        <v>51</v>
      </c>
      <c r="G56" s="0" t="s">
        <v>36</v>
      </c>
      <c r="H56" s="0" t="s">
        <v>158</v>
      </c>
      <c r="J56" s="0" t="s">
        <v>158</v>
      </c>
      <c r="M56" s="0" t="s">
        <v>159</v>
      </c>
      <c r="N56" s="1" t="s">
        <v>160</v>
      </c>
      <c r="O56" s="0" t="s">
        <v>161</v>
      </c>
      <c r="P56" s="0" t="n">
        <v>1940</v>
      </c>
      <c r="Q56" s="0" t="s">
        <v>44</v>
      </c>
      <c r="R56" s="0" t="s">
        <v>162</v>
      </c>
      <c r="S56" s="0" t="s">
        <v>163</v>
      </c>
      <c r="T56" s="0" t="s">
        <v>174</v>
      </c>
      <c r="V56" s="0" t="n">
        <v>1</v>
      </c>
      <c r="W56" s="0" t="n">
        <v>1</v>
      </c>
      <c r="X56" s="0" t="str">
        <f aca="false">"31811012047414"</f>
        <v>31811012047414</v>
      </c>
      <c r="Y56" s="0" t="s">
        <v>44</v>
      </c>
      <c r="Z56" s="0" t="s">
        <v>47</v>
      </c>
      <c r="AA56" s="0" t="s">
        <v>58</v>
      </c>
      <c r="AE56" s="1" t="s">
        <v>59</v>
      </c>
      <c r="AF56" s="1" t="s">
        <v>166</v>
      </c>
      <c r="AG56" s="0" t="n">
        <v>3184</v>
      </c>
    </row>
    <row r="57" customFormat="false" ht="12.8" hidden="false" customHeight="false" outlineLevel="0" collapsed="false">
      <c r="A57" s="0" t="n">
        <v>208372</v>
      </c>
      <c r="B57" s="0" t="n">
        <v>228609</v>
      </c>
      <c r="C57" s="0" t="n">
        <v>257277</v>
      </c>
      <c r="D57" s="0" t="s">
        <v>34</v>
      </c>
      <c r="E57" s="0" t="s">
        <v>34</v>
      </c>
      <c r="F57" s="0" t="s">
        <v>51</v>
      </c>
      <c r="G57" s="0" t="s">
        <v>36</v>
      </c>
      <c r="H57" s="0" t="s">
        <v>158</v>
      </c>
      <c r="J57" s="0" t="s">
        <v>158</v>
      </c>
      <c r="M57" s="0" t="s">
        <v>159</v>
      </c>
      <c r="N57" s="1" t="s">
        <v>160</v>
      </c>
      <c r="O57" s="0" t="s">
        <v>161</v>
      </c>
      <c r="P57" s="0" t="n">
        <v>1940</v>
      </c>
      <c r="Q57" s="0" t="s">
        <v>44</v>
      </c>
      <c r="R57" s="0" t="s">
        <v>162</v>
      </c>
      <c r="S57" s="0" t="s">
        <v>163</v>
      </c>
      <c r="T57" s="0" t="s">
        <v>175</v>
      </c>
      <c r="V57" s="0" t="n">
        <v>1</v>
      </c>
      <c r="W57" s="0" t="n">
        <v>1</v>
      </c>
      <c r="X57" s="0" t="str">
        <f aca="false">"31811012047125"</f>
        <v>31811012047125</v>
      </c>
      <c r="Y57" s="0" t="s">
        <v>44</v>
      </c>
      <c r="Z57" s="0" t="s">
        <v>47</v>
      </c>
      <c r="AA57" s="0" t="s">
        <v>58</v>
      </c>
      <c r="AE57" s="1" t="s">
        <v>59</v>
      </c>
      <c r="AF57" s="1" t="s">
        <v>166</v>
      </c>
      <c r="AG57" s="0" t="n">
        <v>3184</v>
      </c>
    </row>
    <row r="58" customFormat="false" ht="12.8" hidden="false" customHeight="false" outlineLevel="0" collapsed="false">
      <c r="A58" s="0" t="n">
        <v>208372</v>
      </c>
      <c r="B58" s="0" t="n">
        <v>228609</v>
      </c>
      <c r="C58" s="0" t="n">
        <v>257278</v>
      </c>
      <c r="D58" s="0" t="s">
        <v>34</v>
      </c>
      <c r="E58" s="0" t="s">
        <v>34</v>
      </c>
      <c r="F58" s="0" t="s">
        <v>51</v>
      </c>
      <c r="G58" s="0" t="s">
        <v>36</v>
      </c>
      <c r="H58" s="0" t="s">
        <v>158</v>
      </c>
      <c r="J58" s="0" t="s">
        <v>158</v>
      </c>
      <c r="M58" s="0" t="s">
        <v>159</v>
      </c>
      <c r="N58" s="1" t="s">
        <v>160</v>
      </c>
      <c r="O58" s="0" t="s">
        <v>161</v>
      </c>
      <c r="P58" s="0" t="n">
        <v>1940</v>
      </c>
      <c r="Q58" s="0" t="s">
        <v>44</v>
      </c>
      <c r="R58" s="0" t="s">
        <v>162</v>
      </c>
      <c r="S58" s="0" t="s">
        <v>163</v>
      </c>
      <c r="T58" s="0" t="s">
        <v>176</v>
      </c>
      <c r="V58" s="0" t="n">
        <v>1</v>
      </c>
      <c r="W58" s="0" t="n">
        <v>1</v>
      </c>
      <c r="X58" s="0" t="str">
        <f aca="false">"31811012047117"</f>
        <v>31811012047117</v>
      </c>
      <c r="Y58" s="0" t="s">
        <v>44</v>
      </c>
      <c r="Z58" s="0" t="s">
        <v>47</v>
      </c>
      <c r="AA58" s="0" t="s">
        <v>58</v>
      </c>
      <c r="AE58" s="1" t="s">
        <v>59</v>
      </c>
      <c r="AF58" s="1" t="s">
        <v>166</v>
      </c>
      <c r="AG58" s="0" t="n">
        <v>3184</v>
      </c>
    </row>
    <row r="59" customFormat="false" ht="12.8" hidden="false" customHeight="false" outlineLevel="0" collapsed="false">
      <c r="A59" s="0" t="n">
        <v>208372</v>
      </c>
      <c r="B59" s="0" t="n">
        <v>228609</v>
      </c>
      <c r="C59" s="0" t="n">
        <v>257279</v>
      </c>
      <c r="D59" s="0" t="s">
        <v>34</v>
      </c>
      <c r="E59" s="0" t="s">
        <v>34</v>
      </c>
      <c r="F59" s="0" t="s">
        <v>51</v>
      </c>
      <c r="G59" s="0" t="s">
        <v>36</v>
      </c>
      <c r="H59" s="0" t="s">
        <v>158</v>
      </c>
      <c r="J59" s="0" t="s">
        <v>158</v>
      </c>
      <c r="M59" s="0" t="s">
        <v>159</v>
      </c>
      <c r="N59" s="1" t="s">
        <v>160</v>
      </c>
      <c r="O59" s="0" t="s">
        <v>161</v>
      </c>
      <c r="P59" s="0" t="n">
        <v>1940</v>
      </c>
      <c r="Q59" s="0" t="s">
        <v>44</v>
      </c>
      <c r="R59" s="0" t="s">
        <v>162</v>
      </c>
      <c r="S59" s="0" t="s">
        <v>163</v>
      </c>
      <c r="T59" s="0" t="s">
        <v>177</v>
      </c>
      <c r="V59" s="0" t="n">
        <v>1</v>
      </c>
      <c r="W59" s="0" t="n">
        <v>1</v>
      </c>
      <c r="X59" s="0" t="str">
        <f aca="false">"31811012047109"</f>
        <v>31811012047109</v>
      </c>
      <c r="Y59" s="0" t="s">
        <v>44</v>
      </c>
      <c r="Z59" s="0" t="s">
        <v>47</v>
      </c>
      <c r="AA59" s="0" t="s">
        <v>58</v>
      </c>
      <c r="AE59" s="1" t="s">
        <v>59</v>
      </c>
      <c r="AF59" s="1" t="s">
        <v>166</v>
      </c>
      <c r="AG59" s="0" t="n">
        <v>3184</v>
      </c>
    </row>
    <row r="60" customFormat="false" ht="12.8" hidden="false" customHeight="false" outlineLevel="0" collapsed="false">
      <c r="A60" s="0" t="n">
        <v>208372</v>
      </c>
      <c r="B60" s="0" t="n">
        <v>228609</v>
      </c>
      <c r="C60" s="0" t="n">
        <v>257280</v>
      </c>
      <c r="D60" s="0" t="s">
        <v>34</v>
      </c>
      <c r="E60" s="0" t="s">
        <v>34</v>
      </c>
      <c r="F60" s="0" t="s">
        <v>51</v>
      </c>
      <c r="G60" s="0" t="s">
        <v>36</v>
      </c>
      <c r="H60" s="0" t="s">
        <v>158</v>
      </c>
      <c r="J60" s="0" t="s">
        <v>158</v>
      </c>
      <c r="M60" s="0" t="s">
        <v>159</v>
      </c>
      <c r="N60" s="1" t="s">
        <v>160</v>
      </c>
      <c r="O60" s="0" t="s">
        <v>161</v>
      </c>
      <c r="P60" s="0" t="n">
        <v>1940</v>
      </c>
      <c r="Q60" s="0" t="s">
        <v>44</v>
      </c>
      <c r="R60" s="0" t="s">
        <v>162</v>
      </c>
      <c r="S60" s="0" t="s">
        <v>163</v>
      </c>
      <c r="T60" s="0" t="s">
        <v>178</v>
      </c>
      <c r="V60" s="0" t="n">
        <v>1</v>
      </c>
      <c r="W60" s="0" t="n">
        <v>1</v>
      </c>
      <c r="X60" s="0" t="str">
        <f aca="false">"31811012047091"</f>
        <v>31811012047091</v>
      </c>
      <c r="Y60" s="0" t="s">
        <v>44</v>
      </c>
      <c r="Z60" s="0" t="s">
        <v>47</v>
      </c>
      <c r="AA60" s="0" t="s">
        <v>58</v>
      </c>
      <c r="AE60" s="1" t="s">
        <v>59</v>
      </c>
      <c r="AF60" s="1" t="s">
        <v>166</v>
      </c>
      <c r="AG60" s="0" t="n">
        <v>3184</v>
      </c>
    </row>
    <row r="61" customFormat="false" ht="12.8" hidden="false" customHeight="false" outlineLevel="0" collapsed="false">
      <c r="A61" s="0" t="n">
        <v>208372</v>
      </c>
      <c r="B61" s="0" t="n">
        <v>228609</v>
      </c>
      <c r="C61" s="0" t="n">
        <v>257281</v>
      </c>
      <c r="D61" s="0" t="s">
        <v>34</v>
      </c>
      <c r="E61" s="0" t="s">
        <v>34</v>
      </c>
      <c r="F61" s="0" t="s">
        <v>51</v>
      </c>
      <c r="G61" s="0" t="s">
        <v>36</v>
      </c>
      <c r="H61" s="0" t="s">
        <v>158</v>
      </c>
      <c r="J61" s="0" t="s">
        <v>158</v>
      </c>
      <c r="M61" s="0" t="s">
        <v>159</v>
      </c>
      <c r="N61" s="1" t="s">
        <v>160</v>
      </c>
      <c r="O61" s="0" t="s">
        <v>161</v>
      </c>
      <c r="P61" s="0" t="n">
        <v>1940</v>
      </c>
      <c r="Q61" s="0" t="s">
        <v>44</v>
      </c>
      <c r="R61" s="0" t="s">
        <v>162</v>
      </c>
      <c r="S61" s="0" t="s">
        <v>163</v>
      </c>
      <c r="T61" s="0" t="s">
        <v>179</v>
      </c>
      <c r="V61" s="0" t="n">
        <v>1</v>
      </c>
      <c r="W61" s="0" t="n">
        <v>1</v>
      </c>
      <c r="X61" s="0" t="str">
        <f aca="false">"31811012046804"</f>
        <v>31811012046804</v>
      </c>
      <c r="Y61" s="0" t="s">
        <v>44</v>
      </c>
      <c r="Z61" s="0" t="s">
        <v>47</v>
      </c>
      <c r="AA61" s="0" t="s">
        <v>58</v>
      </c>
      <c r="AE61" s="1" t="s">
        <v>59</v>
      </c>
      <c r="AF61" s="1" t="s">
        <v>166</v>
      </c>
      <c r="AG61" s="0" t="n">
        <v>3184</v>
      </c>
    </row>
    <row r="62" customFormat="false" ht="12.8" hidden="false" customHeight="false" outlineLevel="0" collapsed="false">
      <c r="A62" s="0" t="n">
        <v>208372</v>
      </c>
      <c r="B62" s="0" t="n">
        <v>228609</v>
      </c>
      <c r="C62" s="0" t="n">
        <v>257282</v>
      </c>
      <c r="D62" s="0" t="s">
        <v>34</v>
      </c>
      <c r="E62" s="0" t="s">
        <v>34</v>
      </c>
      <c r="F62" s="0" t="s">
        <v>51</v>
      </c>
      <c r="G62" s="0" t="s">
        <v>36</v>
      </c>
      <c r="H62" s="0" t="s">
        <v>158</v>
      </c>
      <c r="J62" s="0" t="s">
        <v>158</v>
      </c>
      <c r="M62" s="0" t="s">
        <v>159</v>
      </c>
      <c r="N62" s="1" t="s">
        <v>160</v>
      </c>
      <c r="O62" s="0" t="s">
        <v>161</v>
      </c>
      <c r="P62" s="0" t="n">
        <v>1940</v>
      </c>
      <c r="Q62" s="0" t="s">
        <v>44</v>
      </c>
      <c r="R62" s="0" t="s">
        <v>162</v>
      </c>
      <c r="S62" s="0" t="s">
        <v>163</v>
      </c>
      <c r="T62" s="0" t="s">
        <v>180</v>
      </c>
      <c r="V62" s="0" t="n">
        <v>1</v>
      </c>
      <c r="W62" s="0" t="n">
        <v>1</v>
      </c>
      <c r="X62" s="0" t="str">
        <f aca="false">"31811012046796"</f>
        <v>31811012046796</v>
      </c>
      <c r="Y62" s="0" t="s">
        <v>44</v>
      </c>
      <c r="Z62" s="0" t="s">
        <v>47</v>
      </c>
      <c r="AA62" s="0" t="s">
        <v>58</v>
      </c>
      <c r="AE62" s="1" t="s">
        <v>59</v>
      </c>
      <c r="AF62" s="1" t="s">
        <v>166</v>
      </c>
      <c r="AG62" s="0" t="n">
        <v>3184</v>
      </c>
    </row>
    <row r="63" customFormat="false" ht="12.8" hidden="false" customHeight="false" outlineLevel="0" collapsed="false">
      <c r="A63" s="0" t="n">
        <v>208372</v>
      </c>
      <c r="B63" s="0" t="n">
        <v>228609</v>
      </c>
      <c r="C63" s="0" t="n">
        <v>257283</v>
      </c>
      <c r="D63" s="0" t="s">
        <v>34</v>
      </c>
      <c r="E63" s="0" t="s">
        <v>34</v>
      </c>
      <c r="F63" s="0" t="s">
        <v>51</v>
      </c>
      <c r="G63" s="0" t="s">
        <v>36</v>
      </c>
      <c r="H63" s="0" t="s">
        <v>158</v>
      </c>
      <c r="J63" s="0" t="s">
        <v>158</v>
      </c>
      <c r="M63" s="0" t="s">
        <v>159</v>
      </c>
      <c r="N63" s="1" t="s">
        <v>160</v>
      </c>
      <c r="O63" s="0" t="s">
        <v>161</v>
      </c>
      <c r="P63" s="0" t="n">
        <v>1940</v>
      </c>
      <c r="Q63" s="0" t="s">
        <v>44</v>
      </c>
      <c r="R63" s="0" t="s">
        <v>162</v>
      </c>
      <c r="S63" s="0" t="s">
        <v>163</v>
      </c>
      <c r="T63" s="0" t="s">
        <v>181</v>
      </c>
      <c r="V63" s="0" t="n">
        <v>1</v>
      </c>
      <c r="W63" s="0" t="n">
        <v>1</v>
      </c>
      <c r="X63" s="0" t="str">
        <f aca="false">"31811012046788"</f>
        <v>31811012046788</v>
      </c>
      <c r="Y63" s="0" t="s">
        <v>44</v>
      </c>
      <c r="Z63" s="0" t="s">
        <v>47</v>
      </c>
      <c r="AA63" s="0" t="s">
        <v>58</v>
      </c>
      <c r="AE63" s="1" t="s">
        <v>59</v>
      </c>
      <c r="AF63" s="1" t="s">
        <v>166</v>
      </c>
      <c r="AG63" s="0" t="n">
        <v>3184</v>
      </c>
    </row>
    <row r="64" customFormat="false" ht="12.8" hidden="false" customHeight="false" outlineLevel="0" collapsed="false">
      <c r="A64" s="0" t="n">
        <v>208372</v>
      </c>
      <c r="B64" s="0" t="n">
        <v>228609</v>
      </c>
      <c r="C64" s="0" t="n">
        <v>257284</v>
      </c>
      <c r="D64" s="0" t="s">
        <v>34</v>
      </c>
      <c r="E64" s="0" t="s">
        <v>34</v>
      </c>
      <c r="F64" s="0" t="s">
        <v>51</v>
      </c>
      <c r="G64" s="0" t="s">
        <v>36</v>
      </c>
      <c r="H64" s="0" t="s">
        <v>158</v>
      </c>
      <c r="J64" s="0" t="s">
        <v>158</v>
      </c>
      <c r="M64" s="0" t="s">
        <v>159</v>
      </c>
      <c r="N64" s="1" t="s">
        <v>160</v>
      </c>
      <c r="O64" s="0" t="s">
        <v>161</v>
      </c>
      <c r="P64" s="0" t="n">
        <v>1940</v>
      </c>
      <c r="Q64" s="0" t="s">
        <v>44</v>
      </c>
      <c r="R64" s="0" t="s">
        <v>162</v>
      </c>
      <c r="S64" s="0" t="s">
        <v>163</v>
      </c>
      <c r="T64" s="0" t="s">
        <v>182</v>
      </c>
      <c r="V64" s="0" t="n">
        <v>1</v>
      </c>
      <c r="W64" s="0" t="n">
        <v>1</v>
      </c>
      <c r="X64" s="0" t="str">
        <f aca="false">"31811012046770"</f>
        <v>31811012046770</v>
      </c>
      <c r="Y64" s="0" t="s">
        <v>44</v>
      </c>
      <c r="Z64" s="0" t="s">
        <v>47</v>
      </c>
      <c r="AA64" s="0" t="s">
        <v>58</v>
      </c>
      <c r="AE64" s="1" t="s">
        <v>59</v>
      </c>
      <c r="AF64" s="1" t="s">
        <v>166</v>
      </c>
      <c r="AG64" s="0" t="n">
        <v>3184</v>
      </c>
    </row>
    <row r="65" customFormat="false" ht="12.8" hidden="false" customHeight="false" outlineLevel="0" collapsed="false">
      <c r="A65" s="0" t="n">
        <v>208372</v>
      </c>
      <c r="B65" s="0" t="n">
        <v>228609</v>
      </c>
      <c r="C65" s="0" t="n">
        <v>257285</v>
      </c>
      <c r="D65" s="0" t="s">
        <v>34</v>
      </c>
      <c r="E65" s="0" t="s">
        <v>34</v>
      </c>
      <c r="F65" s="0" t="s">
        <v>51</v>
      </c>
      <c r="G65" s="0" t="s">
        <v>36</v>
      </c>
      <c r="H65" s="0" t="s">
        <v>158</v>
      </c>
      <c r="J65" s="0" t="s">
        <v>158</v>
      </c>
      <c r="M65" s="0" t="s">
        <v>159</v>
      </c>
      <c r="N65" s="1" t="s">
        <v>160</v>
      </c>
      <c r="O65" s="0" t="s">
        <v>161</v>
      </c>
      <c r="P65" s="0" t="n">
        <v>1940</v>
      </c>
      <c r="Q65" s="0" t="s">
        <v>44</v>
      </c>
      <c r="R65" s="0" t="s">
        <v>162</v>
      </c>
      <c r="S65" s="0" t="s">
        <v>163</v>
      </c>
      <c r="T65" s="0" t="s">
        <v>183</v>
      </c>
      <c r="V65" s="0" t="n">
        <v>1</v>
      </c>
      <c r="W65" s="0" t="n">
        <v>1</v>
      </c>
      <c r="X65" s="0" t="str">
        <f aca="false">"31811012046481"</f>
        <v>31811012046481</v>
      </c>
      <c r="Y65" s="0" t="s">
        <v>44</v>
      </c>
      <c r="Z65" s="0" t="s">
        <v>47</v>
      </c>
      <c r="AA65" s="0" t="s">
        <v>58</v>
      </c>
      <c r="AE65" s="1" t="s">
        <v>59</v>
      </c>
      <c r="AF65" s="1" t="s">
        <v>166</v>
      </c>
      <c r="AG65" s="0" t="n">
        <v>3184</v>
      </c>
    </row>
    <row r="66" customFormat="false" ht="12.8" hidden="false" customHeight="false" outlineLevel="0" collapsed="false">
      <c r="A66" s="0" t="n">
        <v>208372</v>
      </c>
      <c r="B66" s="0" t="n">
        <v>228609</v>
      </c>
      <c r="C66" s="0" t="n">
        <v>257286</v>
      </c>
      <c r="D66" s="0" t="s">
        <v>34</v>
      </c>
      <c r="E66" s="0" t="s">
        <v>34</v>
      </c>
      <c r="F66" s="0" t="s">
        <v>51</v>
      </c>
      <c r="G66" s="0" t="s">
        <v>36</v>
      </c>
      <c r="H66" s="0" t="s">
        <v>158</v>
      </c>
      <c r="J66" s="0" t="s">
        <v>158</v>
      </c>
      <c r="M66" s="0" t="s">
        <v>159</v>
      </c>
      <c r="N66" s="1" t="s">
        <v>160</v>
      </c>
      <c r="O66" s="0" t="s">
        <v>161</v>
      </c>
      <c r="P66" s="0" t="n">
        <v>1940</v>
      </c>
      <c r="Q66" s="0" t="s">
        <v>44</v>
      </c>
      <c r="R66" s="0" t="s">
        <v>162</v>
      </c>
      <c r="S66" s="0" t="s">
        <v>163</v>
      </c>
      <c r="T66" s="0" t="s">
        <v>184</v>
      </c>
      <c r="V66" s="0" t="n">
        <v>1</v>
      </c>
      <c r="W66" s="0" t="n">
        <v>1</v>
      </c>
      <c r="X66" s="0" t="str">
        <f aca="false">"31811012046473"</f>
        <v>31811012046473</v>
      </c>
      <c r="Y66" s="0" t="s">
        <v>44</v>
      </c>
      <c r="Z66" s="0" t="s">
        <v>47</v>
      </c>
      <c r="AA66" s="0" t="s">
        <v>58</v>
      </c>
      <c r="AE66" s="1" t="s">
        <v>59</v>
      </c>
      <c r="AF66" s="1" t="s">
        <v>166</v>
      </c>
      <c r="AG66" s="0" t="n">
        <v>3184</v>
      </c>
    </row>
    <row r="67" customFormat="false" ht="12.8" hidden="false" customHeight="false" outlineLevel="0" collapsed="false">
      <c r="A67" s="0" t="n">
        <v>208372</v>
      </c>
      <c r="B67" s="0" t="n">
        <v>228609</v>
      </c>
      <c r="C67" s="0" t="n">
        <v>257287</v>
      </c>
      <c r="D67" s="0" t="s">
        <v>34</v>
      </c>
      <c r="E67" s="0" t="s">
        <v>34</v>
      </c>
      <c r="F67" s="0" t="s">
        <v>51</v>
      </c>
      <c r="G67" s="0" t="s">
        <v>36</v>
      </c>
      <c r="H67" s="0" t="s">
        <v>158</v>
      </c>
      <c r="J67" s="0" t="s">
        <v>158</v>
      </c>
      <c r="M67" s="0" t="s">
        <v>159</v>
      </c>
      <c r="N67" s="1" t="s">
        <v>160</v>
      </c>
      <c r="O67" s="0" t="s">
        <v>161</v>
      </c>
      <c r="P67" s="0" t="n">
        <v>1940</v>
      </c>
      <c r="Q67" s="0" t="s">
        <v>44</v>
      </c>
      <c r="R67" s="0" t="s">
        <v>162</v>
      </c>
      <c r="S67" s="0" t="s">
        <v>163</v>
      </c>
      <c r="T67" s="0" t="s">
        <v>185</v>
      </c>
      <c r="V67" s="0" t="n">
        <v>1</v>
      </c>
      <c r="W67" s="0" t="n">
        <v>1</v>
      </c>
      <c r="X67" s="0" t="str">
        <f aca="false">"31811012046465"</f>
        <v>31811012046465</v>
      </c>
      <c r="Y67" s="0" t="s">
        <v>44</v>
      </c>
      <c r="Z67" s="0" t="s">
        <v>47</v>
      </c>
      <c r="AA67" s="0" t="s">
        <v>58</v>
      </c>
      <c r="AE67" s="1" t="s">
        <v>59</v>
      </c>
      <c r="AF67" s="1" t="s">
        <v>166</v>
      </c>
      <c r="AG67" s="0" t="n">
        <v>3184</v>
      </c>
    </row>
    <row r="68" customFormat="false" ht="12.8" hidden="false" customHeight="false" outlineLevel="0" collapsed="false">
      <c r="A68" s="0" t="n">
        <v>208372</v>
      </c>
      <c r="B68" s="0" t="n">
        <v>228609</v>
      </c>
      <c r="C68" s="0" t="n">
        <v>257288</v>
      </c>
      <c r="D68" s="0" t="s">
        <v>34</v>
      </c>
      <c r="E68" s="0" t="s">
        <v>34</v>
      </c>
      <c r="F68" s="0" t="s">
        <v>51</v>
      </c>
      <c r="G68" s="0" t="s">
        <v>36</v>
      </c>
      <c r="H68" s="0" t="s">
        <v>158</v>
      </c>
      <c r="J68" s="0" t="s">
        <v>158</v>
      </c>
      <c r="M68" s="0" t="s">
        <v>159</v>
      </c>
      <c r="N68" s="1" t="s">
        <v>160</v>
      </c>
      <c r="O68" s="0" t="s">
        <v>161</v>
      </c>
      <c r="P68" s="0" t="n">
        <v>1940</v>
      </c>
      <c r="Q68" s="0" t="s">
        <v>44</v>
      </c>
      <c r="R68" s="0" t="s">
        <v>162</v>
      </c>
      <c r="S68" s="0" t="s">
        <v>163</v>
      </c>
      <c r="T68" s="0" t="s">
        <v>186</v>
      </c>
      <c r="V68" s="0" t="n">
        <v>1</v>
      </c>
      <c r="W68" s="0" t="n">
        <v>1</v>
      </c>
      <c r="X68" s="0" t="str">
        <f aca="false">"31811012046457"</f>
        <v>31811012046457</v>
      </c>
      <c r="Y68" s="0" t="s">
        <v>44</v>
      </c>
      <c r="Z68" s="0" t="s">
        <v>47</v>
      </c>
      <c r="AA68" s="0" t="s">
        <v>58</v>
      </c>
      <c r="AE68" s="1" t="s">
        <v>59</v>
      </c>
      <c r="AF68" s="1" t="s">
        <v>166</v>
      </c>
      <c r="AG68" s="0" t="n">
        <v>3184</v>
      </c>
    </row>
    <row r="69" customFormat="false" ht="12.8" hidden="false" customHeight="false" outlineLevel="0" collapsed="false">
      <c r="A69" s="0" t="n">
        <v>208372</v>
      </c>
      <c r="B69" s="0" t="n">
        <v>228609</v>
      </c>
      <c r="C69" s="0" t="n">
        <v>257289</v>
      </c>
      <c r="D69" s="0" t="s">
        <v>34</v>
      </c>
      <c r="E69" s="0" t="s">
        <v>34</v>
      </c>
      <c r="F69" s="0" t="s">
        <v>51</v>
      </c>
      <c r="G69" s="0" t="s">
        <v>36</v>
      </c>
      <c r="H69" s="0" t="s">
        <v>158</v>
      </c>
      <c r="J69" s="0" t="s">
        <v>158</v>
      </c>
      <c r="M69" s="0" t="s">
        <v>159</v>
      </c>
      <c r="N69" s="1" t="s">
        <v>160</v>
      </c>
      <c r="O69" s="0" t="s">
        <v>161</v>
      </c>
      <c r="P69" s="0" t="n">
        <v>1940</v>
      </c>
      <c r="Q69" s="0" t="s">
        <v>44</v>
      </c>
      <c r="R69" s="0" t="s">
        <v>162</v>
      </c>
      <c r="S69" s="0" t="s">
        <v>163</v>
      </c>
      <c r="T69" s="0" t="s">
        <v>187</v>
      </c>
      <c r="V69" s="0" t="n">
        <v>1</v>
      </c>
      <c r="W69" s="0" t="n">
        <v>1</v>
      </c>
      <c r="X69" s="0" t="str">
        <f aca="false">"31811012047489"</f>
        <v>31811012047489</v>
      </c>
      <c r="Y69" s="0" t="s">
        <v>44</v>
      </c>
      <c r="Z69" s="0" t="s">
        <v>47</v>
      </c>
      <c r="AA69" s="0" t="s">
        <v>58</v>
      </c>
      <c r="AE69" s="1" t="s">
        <v>59</v>
      </c>
      <c r="AF69" s="1" t="s">
        <v>166</v>
      </c>
      <c r="AG69" s="0" t="n">
        <v>3184</v>
      </c>
      <c r="AH69" s="1" t="s">
        <v>188</v>
      </c>
    </row>
    <row r="70" customFormat="false" ht="12.8" hidden="false" customHeight="false" outlineLevel="0" collapsed="false">
      <c r="A70" s="0" t="n">
        <v>208372</v>
      </c>
      <c r="B70" s="0" t="n">
        <v>228609</v>
      </c>
      <c r="C70" s="0" t="n">
        <v>257290</v>
      </c>
      <c r="D70" s="0" t="s">
        <v>34</v>
      </c>
      <c r="E70" s="0" t="s">
        <v>34</v>
      </c>
      <c r="F70" s="0" t="s">
        <v>51</v>
      </c>
      <c r="G70" s="0" t="s">
        <v>36</v>
      </c>
      <c r="H70" s="0" t="s">
        <v>158</v>
      </c>
      <c r="J70" s="0" t="s">
        <v>158</v>
      </c>
      <c r="M70" s="0" t="s">
        <v>159</v>
      </c>
      <c r="N70" s="1" t="s">
        <v>160</v>
      </c>
      <c r="O70" s="0" t="s">
        <v>161</v>
      </c>
      <c r="P70" s="0" t="n">
        <v>1940</v>
      </c>
      <c r="Q70" s="0" t="s">
        <v>44</v>
      </c>
      <c r="R70" s="0" t="s">
        <v>162</v>
      </c>
      <c r="S70" s="0" t="s">
        <v>163</v>
      </c>
      <c r="T70" s="0" t="s">
        <v>189</v>
      </c>
      <c r="V70" s="0" t="n">
        <v>1</v>
      </c>
      <c r="W70" s="0" t="n">
        <v>1</v>
      </c>
      <c r="X70" s="0" t="str">
        <f aca="false">"31811012047802"</f>
        <v>31811012047802</v>
      </c>
      <c r="Y70" s="0" t="s">
        <v>44</v>
      </c>
      <c r="Z70" s="0" t="s">
        <v>47</v>
      </c>
      <c r="AA70" s="0" t="s">
        <v>58</v>
      </c>
      <c r="AE70" s="1" t="s">
        <v>59</v>
      </c>
      <c r="AF70" s="1" t="s">
        <v>166</v>
      </c>
      <c r="AG70" s="0" t="n">
        <v>3184</v>
      </c>
    </row>
    <row r="71" customFormat="false" ht="12.8" hidden="false" customHeight="false" outlineLevel="0" collapsed="false">
      <c r="A71" s="0" t="n">
        <v>208372</v>
      </c>
      <c r="B71" s="0" t="n">
        <v>228609</v>
      </c>
      <c r="C71" s="0" t="n">
        <v>257291</v>
      </c>
      <c r="D71" s="0" t="s">
        <v>34</v>
      </c>
      <c r="E71" s="0" t="s">
        <v>34</v>
      </c>
      <c r="F71" s="0" t="s">
        <v>51</v>
      </c>
      <c r="G71" s="0" t="s">
        <v>36</v>
      </c>
      <c r="H71" s="0" t="s">
        <v>158</v>
      </c>
      <c r="J71" s="0" t="s">
        <v>158</v>
      </c>
      <c r="M71" s="0" t="s">
        <v>159</v>
      </c>
      <c r="N71" s="1" t="s">
        <v>160</v>
      </c>
      <c r="O71" s="0" t="s">
        <v>161</v>
      </c>
      <c r="P71" s="0" t="n">
        <v>1940</v>
      </c>
      <c r="Q71" s="0" t="s">
        <v>44</v>
      </c>
      <c r="R71" s="0" t="s">
        <v>162</v>
      </c>
      <c r="S71" s="0" t="s">
        <v>163</v>
      </c>
      <c r="T71" s="0" t="s">
        <v>190</v>
      </c>
      <c r="V71" s="0" t="n">
        <v>1</v>
      </c>
      <c r="W71" s="0" t="n">
        <v>1</v>
      </c>
      <c r="X71" s="0" t="str">
        <f aca="false">"31811012047794"</f>
        <v>31811012047794</v>
      </c>
      <c r="Y71" s="0" t="s">
        <v>44</v>
      </c>
      <c r="Z71" s="0" t="s">
        <v>47</v>
      </c>
      <c r="AA71" s="0" t="s">
        <v>58</v>
      </c>
      <c r="AE71" s="1" t="s">
        <v>59</v>
      </c>
      <c r="AF71" s="1" t="s">
        <v>166</v>
      </c>
      <c r="AG71" s="0" t="n">
        <v>3184</v>
      </c>
    </row>
    <row r="72" customFormat="false" ht="12.8" hidden="false" customHeight="false" outlineLevel="0" collapsed="false">
      <c r="A72" s="0" t="n">
        <v>208372</v>
      </c>
      <c r="B72" s="0" t="n">
        <v>228609</v>
      </c>
      <c r="C72" s="0" t="n">
        <v>257292</v>
      </c>
      <c r="D72" s="0" t="s">
        <v>34</v>
      </c>
      <c r="E72" s="0" t="s">
        <v>34</v>
      </c>
      <c r="F72" s="0" t="s">
        <v>51</v>
      </c>
      <c r="G72" s="0" t="s">
        <v>36</v>
      </c>
      <c r="H72" s="0" t="s">
        <v>158</v>
      </c>
      <c r="J72" s="0" t="s">
        <v>158</v>
      </c>
      <c r="M72" s="0" t="s">
        <v>159</v>
      </c>
      <c r="N72" s="1" t="s">
        <v>160</v>
      </c>
      <c r="O72" s="0" t="s">
        <v>161</v>
      </c>
      <c r="P72" s="0" t="n">
        <v>1940</v>
      </c>
      <c r="Q72" s="0" t="s">
        <v>44</v>
      </c>
      <c r="R72" s="0" t="s">
        <v>162</v>
      </c>
      <c r="S72" s="0" t="s">
        <v>163</v>
      </c>
      <c r="T72" s="0" t="s">
        <v>191</v>
      </c>
      <c r="V72" s="0" t="n">
        <v>1</v>
      </c>
      <c r="W72" s="0" t="n">
        <v>1</v>
      </c>
      <c r="X72" s="0" t="str">
        <f aca="false">"31811012047786"</f>
        <v>31811012047786</v>
      </c>
      <c r="Y72" s="0" t="s">
        <v>44</v>
      </c>
      <c r="Z72" s="0" t="s">
        <v>47</v>
      </c>
      <c r="AA72" s="0" t="s">
        <v>58</v>
      </c>
      <c r="AE72" s="1" t="s">
        <v>59</v>
      </c>
      <c r="AF72" s="1" t="s">
        <v>166</v>
      </c>
      <c r="AG72" s="0" t="n">
        <v>3184</v>
      </c>
    </row>
    <row r="73" customFormat="false" ht="12.8" hidden="false" customHeight="false" outlineLevel="0" collapsed="false">
      <c r="A73" s="0" t="n">
        <v>208372</v>
      </c>
      <c r="B73" s="0" t="n">
        <v>228609</v>
      </c>
      <c r="C73" s="0" t="n">
        <v>257293</v>
      </c>
      <c r="D73" s="0" t="s">
        <v>34</v>
      </c>
      <c r="E73" s="0" t="s">
        <v>34</v>
      </c>
      <c r="F73" s="0" t="s">
        <v>51</v>
      </c>
      <c r="G73" s="0" t="s">
        <v>36</v>
      </c>
      <c r="H73" s="0" t="s">
        <v>158</v>
      </c>
      <c r="J73" s="0" t="s">
        <v>158</v>
      </c>
      <c r="M73" s="0" t="s">
        <v>159</v>
      </c>
      <c r="N73" s="1" t="s">
        <v>160</v>
      </c>
      <c r="O73" s="0" t="s">
        <v>161</v>
      </c>
      <c r="P73" s="0" t="n">
        <v>1940</v>
      </c>
      <c r="Q73" s="0" t="s">
        <v>44</v>
      </c>
      <c r="R73" s="0" t="s">
        <v>162</v>
      </c>
      <c r="S73" s="0" t="s">
        <v>163</v>
      </c>
      <c r="T73" s="0" t="s">
        <v>192</v>
      </c>
      <c r="V73" s="0" t="n">
        <v>1</v>
      </c>
      <c r="W73" s="0" t="n">
        <v>1</v>
      </c>
      <c r="X73" s="0" t="str">
        <f aca="false">"31811012047778"</f>
        <v>31811012047778</v>
      </c>
      <c r="Y73" s="0" t="s">
        <v>44</v>
      </c>
      <c r="Z73" s="0" t="s">
        <v>47</v>
      </c>
      <c r="AA73" s="0" t="s">
        <v>58</v>
      </c>
      <c r="AE73" s="1" t="s">
        <v>59</v>
      </c>
      <c r="AF73" s="1" t="s">
        <v>166</v>
      </c>
      <c r="AG73" s="0" t="n">
        <v>3184</v>
      </c>
    </row>
    <row r="74" customFormat="false" ht="12.8" hidden="false" customHeight="false" outlineLevel="0" collapsed="false">
      <c r="A74" s="0" t="n">
        <v>208372</v>
      </c>
      <c r="B74" s="0" t="n">
        <v>228609</v>
      </c>
      <c r="C74" s="0" t="n">
        <v>257294</v>
      </c>
      <c r="D74" s="0" t="s">
        <v>34</v>
      </c>
      <c r="E74" s="0" t="s">
        <v>34</v>
      </c>
      <c r="F74" s="0" t="s">
        <v>51</v>
      </c>
      <c r="G74" s="0" t="s">
        <v>36</v>
      </c>
      <c r="H74" s="0" t="s">
        <v>158</v>
      </c>
      <c r="J74" s="0" t="s">
        <v>158</v>
      </c>
      <c r="M74" s="0" t="s">
        <v>159</v>
      </c>
      <c r="N74" s="1" t="s">
        <v>160</v>
      </c>
      <c r="O74" s="0" t="s">
        <v>161</v>
      </c>
      <c r="P74" s="0" t="n">
        <v>1940</v>
      </c>
      <c r="Q74" s="0" t="s">
        <v>44</v>
      </c>
      <c r="R74" s="0" t="s">
        <v>162</v>
      </c>
      <c r="S74" s="0" t="s">
        <v>163</v>
      </c>
      <c r="T74" s="0" t="s">
        <v>193</v>
      </c>
      <c r="V74" s="0" t="n">
        <v>1</v>
      </c>
      <c r="W74" s="0" t="n">
        <v>1</v>
      </c>
      <c r="X74" s="0" t="str">
        <f aca="false">"31811012047166"</f>
        <v>31811012047166</v>
      </c>
      <c r="Y74" s="0" t="s">
        <v>44</v>
      </c>
      <c r="Z74" s="0" t="s">
        <v>47</v>
      </c>
      <c r="AA74" s="0" t="s">
        <v>58</v>
      </c>
      <c r="AE74" s="1" t="s">
        <v>59</v>
      </c>
      <c r="AF74" s="1" t="s">
        <v>166</v>
      </c>
      <c r="AG74" s="0" t="n">
        <v>3184</v>
      </c>
    </row>
    <row r="75" customFormat="false" ht="12.8" hidden="false" customHeight="false" outlineLevel="0" collapsed="false">
      <c r="A75" s="0" t="n">
        <v>208372</v>
      </c>
      <c r="B75" s="0" t="n">
        <v>228609</v>
      </c>
      <c r="C75" s="0" t="n">
        <v>257295</v>
      </c>
      <c r="D75" s="0" t="s">
        <v>34</v>
      </c>
      <c r="E75" s="0" t="s">
        <v>34</v>
      </c>
      <c r="F75" s="0" t="s">
        <v>51</v>
      </c>
      <c r="G75" s="0" t="s">
        <v>36</v>
      </c>
      <c r="H75" s="0" t="s">
        <v>158</v>
      </c>
      <c r="J75" s="0" t="s">
        <v>158</v>
      </c>
      <c r="M75" s="0" t="s">
        <v>159</v>
      </c>
      <c r="N75" s="1" t="s">
        <v>160</v>
      </c>
      <c r="O75" s="0" t="s">
        <v>161</v>
      </c>
      <c r="P75" s="0" t="n">
        <v>1940</v>
      </c>
      <c r="Q75" s="0" t="s">
        <v>44</v>
      </c>
      <c r="R75" s="0" t="s">
        <v>162</v>
      </c>
      <c r="S75" s="0" t="s">
        <v>163</v>
      </c>
      <c r="T75" s="0" t="s">
        <v>194</v>
      </c>
      <c r="V75" s="0" t="n">
        <v>1</v>
      </c>
      <c r="W75" s="0" t="n">
        <v>1</v>
      </c>
      <c r="X75" s="0" t="str">
        <f aca="false">"31811012047158"</f>
        <v>31811012047158</v>
      </c>
      <c r="Y75" s="0" t="s">
        <v>44</v>
      </c>
      <c r="Z75" s="0" t="s">
        <v>47</v>
      </c>
      <c r="AA75" s="0" t="s">
        <v>58</v>
      </c>
      <c r="AE75" s="1" t="s">
        <v>59</v>
      </c>
      <c r="AF75" s="1" t="s">
        <v>166</v>
      </c>
      <c r="AG75" s="0" t="n">
        <v>3184</v>
      </c>
    </row>
    <row r="76" customFormat="false" ht="12.8" hidden="false" customHeight="false" outlineLevel="0" collapsed="false">
      <c r="A76" s="0" t="n">
        <v>208372</v>
      </c>
      <c r="B76" s="0" t="n">
        <v>228609</v>
      </c>
      <c r="C76" s="0" t="n">
        <v>257296</v>
      </c>
      <c r="D76" s="0" t="s">
        <v>34</v>
      </c>
      <c r="E76" s="0" t="s">
        <v>34</v>
      </c>
      <c r="F76" s="0" t="s">
        <v>51</v>
      </c>
      <c r="G76" s="0" t="s">
        <v>36</v>
      </c>
      <c r="H76" s="0" t="s">
        <v>158</v>
      </c>
      <c r="J76" s="0" t="s">
        <v>158</v>
      </c>
      <c r="M76" s="0" t="s">
        <v>159</v>
      </c>
      <c r="N76" s="1" t="s">
        <v>160</v>
      </c>
      <c r="O76" s="0" t="s">
        <v>161</v>
      </c>
      <c r="P76" s="0" t="n">
        <v>1940</v>
      </c>
      <c r="Q76" s="0" t="s">
        <v>44</v>
      </c>
      <c r="R76" s="0" t="s">
        <v>162</v>
      </c>
      <c r="S76" s="0" t="s">
        <v>163</v>
      </c>
      <c r="T76" s="0" t="s">
        <v>195</v>
      </c>
      <c r="V76" s="0" t="n">
        <v>1</v>
      </c>
      <c r="W76" s="0" t="n">
        <v>1</v>
      </c>
      <c r="X76" s="0" t="str">
        <f aca="false">"31811012047141"</f>
        <v>31811012047141</v>
      </c>
      <c r="Y76" s="0" t="s">
        <v>44</v>
      </c>
      <c r="Z76" s="0" t="s">
        <v>47</v>
      </c>
      <c r="AA76" s="0" t="s">
        <v>58</v>
      </c>
      <c r="AE76" s="1" t="s">
        <v>59</v>
      </c>
      <c r="AF76" s="1" t="s">
        <v>166</v>
      </c>
      <c r="AG76" s="0" t="n">
        <v>3184</v>
      </c>
    </row>
    <row r="77" customFormat="false" ht="12.8" hidden="false" customHeight="false" outlineLevel="0" collapsed="false">
      <c r="A77" s="0" t="n">
        <v>208372</v>
      </c>
      <c r="B77" s="0" t="n">
        <v>228609</v>
      </c>
      <c r="C77" s="0" t="n">
        <v>257297</v>
      </c>
      <c r="D77" s="0" t="s">
        <v>34</v>
      </c>
      <c r="E77" s="0" t="s">
        <v>34</v>
      </c>
      <c r="F77" s="0" t="s">
        <v>51</v>
      </c>
      <c r="G77" s="0" t="s">
        <v>36</v>
      </c>
      <c r="H77" s="0" t="s">
        <v>158</v>
      </c>
      <c r="J77" s="0" t="s">
        <v>158</v>
      </c>
      <c r="M77" s="0" t="s">
        <v>159</v>
      </c>
      <c r="N77" s="1" t="s">
        <v>160</v>
      </c>
      <c r="O77" s="0" t="s">
        <v>161</v>
      </c>
      <c r="P77" s="0" t="n">
        <v>1940</v>
      </c>
      <c r="Q77" s="0" t="s">
        <v>44</v>
      </c>
      <c r="R77" s="0" t="s">
        <v>162</v>
      </c>
      <c r="S77" s="0" t="s">
        <v>163</v>
      </c>
      <c r="T77" s="0" t="s">
        <v>196</v>
      </c>
      <c r="V77" s="0" t="n">
        <v>1</v>
      </c>
      <c r="W77" s="0" t="n">
        <v>1</v>
      </c>
      <c r="X77" s="0" t="str">
        <f aca="false">"31811012047133"</f>
        <v>31811012047133</v>
      </c>
      <c r="Y77" s="0" t="s">
        <v>44</v>
      </c>
      <c r="Z77" s="0" t="s">
        <v>47</v>
      </c>
      <c r="AA77" s="0" t="s">
        <v>58</v>
      </c>
      <c r="AE77" s="1" t="s">
        <v>59</v>
      </c>
      <c r="AF77" s="1" t="s">
        <v>166</v>
      </c>
      <c r="AG77" s="0" t="n">
        <v>3184</v>
      </c>
    </row>
    <row r="78" customFormat="false" ht="12.8" hidden="false" customHeight="false" outlineLevel="0" collapsed="false">
      <c r="A78" s="0" t="n">
        <v>208372</v>
      </c>
      <c r="B78" s="0" t="n">
        <v>228609</v>
      </c>
      <c r="C78" s="0" t="n">
        <v>257298</v>
      </c>
      <c r="D78" s="0" t="s">
        <v>34</v>
      </c>
      <c r="E78" s="0" t="s">
        <v>34</v>
      </c>
      <c r="F78" s="0" t="s">
        <v>51</v>
      </c>
      <c r="G78" s="0" t="s">
        <v>36</v>
      </c>
      <c r="H78" s="0" t="s">
        <v>158</v>
      </c>
      <c r="J78" s="0" t="s">
        <v>158</v>
      </c>
      <c r="M78" s="0" t="s">
        <v>159</v>
      </c>
      <c r="N78" s="1" t="s">
        <v>160</v>
      </c>
      <c r="O78" s="0" t="s">
        <v>161</v>
      </c>
      <c r="P78" s="0" t="n">
        <v>1940</v>
      </c>
      <c r="Q78" s="0" t="s">
        <v>44</v>
      </c>
      <c r="R78" s="0" t="s">
        <v>162</v>
      </c>
      <c r="S78" s="0" t="s">
        <v>163</v>
      </c>
      <c r="T78" s="0" t="s">
        <v>197</v>
      </c>
      <c r="V78" s="0" t="n">
        <v>1</v>
      </c>
      <c r="W78" s="0" t="n">
        <v>1</v>
      </c>
      <c r="X78" s="0" t="str">
        <f aca="false">"31811012047471"</f>
        <v>31811012047471</v>
      </c>
      <c r="Y78" s="0" t="s">
        <v>44</v>
      </c>
      <c r="Z78" s="0" t="s">
        <v>47</v>
      </c>
      <c r="AA78" s="0" t="s">
        <v>58</v>
      </c>
      <c r="AE78" s="1" t="s">
        <v>59</v>
      </c>
      <c r="AF78" s="1" t="s">
        <v>166</v>
      </c>
      <c r="AG78" s="0" t="n">
        <v>3184</v>
      </c>
    </row>
    <row r="79" customFormat="false" ht="12.8" hidden="false" customHeight="false" outlineLevel="0" collapsed="false">
      <c r="A79" s="0" t="n">
        <v>208372</v>
      </c>
      <c r="B79" s="0" t="n">
        <v>228609</v>
      </c>
      <c r="C79" s="0" t="n">
        <v>257299</v>
      </c>
      <c r="D79" s="0" t="s">
        <v>34</v>
      </c>
      <c r="E79" s="0" t="s">
        <v>34</v>
      </c>
      <c r="F79" s="0" t="s">
        <v>51</v>
      </c>
      <c r="G79" s="0" t="s">
        <v>36</v>
      </c>
      <c r="H79" s="0" t="s">
        <v>158</v>
      </c>
      <c r="J79" s="0" t="s">
        <v>158</v>
      </c>
      <c r="M79" s="0" t="s">
        <v>159</v>
      </c>
      <c r="N79" s="1" t="s">
        <v>160</v>
      </c>
      <c r="O79" s="0" t="s">
        <v>161</v>
      </c>
      <c r="P79" s="0" t="n">
        <v>1940</v>
      </c>
      <c r="Q79" s="0" t="s">
        <v>44</v>
      </c>
      <c r="R79" s="0" t="s">
        <v>162</v>
      </c>
      <c r="S79" s="0" t="s">
        <v>163</v>
      </c>
      <c r="T79" s="0" t="s">
        <v>198</v>
      </c>
      <c r="V79" s="0" t="n">
        <v>1</v>
      </c>
      <c r="W79" s="0" t="n">
        <v>1</v>
      </c>
      <c r="X79" s="0" t="str">
        <f aca="false">"31811012047463"</f>
        <v>31811012047463</v>
      </c>
      <c r="Y79" s="0" t="s">
        <v>44</v>
      </c>
      <c r="Z79" s="0" t="s">
        <v>47</v>
      </c>
      <c r="AA79" s="0" t="s">
        <v>58</v>
      </c>
      <c r="AE79" s="1" t="s">
        <v>59</v>
      </c>
      <c r="AF79" s="1" t="s">
        <v>166</v>
      </c>
      <c r="AG79" s="0" t="n">
        <v>3184</v>
      </c>
    </row>
    <row r="80" customFormat="false" ht="12.8" hidden="false" customHeight="false" outlineLevel="0" collapsed="false">
      <c r="A80" s="0" t="n">
        <v>208372</v>
      </c>
      <c r="B80" s="0" t="n">
        <v>228609</v>
      </c>
      <c r="C80" s="0" t="n">
        <v>257300</v>
      </c>
      <c r="D80" s="0" t="s">
        <v>34</v>
      </c>
      <c r="E80" s="0" t="s">
        <v>34</v>
      </c>
      <c r="F80" s="0" t="s">
        <v>51</v>
      </c>
      <c r="G80" s="0" t="s">
        <v>36</v>
      </c>
      <c r="H80" s="0" t="s">
        <v>158</v>
      </c>
      <c r="J80" s="0" t="s">
        <v>158</v>
      </c>
      <c r="M80" s="0" t="s">
        <v>159</v>
      </c>
      <c r="N80" s="1" t="s">
        <v>160</v>
      </c>
      <c r="O80" s="0" t="s">
        <v>161</v>
      </c>
      <c r="P80" s="0" t="n">
        <v>1940</v>
      </c>
      <c r="Q80" s="0" t="s">
        <v>44</v>
      </c>
      <c r="R80" s="0" t="s">
        <v>162</v>
      </c>
      <c r="S80" s="0" t="s">
        <v>163</v>
      </c>
      <c r="T80" s="0" t="s">
        <v>199</v>
      </c>
      <c r="V80" s="0" t="n">
        <v>1</v>
      </c>
      <c r="W80" s="0" t="n">
        <v>1</v>
      </c>
      <c r="X80" s="0" t="str">
        <f aca="false">"31811012047455"</f>
        <v>31811012047455</v>
      </c>
      <c r="Y80" s="0" t="s">
        <v>44</v>
      </c>
      <c r="Z80" s="0" t="s">
        <v>47</v>
      </c>
      <c r="AA80" s="0" t="s">
        <v>58</v>
      </c>
      <c r="AE80" s="1" t="s">
        <v>59</v>
      </c>
      <c r="AF80" s="1" t="s">
        <v>166</v>
      </c>
      <c r="AG80" s="0" t="n">
        <v>3184</v>
      </c>
    </row>
    <row r="81" customFormat="false" ht="12.8" hidden="false" customHeight="false" outlineLevel="0" collapsed="false">
      <c r="A81" s="0" t="n">
        <v>208372</v>
      </c>
      <c r="B81" s="0" t="n">
        <v>228609</v>
      </c>
      <c r="C81" s="0" t="n">
        <v>257301</v>
      </c>
      <c r="D81" s="0" t="s">
        <v>34</v>
      </c>
      <c r="E81" s="0" t="s">
        <v>34</v>
      </c>
      <c r="F81" s="0" t="s">
        <v>51</v>
      </c>
      <c r="G81" s="0" t="s">
        <v>36</v>
      </c>
      <c r="H81" s="0" t="s">
        <v>158</v>
      </c>
      <c r="J81" s="0" t="s">
        <v>158</v>
      </c>
      <c r="M81" s="0" t="s">
        <v>159</v>
      </c>
      <c r="N81" s="1" t="s">
        <v>160</v>
      </c>
      <c r="O81" s="0" t="s">
        <v>161</v>
      </c>
      <c r="P81" s="0" t="n">
        <v>1940</v>
      </c>
      <c r="Q81" s="0" t="s">
        <v>44</v>
      </c>
      <c r="R81" s="0" t="s">
        <v>162</v>
      </c>
      <c r="S81" s="0" t="s">
        <v>163</v>
      </c>
      <c r="T81" s="0" t="s">
        <v>200</v>
      </c>
      <c r="V81" s="0" t="n">
        <v>1</v>
      </c>
      <c r="W81" s="0" t="n">
        <v>1</v>
      </c>
      <c r="X81" s="0" t="str">
        <f aca="false">"31811012046846"</f>
        <v>31811012046846</v>
      </c>
      <c r="Y81" s="0" t="s">
        <v>44</v>
      </c>
      <c r="Z81" s="0" t="s">
        <v>47</v>
      </c>
      <c r="AA81" s="0" t="s">
        <v>58</v>
      </c>
      <c r="AE81" s="1" t="s">
        <v>59</v>
      </c>
      <c r="AF81" s="1" t="s">
        <v>166</v>
      </c>
      <c r="AG81" s="0" t="n">
        <v>3184</v>
      </c>
    </row>
    <row r="82" customFormat="false" ht="12.8" hidden="false" customHeight="false" outlineLevel="0" collapsed="false">
      <c r="A82" s="0" t="n">
        <v>208372</v>
      </c>
      <c r="B82" s="0" t="n">
        <v>228609</v>
      </c>
      <c r="C82" s="0" t="n">
        <v>257302</v>
      </c>
      <c r="D82" s="0" t="s">
        <v>34</v>
      </c>
      <c r="E82" s="0" t="s">
        <v>34</v>
      </c>
      <c r="F82" s="0" t="s">
        <v>51</v>
      </c>
      <c r="G82" s="0" t="s">
        <v>36</v>
      </c>
      <c r="H82" s="0" t="s">
        <v>158</v>
      </c>
      <c r="J82" s="0" t="s">
        <v>158</v>
      </c>
      <c r="M82" s="0" t="s">
        <v>159</v>
      </c>
      <c r="N82" s="1" t="s">
        <v>160</v>
      </c>
      <c r="O82" s="0" t="s">
        <v>161</v>
      </c>
      <c r="P82" s="0" t="n">
        <v>1940</v>
      </c>
      <c r="Q82" s="0" t="s">
        <v>44</v>
      </c>
      <c r="R82" s="0" t="s">
        <v>162</v>
      </c>
      <c r="S82" s="0" t="s">
        <v>163</v>
      </c>
      <c r="T82" s="0" t="s">
        <v>201</v>
      </c>
      <c r="V82" s="0" t="n">
        <v>1</v>
      </c>
      <c r="W82" s="0" t="n">
        <v>1</v>
      </c>
      <c r="X82" s="0" t="str">
        <f aca="false">"31811012046838"</f>
        <v>31811012046838</v>
      </c>
      <c r="Y82" s="0" t="s">
        <v>44</v>
      </c>
      <c r="Z82" s="0" t="s">
        <v>47</v>
      </c>
      <c r="AA82" s="0" t="s">
        <v>58</v>
      </c>
      <c r="AE82" s="1" t="s">
        <v>59</v>
      </c>
      <c r="AF82" s="1" t="s">
        <v>166</v>
      </c>
      <c r="AG82" s="0" t="n">
        <v>3184</v>
      </c>
    </row>
    <row r="83" customFormat="false" ht="12.8" hidden="false" customHeight="false" outlineLevel="0" collapsed="false">
      <c r="A83" s="0" t="n">
        <v>208372</v>
      </c>
      <c r="B83" s="0" t="n">
        <v>228609</v>
      </c>
      <c r="C83" s="0" t="n">
        <v>257303</v>
      </c>
      <c r="D83" s="0" t="s">
        <v>34</v>
      </c>
      <c r="E83" s="0" t="s">
        <v>34</v>
      </c>
      <c r="F83" s="0" t="s">
        <v>51</v>
      </c>
      <c r="G83" s="0" t="s">
        <v>36</v>
      </c>
      <c r="H83" s="0" t="s">
        <v>158</v>
      </c>
      <c r="J83" s="0" t="s">
        <v>158</v>
      </c>
      <c r="M83" s="0" t="s">
        <v>159</v>
      </c>
      <c r="N83" s="1" t="s">
        <v>160</v>
      </c>
      <c r="O83" s="0" t="s">
        <v>161</v>
      </c>
      <c r="P83" s="0" t="n">
        <v>1940</v>
      </c>
      <c r="Q83" s="0" t="s">
        <v>44</v>
      </c>
      <c r="R83" s="0" t="s">
        <v>162</v>
      </c>
      <c r="S83" s="0" t="s">
        <v>163</v>
      </c>
      <c r="T83" s="0" t="s">
        <v>202</v>
      </c>
      <c r="V83" s="0" t="n">
        <v>1</v>
      </c>
      <c r="W83" s="0" t="n">
        <v>1</v>
      </c>
      <c r="X83" s="0" t="str">
        <f aca="false">"31811012046820"</f>
        <v>31811012046820</v>
      </c>
      <c r="Y83" s="0" t="s">
        <v>44</v>
      </c>
      <c r="Z83" s="0" t="s">
        <v>47</v>
      </c>
      <c r="AA83" s="0" t="s">
        <v>58</v>
      </c>
      <c r="AE83" s="1" t="s">
        <v>59</v>
      </c>
      <c r="AF83" s="1" t="s">
        <v>166</v>
      </c>
      <c r="AG83" s="0" t="n">
        <v>3184</v>
      </c>
    </row>
    <row r="84" customFormat="false" ht="12.8" hidden="false" customHeight="false" outlineLevel="0" collapsed="false">
      <c r="A84" s="0" t="n">
        <v>208372</v>
      </c>
      <c r="B84" s="0" t="n">
        <v>228609</v>
      </c>
      <c r="C84" s="0" t="n">
        <v>257304</v>
      </c>
      <c r="D84" s="0" t="s">
        <v>34</v>
      </c>
      <c r="E84" s="0" t="s">
        <v>34</v>
      </c>
      <c r="F84" s="0" t="s">
        <v>51</v>
      </c>
      <c r="G84" s="0" t="s">
        <v>36</v>
      </c>
      <c r="H84" s="0" t="s">
        <v>158</v>
      </c>
      <c r="J84" s="0" t="s">
        <v>158</v>
      </c>
      <c r="M84" s="0" t="s">
        <v>159</v>
      </c>
      <c r="N84" s="1" t="s">
        <v>160</v>
      </c>
      <c r="O84" s="0" t="s">
        <v>161</v>
      </c>
      <c r="P84" s="0" t="n">
        <v>1940</v>
      </c>
      <c r="Q84" s="0" t="s">
        <v>44</v>
      </c>
      <c r="R84" s="0" t="s">
        <v>162</v>
      </c>
      <c r="S84" s="0" t="s">
        <v>163</v>
      </c>
      <c r="T84" s="0" t="s">
        <v>203</v>
      </c>
      <c r="V84" s="0" t="n">
        <v>1</v>
      </c>
      <c r="W84" s="0" t="n">
        <v>1</v>
      </c>
      <c r="X84" s="0" t="str">
        <f aca="false">"31811012046812"</f>
        <v>31811012046812</v>
      </c>
      <c r="Y84" s="0" t="s">
        <v>44</v>
      </c>
      <c r="Z84" s="0" t="s">
        <v>47</v>
      </c>
      <c r="AA84" s="0" t="s">
        <v>58</v>
      </c>
      <c r="AE84" s="1" t="s">
        <v>59</v>
      </c>
      <c r="AF84" s="1" t="s">
        <v>166</v>
      </c>
      <c r="AG84" s="0" t="n">
        <v>3184</v>
      </c>
    </row>
    <row r="85" customFormat="false" ht="12.8" hidden="false" customHeight="false" outlineLevel="0" collapsed="false">
      <c r="A85" s="0" t="n">
        <v>208372</v>
      </c>
      <c r="B85" s="0" t="n">
        <v>228609</v>
      </c>
      <c r="C85" s="0" t="n">
        <v>257305</v>
      </c>
      <c r="D85" s="0" t="s">
        <v>34</v>
      </c>
      <c r="E85" s="0" t="s">
        <v>34</v>
      </c>
      <c r="F85" s="0" t="s">
        <v>51</v>
      </c>
      <c r="G85" s="0" t="s">
        <v>36</v>
      </c>
      <c r="H85" s="0" t="s">
        <v>158</v>
      </c>
      <c r="J85" s="0" t="s">
        <v>158</v>
      </c>
      <c r="M85" s="0" t="s">
        <v>159</v>
      </c>
      <c r="N85" s="1" t="s">
        <v>160</v>
      </c>
      <c r="O85" s="0" t="s">
        <v>161</v>
      </c>
      <c r="P85" s="0" t="n">
        <v>1940</v>
      </c>
      <c r="Q85" s="0" t="s">
        <v>44</v>
      </c>
      <c r="R85" s="0" t="s">
        <v>162</v>
      </c>
      <c r="S85" s="0" t="s">
        <v>163</v>
      </c>
      <c r="T85" s="0" t="s">
        <v>204</v>
      </c>
      <c r="V85" s="0" t="n">
        <v>1</v>
      </c>
      <c r="W85" s="0" t="n">
        <v>1</v>
      </c>
      <c r="X85" s="0" t="str">
        <f aca="false">"31811012046523"</f>
        <v>31811012046523</v>
      </c>
      <c r="Y85" s="0" t="s">
        <v>44</v>
      </c>
      <c r="Z85" s="0" t="s">
        <v>47</v>
      </c>
      <c r="AA85" s="0" t="s">
        <v>58</v>
      </c>
      <c r="AE85" s="1" t="s">
        <v>59</v>
      </c>
      <c r="AF85" s="1" t="s">
        <v>166</v>
      </c>
      <c r="AG85" s="0" t="n">
        <v>3184</v>
      </c>
    </row>
    <row r="86" customFormat="false" ht="12.8" hidden="false" customHeight="false" outlineLevel="0" collapsed="false">
      <c r="A86" s="0" t="n">
        <v>208372</v>
      </c>
      <c r="B86" s="0" t="n">
        <v>228609</v>
      </c>
      <c r="C86" s="0" t="n">
        <v>257306</v>
      </c>
      <c r="D86" s="0" t="s">
        <v>34</v>
      </c>
      <c r="E86" s="0" t="s">
        <v>34</v>
      </c>
      <c r="F86" s="0" t="s">
        <v>51</v>
      </c>
      <c r="G86" s="0" t="s">
        <v>36</v>
      </c>
      <c r="H86" s="0" t="s">
        <v>158</v>
      </c>
      <c r="J86" s="0" t="s">
        <v>158</v>
      </c>
      <c r="M86" s="0" t="s">
        <v>159</v>
      </c>
      <c r="N86" s="1" t="s">
        <v>160</v>
      </c>
      <c r="O86" s="0" t="s">
        <v>161</v>
      </c>
      <c r="P86" s="0" t="n">
        <v>1940</v>
      </c>
      <c r="Q86" s="0" t="s">
        <v>44</v>
      </c>
      <c r="R86" s="0" t="s">
        <v>162</v>
      </c>
      <c r="S86" s="0" t="s">
        <v>163</v>
      </c>
      <c r="T86" s="0" t="s">
        <v>205</v>
      </c>
      <c r="V86" s="0" t="n">
        <v>1</v>
      </c>
      <c r="W86" s="0" t="n">
        <v>1</v>
      </c>
      <c r="X86" s="0" t="str">
        <f aca="false">"31811012046515"</f>
        <v>31811012046515</v>
      </c>
      <c r="Y86" s="0" t="s">
        <v>44</v>
      </c>
      <c r="Z86" s="0" t="s">
        <v>47</v>
      </c>
      <c r="AA86" s="0" t="s">
        <v>58</v>
      </c>
      <c r="AE86" s="1" t="s">
        <v>59</v>
      </c>
      <c r="AF86" s="1" t="s">
        <v>166</v>
      </c>
      <c r="AG86" s="0" t="n">
        <v>3184</v>
      </c>
      <c r="AH86" s="1" t="s">
        <v>206</v>
      </c>
    </row>
    <row r="87" customFormat="false" ht="12.8" hidden="false" customHeight="false" outlineLevel="0" collapsed="false">
      <c r="A87" s="0" t="n">
        <v>208372</v>
      </c>
      <c r="B87" s="0" t="n">
        <v>228609</v>
      </c>
      <c r="C87" s="0" t="n">
        <v>257307</v>
      </c>
      <c r="D87" s="0" t="s">
        <v>34</v>
      </c>
      <c r="E87" s="0" t="s">
        <v>34</v>
      </c>
      <c r="F87" s="0" t="s">
        <v>51</v>
      </c>
      <c r="G87" s="0" t="s">
        <v>36</v>
      </c>
      <c r="H87" s="0" t="s">
        <v>158</v>
      </c>
      <c r="J87" s="0" t="s">
        <v>158</v>
      </c>
      <c r="M87" s="0" t="s">
        <v>159</v>
      </c>
      <c r="N87" s="1" t="s">
        <v>160</v>
      </c>
      <c r="O87" s="0" t="s">
        <v>161</v>
      </c>
      <c r="P87" s="0" t="n">
        <v>1940</v>
      </c>
      <c r="Q87" s="0" t="s">
        <v>44</v>
      </c>
      <c r="R87" s="0" t="s">
        <v>162</v>
      </c>
      <c r="S87" s="0" t="s">
        <v>163</v>
      </c>
      <c r="T87" s="0" t="s">
        <v>207</v>
      </c>
      <c r="V87" s="0" t="n">
        <v>1</v>
      </c>
      <c r="W87" s="0" t="n">
        <v>1</v>
      </c>
      <c r="X87" s="0" t="str">
        <f aca="false">"31811012049642"</f>
        <v>31811012049642</v>
      </c>
      <c r="Y87" s="0" t="s">
        <v>44</v>
      </c>
      <c r="Z87" s="0" t="s">
        <v>47</v>
      </c>
      <c r="AA87" s="0" t="s">
        <v>58</v>
      </c>
      <c r="AE87" s="1" t="s">
        <v>59</v>
      </c>
      <c r="AF87" s="1" t="s">
        <v>166</v>
      </c>
      <c r="AG87" s="0" t="n">
        <v>3184</v>
      </c>
    </row>
    <row r="88" customFormat="false" ht="12.8" hidden="false" customHeight="false" outlineLevel="0" collapsed="false">
      <c r="A88" s="0" t="n">
        <v>208372</v>
      </c>
      <c r="B88" s="0" t="n">
        <v>228609</v>
      </c>
      <c r="C88" s="0" t="n">
        <v>257308</v>
      </c>
      <c r="D88" s="0" t="s">
        <v>34</v>
      </c>
      <c r="E88" s="0" t="s">
        <v>34</v>
      </c>
      <c r="F88" s="0" t="s">
        <v>51</v>
      </c>
      <c r="G88" s="0" t="s">
        <v>36</v>
      </c>
      <c r="H88" s="0" t="s">
        <v>158</v>
      </c>
      <c r="J88" s="0" t="s">
        <v>158</v>
      </c>
      <c r="M88" s="0" t="s">
        <v>159</v>
      </c>
      <c r="N88" s="1" t="s">
        <v>160</v>
      </c>
      <c r="O88" s="0" t="s">
        <v>161</v>
      </c>
      <c r="P88" s="0" t="n">
        <v>1940</v>
      </c>
      <c r="Q88" s="0" t="s">
        <v>44</v>
      </c>
      <c r="R88" s="0" t="s">
        <v>162</v>
      </c>
      <c r="S88" s="0" t="s">
        <v>163</v>
      </c>
      <c r="T88" s="0" t="s">
        <v>208</v>
      </c>
      <c r="V88" s="0" t="n">
        <v>1</v>
      </c>
      <c r="W88" s="0" t="n">
        <v>1</v>
      </c>
      <c r="X88" s="0" t="str">
        <f aca="false">"31811012049634"</f>
        <v>31811012049634</v>
      </c>
      <c r="Y88" s="0" t="s">
        <v>44</v>
      </c>
      <c r="Z88" s="0" t="s">
        <v>47</v>
      </c>
      <c r="AA88" s="0" t="s">
        <v>58</v>
      </c>
      <c r="AE88" s="1" t="s">
        <v>59</v>
      </c>
      <c r="AF88" s="1" t="s">
        <v>166</v>
      </c>
      <c r="AG88" s="0" t="n">
        <v>3184</v>
      </c>
    </row>
    <row r="89" customFormat="false" ht="12.8" hidden="false" customHeight="false" outlineLevel="0" collapsed="false">
      <c r="A89" s="0" t="n">
        <v>208372</v>
      </c>
      <c r="B89" s="0" t="n">
        <v>228609</v>
      </c>
      <c r="C89" s="0" t="n">
        <v>257309</v>
      </c>
      <c r="D89" s="0" t="s">
        <v>34</v>
      </c>
      <c r="E89" s="0" t="s">
        <v>34</v>
      </c>
      <c r="F89" s="0" t="s">
        <v>51</v>
      </c>
      <c r="G89" s="0" t="s">
        <v>36</v>
      </c>
      <c r="H89" s="0" t="s">
        <v>158</v>
      </c>
      <c r="J89" s="0" t="s">
        <v>158</v>
      </c>
      <c r="M89" s="0" t="s">
        <v>159</v>
      </c>
      <c r="N89" s="1" t="s">
        <v>160</v>
      </c>
      <c r="O89" s="0" t="s">
        <v>161</v>
      </c>
      <c r="P89" s="0" t="n">
        <v>1940</v>
      </c>
      <c r="Q89" s="0" t="s">
        <v>44</v>
      </c>
      <c r="R89" s="0" t="s">
        <v>162</v>
      </c>
      <c r="S89" s="0" t="s">
        <v>163</v>
      </c>
      <c r="T89" s="0" t="s">
        <v>209</v>
      </c>
      <c r="V89" s="0" t="n">
        <v>1</v>
      </c>
      <c r="W89" s="0" t="n">
        <v>1</v>
      </c>
      <c r="X89" s="0" t="str">
        <f aca="false">"31811012049626"</f>
        <v>31811012049626</v>
      </c>
      <c r="Y89" s="0" t="s">
        <v>44</v>
      </c>
      <c r="Z89" s="0" t="s">
        <v>47</v>
      </c>
      <c r="AA89" s="0" t="s">
        <v>58</v>
      </c>
      <c r="AE89" s="1" t="s">
        <v>59</v>
      </c>
      <c r="AF89" s="1" t="s">
        <v>166</v>
      </c>
      <c r="AG89" s="0" t="n">
        <v>3184</v>
      </c>
    </row>
    <row r="90" customFormat="false" ht="12.8" hidden="false" customHeight="false" outlineLevel="0" collapsed="false">
      <c r="A90" s="0" t="n">
        <v>208372</v>
      </c>
      <c r="B90" s="0" t="n">
        <v>228609</v>
      </c>
      <c r="C90" s="0" t="n">
        <v>257310</v>
      </c>
      <c r="D90" s="0" t="s">
        <v>34</v>
      </c>
      <c r="E90" s="0" t="s">
        <v>34</v>
      </c>
      <c r="F90" s="0" t="s">
        <v>51</v>
      </c>
      <c r="G90" s="0" t="s">
        <v>36</v>
      </c>
      <c r="H90" s="0" t="s">
        <v>158</v>
      </c>
      <c r="J90" s="0" t="s">
        <v>158</v>
      </c>
      <c r="M90" s="0" t="s">
        <v>159</v>
      </c>
      <c r="N90" s="1" t="s">
        <v>160</v>
      </c>
      <c r="O90" s="0" t="s">
        <v>161</v>
      </c>
      <c r="P90" s="0" t="n">
        <v>1940</v>
      </c>
      <c r="Q90" s="0" t="s">
        <v>44</v>
      </c>
      <c r="R90" s="0" t="s">
        <v>162</v>
      </c>
      <c r="S90" s="0" t="s">
        <v>163</v>
      </c>
      <c r="T90" s="0" t="s">
        <v>210</v>
      </c>
      <c r="V90" s="0" t="n">
        <v>1</v>
      </c>
      <c r="W90" s="0" t="n">
        <v>1</v>
      </c>
      <c r="X90" s="0" t="str">
        <f aca="false">"31811012049618"</f>
        <v>31811012049618</v>
      </c>
      <c r="Y90" s="0" t="s">
        <v>44</v>
      </c>
      <c r="Z90" s="0" t="s">
        <v>47</v>
      </c>
      <c r="AA90" s="0" t="s">
        <v>58</v>
      </c>
      <c r="AE90" s="1" t="s">
        <v>59</v>
      </c>
      <c r="AF90" s="1" t="s">
        <v>166</v>
      </c>
      <c r="AG90" s="0" t="n">
        <v>3184</v>
      </c>
    </row>
    <row r="91" customFormat="false" ht="12.8" hidden="false" customHeight="false" outlineLevel="0" collapsed="false">
      <c r="A91" s="0" t="n">
        <v>208372</v>
      </c>
      <c r="B91" s="0" t="n">
        <v>228609</v>
      </c>
      <c r="C91" s="0" t="n">
        <v>257311</v>
      </c>
      <c r="D91" s="0" t="s">
        <v>34</v>
      </c>
      <c r="E91" s="0" t="s">
        <v>34</v>
      </c>
      <c r="F91" s="0" t="s">
        <v>51</v>
      </c>
      <c r="G91" s="0" t="s">
        <v>36</v>
      </c>
      <c r="H91" s="0" t="s">
        <v>158</v>
      </c>
      <c r="J91" s="0" t="s">
        <v>158</v>
      </c>
      <c r="M91" s="0" t="s">
        <v>159</v>
      </c>
      <c r="N91" s="1" t="s">
        <v>160</v>
      </c>
      <c r="O91" s="0" t="s">
        <v>161</v>
      </c>
      <c r="P91" s="0" t="n">
        <v>1940</v>
      </c>
      <c r="Q91" s="0" t="s">
        <v>44</v>
      </c>
      <c r="R91" s="0" t="s">
        <v>162</v>
      </c>
      <c r="S91" s="0" t="s">
        <v>163</v>
      </c>
      <c r="T91" s="0" t="s">
        <v>211</v>
      </c>
      <c r="V91" s="0" t="n">
        <v>1</v>
      </c>
      <c r="W91" s="0" t="n">
        <v>1</v>
      </c>
      <c r="X91" s="0" t="str">
        <f aca="false">"31811012049329"</f>
        <v>31811012049329</v>
      </c>
      <c r="Y91" s="0" t="s">
        <v>44</v>
      </c>
      <c r="Z91" s="0" t="s">
        <v>47</v>
      </c>
      <c r="AA91" s="0" t="s">
        <v>58</v>
      </c>
      <c r="AE91" s="1" t="s">
        <v>59</v>
      </c>
      <c r="AF91" s="1" t="s">
        <v>166</v>
      </c>
      <c r="AG91" s="0" t="n">
        <v>3184</v>
      </c>
    </row>
    <row r="92" customFormat="false" ht="12.8" hidden="false" customHeight="false" outlineLevel="0" collapsed="false">
      <c r="A92" s="0" t="n">
        <v>208372</v>
      </c>
      <c r="B92" s="0" t="n">
        <v>228609</v>
      </c>
      <c r="C92" s="0" t="n">
        <v>257312</v>
      </c>
      <c r="D92" s="0" t="s">
        <v>34</v>
      </c>
      <c r="E92" s="0" t="s">
        <v>34</v>
      </c>
      <c r="F92" s="0" t="s">
        <v>51</v>
      </c>
      <c r="G92" s="0" t="s">
        <v>36</v>
      </c>
      <c r="H92" s="0" t="s">
        <v>158</v>
      </c>
      <c r="J92" s="0" t="s">
        <v>158</v>
      </c>
      <c r="M92" s="0" t="s">
        <v>159</v>
      </c>
      <c r="N92" s="1" t="s">
        <v>160</v>
      </c>
      <c r="O92" s="0" t="s">
        <v>161</v>
      </c>
      <c r="P92" s="0" t="n">
        <v>1940</v>
      </c>
      <c r="Q92" s="0" t="s">
        <v>44</v>
      </c>
      <c r="R92" s="0" t="s">
        <v>162</v>
      </c>
      <c r="S92" s="0" t="s">
        <v>163</v>
      </c>
      <c r="T92" s="0" t="s">
        <v>212</v>
      </c>
      <c r="V92" s="0" t="n">
        <v>1</v>
      </c>
      <c r="W92" s="0" t="n">
        <v>1</v>
      </c>
      <c r="X92" s="0" t="str">
        <f aca="false">"31811012049311"</f>
        <v>31811012049311</v>
      </c>
      <c r="Y92" s="0" t="s">
        <v>44</v>
      </c>
      <c r="Z92" s="0" t="s">
        <v>47</v>
      </c>
      <c r="AA92" s="0" t="s">
        <v>58</v>
      </c>
      <c r="AE92" s="1" t="s">
        <v>59</v>
      </c>
      <c r="AF92" s="1" t="s">
        <v>166</v>
      </c>
      <c r="AG92" s="0" t="n">
        <v>3184</v>
      </c>
    </row>
    <row r="93" customFormat="false" ht="12.8" hidden="false" customHeight="false" outlineLevel="0" collapsed="false">
      <c r="A93" s="0" t="n">
        <v>208372</v>
      </c>
      <c r="B93" s="0" t="n">
        <v>228609</v>
      </c>
      <c r="C93" s="0" t="n">
        <v>257313</v>
      </c>
      <c r="D93" s="0" t="s">
        <v>34</v>
      </c>
      <c r="E93" s="0" t="s">
        <v>34</v>
      </c>
      <c r="F93" s="0" t="s">
        <v>51</v>
      </c>
      <c r="G93" s="0" t="s">
        <v>36</v>
      </c>
      <c r="H93" s="0" t="s">
        <v>158</v>
      </c>
      <c r="J93" s="0" t="s">
        <v>158</v>
      </c>
      <c r="M93" s="0" t="s">
        <v>159</v>
      </c>
      <c r="N93" s="1" t="s">
        <v>160</v>
      </c>
      <c r="O93" s="0" t="s">
        <v>161</v>
      </c>
      <c r="P93" s="0" t="n">
        <v>1940</v>
      </c>
      <c r="Q93" s="0" t="s">
        <v>44</v>
      </c>
      <c r="R93" s="0" t="s">
        <v>162</v>
      </c>
      <c r="S93" s="0" t="s">
        <v>163</v>
      </c>
      <c r="T93" s="0" t="s">
        <v>213</v>
      </c>
      <c r="V93" s="0" t="n">
        <v>1</v>
      </c>
      <c r="W93" s="0" t="n">
        <v>1</v>
      </c>
      <c r="X93" s="0" t="str">
        <f aca="false">"31811012049303"</f>
        <v>31811012049303</v>
      </c>
      <c r="Y93" s="0" t="s">
        <v>44</v>
      </c>
      <c r="Z93" s="0" t="s">
        <v>47</v>
      </c>
      <c r="AA93" s="0" t="s">
        <v>58</v>
      </c>
      <c r="AE93" s="1" t="s">
        <v>59</v>
      </c>
      <c r="AF93" s="1" t="s">
        <v>166</v>
      </c>
      <c r="AG93" s="0" t="n">
        <v>3184</v>
      </c>
    </row>
    <row r="94" customFormat="false" ht="12.8" hidden="false" customHeight="false" outlineLevel="0" collapsed="false">
      <c r="A94" s="0" t="n">
        <v>208372</v>
      </c>
      <c r="B94" s="0" t="n">
        <v>228609</v>
      </c>
      <c r="C94" s="0" t="n">
        <v>257314</v>
      </c>
      <c r="D94" s="0" t="s">
        <v>34</v>
      </c>
      <c r="E94" s="0" t="s">
        <v>34</v>
      </c>
      <c r="F94" s="0" t="s">
        <v>51</v>
      </c>
      <c r="G94" s="0" t="s">
        <v>36</v>
      </c>
      <c r="H94" s="0" t="s">
        <v>158</v>
      </c>
      <c r="J94" s="0" t="s">
        <v>158</v>
      </c>
      <c r="M94" s="0" t="s">
        <v>159</v>
      </c>
      <c r="N94" s="1" t="s">
        <v>160</v>
      </c>
      <c r="O94" s="0" t="s">
        <v>161</v>
      </c>
      <c r="P94" s="0" t="n">
        <v>1940</v>
      </c>
      <c r="Q94" s="0" t="s">
        <v>44</v>
      </c>
      <c r="R94" s="0" t="s">
        <v>162</v>
      </c>
      <c r="S94" s="0" t="s">
        <v>163</v>
      </c>
      <c r="T94" s="0" t="s">
        <v>214</v>
      </c>
      <c r="V94" s="0" t="n">
        <v>1</v>
      </c>
      <c r="W94" s="0" t="n">
        <v>1</v>
      </c>
      <c r="X94" s="0" t="str">
        <f aca="false">"31811012049295"</f>
        <v>31811012049295</v>
      </c>
      <c r="Y94" s="0" t="s">
        <v>44</v>
      </c>
      <c r="Z94" s="0" t="s">
        <v>47</v>
      </c>
      <c r="AA94" s="0" t="s">
        <v>58</v>
      </c>
      <c r="AE94" s="1" t="s">
        <v>59</v>
      </c>
      <c r="AF94" s="1" t="s">
        <v>166</v>
      </c>
      <c r="AG94" s="0" t="n">
        <v>3184</v>
      </c>
    </row>
    <row r="95" customFormat="false" ht="12.8" hidden="false" customHeight="false" outlineLevel="0" collapsed="false">
      <c r="A95" s="0" t="n">
        <v>208372</v>
      </c>
      <c r="B95" s="0" t="n">
        <v>228609</v>
      </c>
      <c r="C95" s="0" t="n">
        <v>257315</v>
      </c>
      <c r="D95" s="0" t="s">
        <v>34</v>
      </c>
      <c r="E95" s="0" t="s">
        <v>34</v>
      </c>
      <c r="F95" s="0" t="s">
        <v>51</v>
      </c>
      <c r="G95" s="0" t="s">
        <v>36</v>
      </c>
      <c r="H95" s="0" t="s">
        <v>158</v>
      </c>
      <c r="J95" s="0" t="s">
        <v>158</v>
      </c>
      <c r="M95" s="0" t="s">
        <v>159</v>
      </c>
      <c r="N95" s="1" t="s">
        <v>160</v>
      </c>
      <c r="O95" s="0" t="s">
        <v>161</v>
      </c>
      <c r="P95" s="0" t="n">
        <v>1940</v>
      </c>
      <c r="Q95" s="0" t="s">
        <v>44</v>
      </c>
      <c r="R95" s="0" t="s">
        <v>162</v>
      </c>
      <c r="S95" s="0" t="s">
        <v>163</v>
      </c>
      <c r="T95" s="0" t="s">
        <v>215</v>
      </c>
      <c r="V95" s="0" t="n">
        <v>1</v>
      </c>
      <c r="W95" s="0" t="n">
        <v>1</v>
      </c>
      <c r="X95" s="0" t="str">
        <f aca="false">"31811012049006"</f>
        <v>31811012049006</v>
      </c>
      <c r="Y95" s="0" t="s">
        <v>44</v>
      </c>
      <c r="Z95" s="0" t="s">
        <v>47</v>
      </c>
      <c r="AA95" s="0" t="s">
        <v>58</v>
      </c>
      <c r="AE95" s="1" t="s">
        <v>59</v>
      </c>
      <c r="AF95" s="1" t="s">
        <v>166</v>
      </c>
      <c r="AG95" s="0" t="n">
        <v>3184</v>
      </c>
    </row>
    <row r="96" customFormat="false" ht="12.8" hidden="false" customHeight="false" outlineLevel="0" collapsed="false">
      <c r="A96" s="0" t="n">
        <v>208372</v>
      </c>
      <c r="B96" s="0" t="n">
        <v>228609</v>
      </c>
      <c r="C96" s="0" t="n">
        <v>257316</v>
      </c>
      <c r="D96" s="0" t="s">
        <v>34</v>
      </c>
      <c r="E96" s="0" t="s">
        <v>34</v>
      </c>
      <c r="F96" s="0" t="s">
        <v>51</v>
      </c>
      <c r="G96" s="0" t="s">
        <v>36</v>
      </c>
      <c r="H96" s="0" t="s">
        <v>158</v>
      </c>
      <c r="J96" s="0" t="s">
        <v>158</v>
      </c>
      <c r="M96" s="0" t="s">
        <v>159</v>
      </c>
      <c r="N96" s="1" t="s">
        <v>160</v>
      </c>
      <c r="O96" s="0" t="s">
        <v>161</v>
      </c>
      <c r="P96" s="0" t="n">
        <v>1940</v>
      </c>
      <c r="Q96" s="0" t="s">
        <v>44</v>
      </c>
      <c r="R96" s="0" t="s">
        <v>162</v>
      </c>
      <c r="S96" s="0" t="s">
        <v>163</v>
      </c>
      <c r="T96" s="0" t="s">
        <v>216</v>
      </c>
      <c r="V96" s="0" t="n">
        <v>1</v>
      </c>
      <c r="W96" s="0" t="n">
        <v>1</v>
      </c>
      <c r="X96" s="0" t="str">
        <f aca="false">"31811012048990"</f>
        <v>31811012048990</v>
      </c>
      <c r="Y96" s="0" t="s">
        <v>44</v>
      </c>
      <c r="Z96" s="0" t="s">
        <v>47</v>
      </c>
      <c r="AA96" s="0" t="s">
        <v>58</v>
      </c>
      <c r="AE96" s="1" t="s">
        <v>59</v>
      </c>
      <c r="AF96" s="1" t="s">
        <v>166</v>
      </c>
      <c r="AG96" s="0" t="n">
        <v>3184</v>
      </c>
      <c r="AH96" s="1" t="s">
        <v>217</v>
      </c>
    </row>
    <row r="97" customFormat="false" ht="12.8" hidden="false" customHeight="false" outlineLevel="0" collapsed="false">
      <c r="A97" s="0" t="n">
        <v>208372</v>
      </c>
      <c r="B97" s="0" t="n">
        <v>228609</v>
      </c>
      <c r="C97" s="0" t="n">
        <v>257317</v>
      </c>
      <c r="D97" s="0" t="s">
        <v>34</v>
      </c>
      <c r="E97" s="0" t="s">
        <v>34</v>
      </c>
      <c r="F97" s="0" t="s">
        <v>51</v>
      </c>
      <c r="G97" s="0" t="s">
        <v>36</v>
      </c>
      <c r="H97" s="0" t="s">
        <v>158</v>
      </c>
      <c r="J97" s="0" t="s">
        <v>158</v>
      </c>
      <c r="M97" s="0" t="s">
        <v>159</v>
      </c>
      <c r="N97" s="1" t="s">
        <v>160</v>
      </c>
      <c r="O97" s="0" t="s">
        <v>161</v>
      </c>
      <c r="P97" s="0" t="n">
        <v>1940</v>
      </c>
      <c r="Q97" s="0" t="s">
        <v>44</v>
      </c>
      <c r="R97" s="0" t="s">
        <v>162</v>
      </c>
      <c r="S97" s="0" t="s">
        <v>163</v>
      </c>
      <c r="T97" s="0" t="s">
        <v>218</v>
      </c>
      <c r="V97" s="0" t="n">
        <v>1</v>
      </c>
      <c r="W97" s="0" t="n">
        <v>1</v>
      </c>
      <c r="X97" s="0" t="str">
        <f aca="false">"31811012048982"</f>
        <v>31811012048982</v>
      </c>
      <c r="Y97" s="0" t="s">
        <v>44</v>
      </c>
      <c r="Z97" s="0" t="s">
        <v>47</v>
      </c>
      <c r="AA97" s="0" t="s">
        <v>58</v>
      </c>
      <c r="AE97" s="1" t="s">
        <v>59</v>
      </c>
      <c r="AF97" s="1" t="s">
        <v>166</v>
      </c>
      <c r="AG97" s="0" t="n">
        <v>3184</v>
      </c>
    </row>
    <row r="98" customFormat="false" ht="12.8" hidden="false" customHeight="false" outlineLevel="0" collapsed="false">
      <c r="A98" s="0" t="n">
        <v>208372</v>
      </c>
      <c r="B98" s="0" t="n">
        <v>228609</v>
      </c>
      <c r="C98" s="0" t="n">
        <v>257318</v>
      </c>
      <c r="D98" s="0" t="s">
        <v>34</v>
      </c>
      <c r="E98" s="0" t="s">
        <v>34</v>
      </c>
      <c r="F98" s="0" t="s">
        <v>51</v>
      </c>
      <c r="G98" s="0" t="s">
        <v>36</v>
      </c>
      <c r="H98" s="0" t="s">
        <v>158</v>
      </c>
      <c r="J98" s="0" t="s">
        <v>158</v>
      </c>
      <c r="M98" s="0" t="s">
        <v>159</v>
      </c>
      <c r="N98" s="1" t="s">
        <v>160</v>
      </c>
      <c r="O98" s="0" t="s">
        <v>161</v>
      </c>
      <c r="P98" s="0" t="n">
        <v>1940</v>
      </c>
      <c r="Q98" s="0" t="s">
        <v>44</v>
      </c>
      <c r="R98" s="0" t="s">
        <v>162</v>
      </c>
      <c r="S98" s="0" t="s">
        <v>163</v>
      </c>
      <c r="T98" s="0" t="s">
        <v>219</v>
      </c>
      <c r="V98" s="0" t="n">
        <v>1</v>
      </c>
      <c r="W98" s="0" t="n">
        <v>1</v>
      </c>
      <c r="X98" s="0" t="str">
        <f aca="false">"31811012048974"</f>
        <v>31811012048974</v>
      </c>
      <c r="Y98" s="0" t="s">
        <v>44</v>
      </c>
      <c r="Z98" s="0" t="s">
        <v>47</v>
      </c>
      <c r="AA98" s="0" t="s">
        <v>58</v>
      </c>
      <c r="AE98" s="1" t="s">
        <v>59</v>
      </c>
      <c r="AF98" s="1" t="s">
        <v>166</v>
      </c>
      <c r="AG98" s="0" t="n">
        <v>3184</v>
      </c>
    </row>
    <row r="99" customFormat="false" ht="12.8" hidden="false" customHeight="false" outlineLevel="0" collapsed="false">
      <c r="A99" s="0" t="n">
        <v>208372</v>
      </c>
      <c r="B99" s="0" t="n">
        <v>228609</v>
      </c>
      <c r="C99" s="0" t="n">
        <v>257319</v>
      </c>
      <c r="D99" s="0" t="s">
        <v>34</v>
      </c>
      <c r="E99" s="0" t="s">
        <v>34</v>
      </c>
      <c r="F99" s="0" t="s">
        <v>51</v>
      </c>
      <c r="G99" s="0" t="s">
        <v>36</v>
      </c>
      <c r="H99" s="0" t="s">
        <v>158</v>
      </c>
      <c r="J99" s="0" t="s">
        <v>158</v>
      </c>
      <c r="M99" s="0" t="s">
        <v>159</v>
      </c>
      <c r="N99" s="1" t="s">
        <v>160</v>
      </c>
      <c r="O99" s="0" t="s">
        <v>161</v>
      </c>
      <c r="P99" s="0" t="n">
        <v>1940</v>
      </c>
      <c r="Q99" s="0" t="s">
        <v>44</v>
      </c>
      <c r="R99" s="0" t="s">
        <v>162</v>
      </c>
      <c r="S99" s="0" t="s">
        <v>163</v>
      </c>
      <c r="T99" s="0" t="s">
        <v>220</v>
      </c>
      <c r="V99" s="0" t="n">
        <v>1</v>
      </c>
      <c r="W99" s="0" t="n">
        <v>1</v>
      </c>
      <c r="X99" s="0" t="str">
        <f aca="false">"31811012048685"</f>
        <v>31811012048685</v>
      </c>
      <c r="Y99" s="0" t="s">
        <v>44</v>
      </c>
      <c r="Z99" s="0" t="s">
        <v>47</v>
      </c>
      <c r="AA99" s="0" t="s">
        <v>58</v>
      </c>
      <c r="AE99" s="1" t="s">
        <v>59</v>
      </c>
      <c r="AF99" s="1" t="s">
        <v>166</v>
      </c>
      <c r="AG99" s="0" t="n">
        <v>3184</v>
      </c>
    </row>
    <row r="100" customFormat="false" ht="12.8" hidden="false" customHeight="false" outlineLevel="0" collapsed="false">
      <c r="A100" s="0" t="n">
        <v>208372</v>
      </c>
      <c r="B100" s="0" t="n">
        <v>228609</v>
      </c>
      <c r="C100" s="0" t="n">
        <v>257320</v>
      </c>
      <c r="D100" s="0" t="s">
        <v>34</v>
      </c>
      <c r="E100" s="0" t="s">
        <v>34</v>
      </c>
      <c r="F100" s="0" t="s">
        <v>51</v>
      </c>
      <c r="G100" s="0" t="s">
        <v>36</v>
      </c>
      <c r="H100" s="0" t="s">
        <v>158</v>
      </c>
      <c r="J100" s="0" t="s">
        <v>158</v>
      </c>
      <c r="M100" s="0" t="s">
        <v>159</v>
      </c>
      <c r="N100" s="1" t="s">
        <v>160</v>
      </c>
      <c r="O100" s="0" t="s">
        <v>161</v>
      </c>
      <c r="P100" s="0" t="n">
        <v>1940</v>
      </c>
      <c r="Q100" s="0" t="s">
        <v>44</v>
      </c>
      <c r="R100" s="0" t="s">
        <v>162</v>
      </c>
      <c r="S100" s="0" t="s">
        <v>163</v>
      </c>
      <c r="T100" s="0" t="s">
        <v>221</v>
      </c>
      <c r="V100" s="0" t="n">
        <v>1</v>
      </c>
      <c r="W100" s="0" t="n">
        <v>1</v>
      </c>
      <c r="X100" s="0" t="str">
        <f aca="false">"31811012048677"</f>
        <v>31811012048677</v>
      </c>
      <c r="Y100" s="0" t="s">
        <v>44</v>
      </c>
      <c r="Z100" s="0" t="s">
        <v>47</v>
      </c>
      <c r="AA100" s="0" t="s">
        <v>58</v>
      </c>
      <c r="AE100" s="1" t="s">
        <v>59</v>
      </c>
      <c r="AF100" s="1" t="s">
        <v>166</v>
      </c>
      <c r="AG100" s="0" t="n">
        <v>3184</v>
      </c>
      <c r="AH100" s="1" t="s">
        <v>222</v>
      </c>
    </row>
    <row r="101" customFormat="false" ht="12.8" hidden="false" customHeight="false" outlineLevel="0" collapsed="false">
      <c r="A101" s="0" t="n">
        <v>208372</v>
      </c>
      <c r="B101" s="0" t="n">
        <v>228609</v>
      </c>
      <c r="C101" s="0" t="n">
        <v>257321</v>
      </c>
      <c r="D101" s="0" t="s">
        <v>34</v>
      </c>
      <c r="E101" s="0" t="s">
        <v>34</v>
      </c>
      <c r="F101" s="0" t="s">
        <v>51</v>
      </c>
      <c r="G101" s="0" t="s">
        <v>36</v>
      </c>
      <c r="H101" s="0" t="s">
        <v>158</v>
      </c>
      <c r="J101" s="0" t="s">
        <v>158</v>
      </c>
      <c r="M101" s="0" t="s">
        <v>159</v>
      </c>
      <c r="N101" s="1" t="s">
        <v>160</v>
      </c>
      <c r="O101" s="0" t="s">
        <v>161</v>
      </c>
      <c r="P101" s="0" t="n">
        <v>1940</v>
      </c>
      <c r="Q101" s="0" t="s">
        <v>44</v>
      </c>
      <c r="R101" s="0" t="s">
        <v>162</v>
      </c>
      <c r="S101" s="0" t="s">
        <v>163</v>
      </c>
      <c r="T101" s="0" t="s">
        <v>223</v>
      </c>
      <c r="V101" s="0" t="n">
        <v>1</v>
      </c>
      <c r="W101" s="0" t="n">
        <v>1</v>
      </c>
      <c r="X101" s="0" t="str">
        <f aca="false">"31811012048669"</f>
        <v>31811012048669</v>
      </c>
      <c r="Y101" s="0" t="s">
        <v>44</v>
      </c>
      <c r="Z101" s="0" t="s">
        <v>47</v>
      </c>
      <c r="AA101" s="0" t="s">
        <v>58</v>
      </c>
      <c r="AE101" s="1" t="s">
        <v>59</v>
      </c>
      <c r="AF101" s="1" t="s">
        <v>166</v>
      </c>
      <c r="AG101" s="0" t="n">
        <v>3184</v>
      </c>
    </row>
    <row r="102" customFormat="false" ht="12.8" hidden="false" customHeight="false" outlineLevel="0" collapsed="false">
      <c r="A102" s="0" t="n">
        <v>208372</v>
      </c>
      <c r="B102" s="0" t="n">
        <v>228609</v>
      </c>
      <c r="C102" s="0" t="n">
        <v>257322</v>
      </c>
      <c r="D102" s="0" t="s">
        <v>34</v>
      </c>
      <c r="E102" s="0" t="s">
        <v>34</v>
      </c>
      <c r="F102" s="0" t="s">
        <v>51</v>
      </c>
      <c r="G102" s="0" t="s">
        <v>36</v>
      </c>
      <c r="H102" s="0" t="s">
        <v>158</v>
      </c>
      <c r="J102" s="0" t="s">
        <v>158</v>
      </c>
      <c r="M102" s="0" t="s">
        <v>159</v>
      </c>
      <c r="N102" s="1" t="s">
        <v>160</v>
      </c>
      <c r="O102" s="0" t="s">
        <v>161</v>
      </c>
      <c r="P102" s="0" t="n">
        <v>1940</v>
      </c>
      <c r="Q102" s="0" t="s">
        <v>44</v>
      </c>
      <c r="R102" s="0" t="s">
        <v>162</v>
      </c>
      <c r="S102" s="0" t="s">
        <v>163</v>
      </c>
      <c r="T102" s="0" t="s">
        <v>224</v>
      </c>
      <c r="V102" s="0" t="n">
        <v>1</v>
      </c>
      <c r="W102" s="0" t="n">
        <v>1</v>
      </c>
      <c r="X102" s="0" t="str">
        <f aca="false">"31811012048651"</f>
        <v>31811012048651</v>
      </c>
      <c r="Y102" s="0" t="s">
        <v>44</v>
      </c>
      <c r="Z102" s="0" t="s">
        <v>47</v>
      </c>
      <c r="AA102" s="0" t="s">
        <v>58</v>
      </c>
      <c r="AE102" s="1" t="s">
        <v>59</v>
      </c>
      <c r="AF102" s="1" t="s">
        <v>166</v>
      </c>
      <c r="AG102" s="0" t="n">
        <v>3184</v>
      </c>
    </row>
    <row r="103" customFormat="false" ht="12.8" hidden="false" customHeight="false" outlineLevel="0" collapsed="false">
      <c r="A103" s="0" t="n">
        <v>208372</v>
      </c>
      <c r="B103" s="0" t="n">
        <v>228609</v>
      </c>
      <c r="C103" s="0" t="n">
        <v>684862</v>
      </c>
      <c r="D103" s="0" t="s">
        <v>34</v>
      </c>
      <c r="E103" s="0" t="s">
        <v>34</v>
      </c>
      <c r="F103" s="0" t="s">
        <v>51</v>
      </c>
      <c r="G103" s="0" t="s">
        <v>36</v>
      </c>
      <c r="H103" s="0" t="s">
        <v>158</v>
      </c>
      <c r="J103" s="0" t="s">
        <v>158</v>
      </c>
      <c r="M103" s="0" t="s">
        <v>159</v>
      </c>
      <c r="N103" s="1" t="s">
        <v>160</v>
      </c>
      <c r="O103" s="0" t="s">
        <v>161</v>
      </c>
      <c r="P103" s="0" t="n">
        <v>1940</v>
      </c>
      <c r="Q103" s="0" t="s">
        <v>44</v>
      </c>
      <c r="R103" s="0" t="s">
        <v>162</v>
      </c>
      <c r="S103" s="0" t="s">
        <v>163</v>
      </c>
      <c r="T103" s="0" t="s">
        <v>225</v>
      </c>
      <c r="V103" s="0" t="n">
        <v>1</v>
      </c>
      <c r="W103" s="0" t="n">
        <v>1</v>
      </c>
      <c r="X103" s="0" t="str">
        <f aca="false">"31811012167980"</f>
        <v>31811012167980</v>
      </c>
      <c r="Y103" s="0" t="s">
        <v>44</v>
      </c>
      <c r="Z103" s="0" t="s">
        <v>47</v>
      </c>
      <c r="AA103" s="0" t="s">
        <v>58</v>
      </c>
      <c r="AE103" s="1" t="s">
        <v>59</v>
      </c>
      <c r="AF103" s="1" t="s">
        <v>166</v>
      </c>
      <c r="AG103" s="0" t="n">
        <v>3184</v>
      </c>
    </row>
    <row r="104" customFormat="false" ht="12.8" hidden="false" customHeight="false" outlineLevel="0" collapsed="false">
      <c r="A104" s="0" t="n">
        <v>208372</v>
      </c>
      <c r="B104" s="0" t="n">
        <v>228609</v>
      </c>
      <c r="C104" s="0" t="n">
        <v>765679</v>
      </c>
      <c r="D104" s="0" t="s">
        <v>34</v>
      </c>
      <c r="E104" s="0" t="s">
        <v>34</v>
      </c>
      <c r="F104" s="0" t="s">
        <v>51</v>
      </c>
      <c r="G104" s="0" t="s">
        <v>36</v>
      </c>
      <c r="H104" s="0" t="s">
        <v>158</v>
      </c>
      <c r="J104" s="0" t="s">
        <v>158</v>
      </c>
      <c r="M104" s="0" t="s">
        <v>159</v>
      </c>
      <c r="N104" s="1" t="s">
        <v>160</v>
      </c>
      <c r="O104" s="0" t="s">
        <v>161</v>
      </c>
      <c r="P104" s="0" t="n">
        <v>1940</v>
      </c>
      <c r="Q104" s="0" t="s">
        <v>44</v>
      </c>
      <c r="R104" s="0" t="s">
        <v>162</v>
      </c>
      <c r="S104" s="0" t="s">
        <v>163</v>
      </c>
      <c r="T104" s="0" t="s">
        <v>226</v>
      </c>
      <c r="V104" s="0" t="n">
        <v>1</v>
      </c>
      <c r="W104" s="0" t="n">
        <v>1</v>
      </c>
      <c r="X104" s="0" t="str">
        <f aca="false">"31811012308980"</f>
        <v>31811012308980</v>
      </c>
      <c r="Y104" s="0" t="s">
        <v>44</v>
      </c>
      <c r="Z104" s="0" t="s">
        <v>47</v>
      </c>
      <c r="AA104" s="0" t="s">
        <v>58</v>
      </c>
      <c r="AE104" s="1" t="s">
        <v>59</v>
      </c>
      <c r="AF104" s="1" t="s">
        <v>166</v>
      </c>
      <c r="AG104" s="0" t="n">
        <v>3184</v>
      </c>
    </row>
    <row r="105" customFormat="false" ht="12.8" hidden="false" customHeight="false" outlineLevel="0" collapsed="false">
      <c r="A105" s="0" t="n">
        <v>208372</v>
      </c>
      <c r="B105" s="0" t="n">
        <v>228609</v>
      </c>
      <c r="C105" s="0" t="n">
        <v>765680</v>
      </c>
      <c r="D105" s="0" t="s">
        <v>34</v>
      </c>
      <c r="E105" s="0" t="s">
        <v>34</v>
      </c>
      <c r="F105" s="0" t="s">
        <v>51</v>
      </c>
      <c r="G105" s="0" t="s">
        <v>36</v>
      </c>
      <c r="H105" s="0" t="s">
        <v>158</v>
      </c>
      <c r="J105" s="0" t="s">
        <v>158</v>
      </c>
      <c r="M105" s="0" t="s">
        <v>159</v>
      </c>
      <c r="N105" s="1" t="s">
        <v>160</v>
      </c>
      <c r="O105" s="0" t="s">
        <v>161</v>
      </c>
      <c r="P105" s="0" t="n">
        <v>1940</v>
      </c>
      <c r="Q105" s="0" t="s">
        <v>44</v>
      </c>
      <c r="R105" s="0" t="s">
        <v>162</v>
      </c>
      <c r="S105" s="0" t="s">
        <v>163</v>
      </c>
      <c r="T105" s="0" t="s">
        <v>227</v>
      </c>
      <c r="V105" s="0" t="n">
        <v>1</v>
      </c>
      <c r="W105" s="0" t="n">
        <v>1</v>
      </c>
      <c r="X105" s="0" t="str">
        <f aca="false">"31811012308998"</f>
        <v>31811012308998</v>
      </c>
      <c r="Y105" s="0" t="s">
        <v>44</v>
      </c>
      <c r="Z105" s="0" t="s">
        <v>47</v>
      </c>
      <c r="AA105" s="0" t="s">
        <v>58</v>
      </c>
      <c r="AE105" s="1" t="s">
        <v>59</v>
      </c>
      <c r="AF105" s="1" t="s">
        <v>166</v>
      </c>
      <c r="AG105" s="0" t="n">
        <v>3184</v>
      </c>
    </row>
    <row r="106" customFormat="false" ht="12.8" hidden="false" customHeight="false" outlineLevel="0" collapsed="false">
      <c r="A106" s="0" t="n">
        <v>208372</v>
      </c>
      <c r="B106" s="0" t="n">
        <v>228609</v>
      </c>
      <c r="C106" s="0" t="n">
        <v>704071</v>
      </c>
      <c r="D106" s="0" t="s">
        <v>34</v>
      </c>
      <c r="E106" s="0" t="s">
        <v>34</v>
      </c>
      <c r="F106" s="0" t="s">
        <v>51</v>
      </c>
      <c r="G106" s="0" t="s">
        <v>36</v>
      </c>
      <c r="H106" s="0" t="s">
        <v>158</v>
      </c>
      <c r="J106" s="0" t="s">
        <v>158</v>
      </c>
      <c r="M106" s="0" t="s">
        <v>159</v>
      </c>
      <c r="N106" s="1" t="s">
        <v>160</v>
      </c>
      <c r="O106" s="0" t="s">
        <v>161</v>
      </c>
      <c r="P106" s="0" t="n">
        <v>1940</v>
      </c>
      <c r="Q106" s="0" t="s">
        <v>44</v>
      </c>
      <c r="R106" s="0" t="s">
        <v>162</v>
      </c>
      <c r="S106" s="0" t="s">
        <v>163</v>
      </c>
      <c r="T106" s="0" t="s">
        <v>228</v>
      </c>
      <c r="V106" s="0" t="n">
        <v>1</v>
      </c>
      <c r="W106" s="0" t="n">
        <v>1</v>
      </c>
      <c r="X106" s="0" t="str">
        <f aca="false">"31811012895101"</f>
        <v>31811012895101</v>
      </c>
      <c r="Y106" s="0" t="s">
        <v>44</v>
      </c>
      <c r="Z106" s="0" t="s">
        <v>47</v>
      </c>
      <c r="AA106" s="0" t="s">
        <v>58</v>
      </c>
      <c r="AE106" s="1" t="s">
        <v>59</v>
      </c>
      <c r="AF106" s="1" t="s">
        <v>166</v>
      </c>
      <c r="AG106" s="0" t="n">
        <v>3184</v>
      </c>
    </row>
    <row r="107" customFormat="false" ht="12.8" hidden="false" customHeight="false" outlineLevel="0" collapsed="false">
      <c r="A107" s="0" t="n">
        <v>208372</v>
      </c>
      <c r="B107" s="0" t="n">
        <v>228609</v>
      </c>
      <c r="C107" s="0" t="n">
        <v>725925</v>
      </c>
      <c r="D107" s="0" t="s">
        <v>34</v>
      </c>
      <c r="E107" s="0" t="s">
        <v>34</v>
      </c>
      <c r="F107" s="0" t="s">
        <v>51</v>
      </c>
      <c r="G107" s="0" t="s">
        <v>36</v>
      </c>
      <c r="H107" s="0" t="s">
        <v>158</v>
      </c>
      <c r="J107" s="0" t="s">
        <v>158</v>
      </c>
      <c r="M107" s="0" t="s">
        <v>159</v>
      </c>
      <c r="N107" s="1" t="s">
        <v>160</v>
      </c>
      <c r="O107" s="0" t="s">
        <v>161</v>
      </c>
      <c r="P107" s="0" t="n">
        <v>1940</v>
      </c>
      <c r="Q107" s="0" t="s">
        <v>44</v>
      </c>
      <c r="R107" s="0" t="s">
        <v>162</v>
      </c>
      <c r="S107" s="0" t="s">
        <v>163</v>
      </c>
      <c r="T107" s="0" t="s">
        <v>229</v>
      </c>
      <c r="V107" s="0" t="n">
        <v>1</v>
      </c>
      <c r="W107" s="0" t="n">
        <v>1</v>
      </c>
      <c r="X107" s="0" t="str">
        <f aca="false">"31811012510262"</f>
        <v>31811012510262</v>
      </c>
      <c r="Y107" s="0" t="s">
        <v>44</v>
      </c>
      <c r="Z107" s="0" t="s">
        <v>47</v>
      </c>
      <c r="AA107" s="0" t="s">
        <v>58</v>
      </c>
      <c r="AE107" s="1" t="s">
        <v>59</v>
      </c>
      <c r="AF107" s="1" t="s">
        <v>166</v>
      </c>
      <c r="AG107" s="0" t="n">
        <v>3184</v>
      </c>
    </row>
    <row r="108" customFormat="false" ht="12.8" hidden="false" customHeight="false" outlineLevel="0" collapsed="false">
      <c r="A108" s="0" t="n">
        <v>208372</v>
      </c>
      <c r="B108" s="0" t="n">
        <v>228609</v>
      </c>
      <c r="C108" s="0" t="n">
        <v>744548</v>
      </c>
      <c r="D108" s="0" t="s">
        <v>34</v>
      </c>
      <c r="E108" s="0" t="s">
        <v>34</v>
      </c>
      <c r="F108" s="0" t="s">
        <v>51</v>
      </c>
      <c r="G108" s="0" t="s">
        <v>36</v>
      </c>
      <c r="H108" s="0" t="s">
        <v>158</v>
      </c>
      <c r="J108" s="0" t="s">
        <v>158</v>
      </c>
      <c r="M108" s="0" t="s">
        <v>159</v>
      </c>
      <c r="N108" s="1" t="s">
        <v>160</v>
      </c>
      <c r="O108" s="0" t="s">
        <v>161</v>
      </c>
      <c r="P108" s="0" t="n">
        <v>1940</v>
      </c>
      <c r="Q108" s="0" t="s">
        <v>44</v>
      </c>
      <c r="R108" s="0" t="s">
        <v>162</v>
      </c>
      <c r="S108" s="0" t="s">
        <v>163</v>
      </c>
      <c r="T108" s="0" t="s">
        <v>230</v>
      </c>
      <c r="V108" s="0" t="n">
        <v>1</v>
      </c>
      <c r="W108" s="0" t="n">
        <v>1</v>
      </c>
      <c r="X108" s="0" t="str">
        <f aca="false">"31811012641901"</f>
        <v>31811012641901</v>
      </c>
      <c r="Y108" s="0" t="s">
        <v>44</v>
      </c>
      <c r="Z108" s="0" t="s">
        <v>47</v>
      </c>
      <c r="AA108" s="0" t="s">
        <v>58</v>
      </c>
      <c r="AE108" s="1" t="s">
        <v>59</v>
      </c>
      <c r="AF108" s="1" t="s">
        <v>166</v>
      </c>
      <c r="AG108" s="0" t="n">
        <v>3184</v>
      </c>
    </row>
    <row r="109" customFormat="false" ht="12.8" hidden="false" customHeight="false" outlineLevel="0" collapsed="false">
      <c r="A109" s="0" t="n">
        <v>208372</v>
      </c>
      <c r="B109" s="0" t="n">
        <v>228609</v>
      </c>
      <c r="C109" s="0" t="n">
        <v>788449</v>
      </c>
      <c r="D109" s="0" t="s">
        <v>34</v>
      </c>
      <c r="E109" s="0" t="s">
        <v>34</v>
      </c>
      <c r="F109" s="0" t="s">
        <v>51</v>
      </c>
      <c r="G109" s="0" t="s">
        <v>36</v>
      </c>
      <c r="H109" s="0" t="s">
        <v>158</v>
      </c>
      <c r="J109" s="0" t="s">
        <v>158</v>
      </c>
      <c r="M109" s="0" t="s">
        <v>159</v>
      </c>
      <c r="N109" s="1" t="s">
        <v>160</v>
      </c>
      <c r="O109" s="0" t="s">
        <v>161</v>
      </c>
      <c r="P109" s="0" t="n">
        <v>1940</v>
      </c>
      <c r="Q109" s="0" t="s">
        <v>44</v>
      </c>
      <c r="R109" s="0" t="s">
        <v>162</v>
      </c>
      <c r="S109" s="0" t="s">
        <v>163</v>
      </c>
      <c r="T109" s="0" t="s">
        <v>231</v>
      </c>
      <c r="V109" s="0" t="n">
        <v>1</v>
      </c>
      <c r="W109" s="0" t="n">
        <v>1</v>
      </c>
      <c r="X109" s="0" t="str">
        <f aca="false">"31811013558039"</f>
        <v>31811013558039</v>
      </c>
      <c r="Y109" s="0" t="s">
        <v>44</v>
      </c>
      <c r="Z109" s="0" t="s">
        <v>47</v>
      </c>
      <c r="AA109" s="0" t="s">
        <v>58</v>
      </c>
      <c r="AE109" s="1" t="s">
        <v>59</v>
      </c>
      <c r="AF109" s="1" t="s">
        <v>166</v>
      </c>
      <c r="AG109" s="0" t="n">
        <v>3184</v>
      </c>
    </row>
    <row r="110" customFormat="false" ht="12.8" hidden="false" customHeight="false" outlineLevel="0" collapsed="false">
      <c r="A110" s="0" t="n">
        <v>208372</v>
      </c>
      <c r="B110" s="0" t="n">
        <v>228609</v>
      </c>
      <c r="C110" s="0" t="n">
        <v>803730</v>
      </c>
      <c r="D110" s="0" t="s">
        <v>34</v>
      </c>
      <c r="E110" s="0" t="s">
        <v>34</v>
      </c>
      <c r="F110" s="0" t="s">
        <v>51</v>
      </c>
      <c r="G110" s="0" t="s">
        <v>36</v>
      </c>
      <c r="H110" s="0" t="s">
        <v>158</v>
      </c>
      <c r="J110" s="0" t="s">
        <v>158</v>
      </c>
      <c r="M110" s="0" t="s">
        <v>159</v>
      </c>
      <c r="N110" s="1" t="s">
        <v>160</v>
      </c>
      <c r="O110" s="0" t="s">
        <v>161</v>
      </c>
      <c r="P110" s="0" t="n">
        <v>1940</v>
      </c>
      <c r="Q110" s="0" t="s">
        <v>44</v>
      </c>
      <c r="R110" s="0" t="s">
        <v>162</v>
      </c>
      <c r="S110" s="0" t="s">
        <v>163</v>
      </c>
      <c r="T110" s="0" t="s">
        <v>232</v>
      </c>
      <c r="V110" s="0" t="n">
        <v>1</v>
      </c>
      <c r="W110" s="0" t="n">
        <v>1</v>
      </c>
      <c r="X110" s="0" t="str">
        <f aca="false">"31811013751204"</f>
        <v>31811013751204</v>
      </c>
      <c r="Y110" s="0" t="s">
        <v>44</v>
      </c>
      <c r="Z110" s="0" t="s">
        <v>47</v>
      </c>
      <c r="AA110" s="0" t="s">
        <v>58</v>
      </c>
      <c r="AE110" s="1" t="s">
        <v>59</v>
      </c>
      <c r="AF110" s="1" t="s">
        <v>166</v>
      </c>
      <c r="AG110" s="0" t="n">
        <v>3184</v>
      </c>
    </row>
    <row r="111" customFormat="false" ht="12.8" hidden="false" customHeight="false" outlineLevel="0" collapsed="false">
      <c r="A111" s="0" t="n">
        <v>61339</v>
      </c>
      <c r="B111" s="0" t="n">
        <v>66651</v>
      </c>
      <c r="C111" s="0" t="n">
        <v>813144</v>
      </c>
      <c r="D111" s="0" t="s">
        <v>34</v>
      </c>
      <c r="E111" s="0" t="s">
        <v>34</v>
      </c>
      <c r="F111" s="0" t="s">
        <v>51</v>
      </c>
      <c r="G111" s="0" t="s">
        <v>36</v>
      </c>
      <c r="H111" s="0" t="s">
        <v>233</v>
      </c>
      <c r="J111" s="0" t="s">
        <v>233</v>
      </c>
      <c r="M111" s="0" t="s">
        <v>234</v>
      </c>
      <c r="O111" s="0" t="s">
        <v>235</v>
      </c>
      <c r="P111" s="0" t="n">
        <v>1960</v>
      </c>
      <c r="Q111" s="0" t="s">
        <v>44</v>
      </c>
      <c r="R111" s="0" t="s">
        <v>236</v>
      </c>
      <c r="S111" s="0" t="s">
        <v>237</v>
      </c>
      <c r="T111" s="0" t="s">
        <v>238</v>
      </c>
      <c r="V111" s="0" t="n">
        <v>1</v>
      </c>
      <c r="W111" s="0" t="n">
        <v>1</v>
      </c>
      <c r="X111" s="0" t="str">
        <f aca="false">"31811013751410"</f>
        <v>31811013751410</v>
      </c>
      <c r="Y111" s="0" t="s">
        <v>44</v>
      </c>
      <c r="Z111" s="0" t="s">
        <v>47</v>
      </c>
      <c r="AA111" s="0" t="s">
        <v>58</v>
      </c>
      <c r="AE111" s="1" t="s">
        <v>59</v>
      </c>
      <c r="AF111" s="1" t="s">
        <v>239</v>
      </c>
      <c r="AG111" s="0" t="n">
        <v>4487</v>
      </c>
      <c r="AH111" s="1" t="s">
        <v>240</v>
      </c>
    </row>
    <row r="112" customFormat="false" ht="12.8" hidden="false" customHeight="false" outlineLevel="0" collapsed="false">
      <c r="A112" s="0" t="n">
        <v>61339</v>
      </c>
      <c r="B112" s="0" t="n">
        <v>66651</v>
      </c>
      <c r="C112" s="0" t="n">
        <v>821467</v>
      </c>
      <c r="D112" s="0" t="s">
        <v>34</v>
      </c>
      <c r="E112" s="0" t="s">
        <v>34</v>
      </c>
      <c r="F112" s="0" t="s">
        <v>51</v>
      </c>
      <c r="G112" s="0" t="s">
        <v>36</v>
      </c>
      <c r="H112" s="0" t="s">
        <v>233</v>
      </c>
      <c r="J112" s="0" t="s">
        <v>233</v>
      </c>
      <c r="M112" s="0" t="s">
        <v>234</v>
      </c>
      <c r="O112" s="0" t="s">
        <v>235</v>
      </c>
      <c r="P112" s="0" t="n">
        <v>1960</v>
      </c>
      <c r="Q112" s="0" t="s">
        <v>44</v>
      </c>
      <c r="R112" s="0" t="s">
        <v>236</v>
      </c>
      <c r="S112" s="0" t="s">
        <v>237</v>
      </c>
      <c r="T112" s="0" t="s">
        <v>241</v>
      </c>
      <c r="V112" s="0" t="n">
        <v>1</v>
      </c>
      <c r="W112" s="0" t="n">
        <v>1</v>
      </c>
      <c r="X112" s="0" t="str">
        <f aca="false">"31811013850857"</f>
        <v>31811013850857</v>
      </c>
      <c r="Y112" s="0" t="s">
        <v>44</v>
      </c>
      <c r="Z112" s="0" t="s">
        <v>47</v>
      </c>
      <c r="AA112" s="0" t="s">
        <v>58</v>
      </c>
      <c r="AE112" s="1" t="s">
        <v>59</v>
      </c>
      <c r="AF112" s="1" t="s">
        <v>239</v>
      </c>
      <c r="AG112" s="0" t="n">
        <v>4487</v>
      </c>
    </row>
    <row r="113" customFormat="false" ht="12.8" hidden="false" customHeight="false" outlineLevel="0" collapsed="false">
      <c r="A113" s="0" t="n">
        <v>445627</v>
      </c>
      <c r="B113" s="0" t="n">
        <v>604993</v>
      </c>
      <c r="C113" s="0" t="n">
        <v>816315</v>
      </c>
      <c r="D113" s="0" t="s">
        <v>34</v>
      </c>
      <c r="E113" s="0" t="s">
        <v>34</v>
      </c>
      <c r="F113" s="0" t="s">
        <v>51</v>
      </c>
      <c r="G113" s="0" t="s">
        <v>36</v>
      </c>
      <c r="H113" s="0" t="s">
        <v>242</v>
      </c>
      <c r="J113" s="0" t="s">
        <v>233</v>
      </c>
      <c r="M113" s="0" t="s">
        <v>243</v>
      </c>
      <c r="N113" s="1" t="s">
        <v>244</v>
      </c>
      <c r="O113" s="0" t="s">
        <v>245</v>
      </c>
      <c r="P113" s="0" t="n">
        <v>1992</v>
      </c>
      <c r="Q113" s="0" t="s">
        <v>44</v>
      </c>
      <c r="R113" s="0" t="s">
        <v>246</v>
      </c>
      <c r="S113" s="0" t="s">
        <v>247</v>
      </c>
      <c r="T113" s="0" t="n">
        <v>2011</v>
      </c>
      <c r="V113" s="0" t="n">
        <v>1</v>
      </c>
      <c r="W113" s="0" t="n">
        <v>1</v>
      </c>
      <c r="X113" s="0" t="str">
        <f aca="false">"31811013782746"</f>
        <v>31811013782746</v>
      </c>
      <c r="Y113" s="0" t="s">
        <v>44</v>
      </c>
      <c r="Z113" s="0" t="s">
        <v>47</v>
      </c>
      <c r="AA113" s="0" t="s">
        <v>58</v>
      </c>
      <c r="AE113" s="1" t="s">
        <v>59</v>
      </c>
      <c r="AF113" s="1" t="s">
        <v>239</v>
      </c>
      <c r="AG113" s="0" t="n">
        <v>3545</v>
      </c>
    </row>
    <row r="114" customFormat="false" ht="12.8" hidden="false" customHeight="false" outlineLevel="0" collapsed="false">
      <c r="A114" s="0" t="n">
        <v>445627</v>
      </c>
      <c r="B114" s="0" t="n">
        <v>604993</v>
      </c>
      <c r="C114" s="0" t="n">
        <v>827830</v>
      </c>
      <c r="D114" s="0" t="s">
        <v>34</v>
      </c>
      <c r="E114" s="0" t="s">
        <v>34</v>
      </c>
      <c r="F114" s="0" t="s">
        <v>51</v>
      </c>
      <c r="G114" s="0" t="s">
        <v>36</v>
      </c>
      <c r="H114" s="0" t="s">
        <v>242</v>
      </c>
      <c r="J114" s="0" t="s">
        <v>233</v>
      </c>
      <c r="M114" s="0" t="s">
        <v>243</v>
      </c>
      <c r="N114" s="1" t="s">
        <v>244</v>
      </c>
      <c r="O114" s="0" t="s">
        <v>245</v>
      </c>
      <c r="P114" s="0" t="n">
        <v>1992</v>
      </c>
      <c r="Q114" s="0" t="s">
        <v>44</v>
      </c>
      <c r="R114" s="0" t="s">
        <v>246</v>
      </c>
      <c r="S114" s="0" t="s">
        <v>247</v>
      </c>
      <c r="T114" s="0" t="n">
        <v>2012</v>
      </c>
      <c r="V114" s="0" t="n">
        <v>1</v>
      </c>
      <c r="W114" s="0" t="n">
        <v>1</v>
      </c>
      <c r="X114" s="0" t="str">
        <f aca="false">"31811013903185"</f>
        <v>31811013903185</v>
      </c>
      <c r="Y114" s="0" t="s">
        <v>44</v>
      </c>
      <c r="Z114" s="0" t="s">
        <v>47</v>
      </c>
      <c r="AA114" s="0" t="s">
        <v>58</v>
      </c>
      <c r="AE114" s="1" t="s">
        <v>59</v>
      </c>
      <c r="AF114" s="1" t="s">
        <v>239</v>
      </c>
      <c r="AG114" s="0" t="n">
        <v>3545</v>
      </c>
    </row>
    <row r="115" customFormat="false" ht="12.8" hidden="false" customHeight="false" outlineLevel="0" collapsed="false">
      <c r="A115" s="0" t="n">
        <v>454193</v>
      </c>
      <c r="B115" s="0" t="n">
        <v>540495</v>
      </c>
      <c r="C115" s="0" t="n">
        <v>773539</v>
      </c>
      <c r="D115" s="0" t="s">
        <v>34</v>
      </c>
      <c r="E115" s="0" t="s">
        <v>34</v>
      </c>
      <c r="F115" s="0" t="s">
        <v>51</v>
      </c>
      <c r="G115" s="0" t="s">
        <v>36</v>
      </c>
      <c r="H115" s="0" t="s">
        <v>248</v>
      </c>
      <c r="J115" s="0" t="s">
        <v>248</v>
      </c>
      <c r="M115" s="0" t="s">
        <v>249</v>
      </c>
      <c r="O115" s="0" t="s">
        <v>250</v>
      </c>
      <c r="P115" s="0" t="n">
        <v>1954</v>
      </c>
      <c r="Q115" s="0" t="s">
        <v>44</v>
      </c>
      <c r="R115" s="0" t="s">
        <v>251</v>
      </c>
      <c r="S115" s="0" t="s">
        <v>252</v>
      </c>
      <c r="T115" s="0" t="s">
        <v>253</v>
      </c>
      <c r="V115" s="0" t="n">
        <v>1</v>
      </c>
      <c r="W115" s="0" t="n">
        <v>1</v>
      </c>
      <c r="X115" s="0" t="str">
        <f aca="false">"31811013189397"</f>
        <v>31811013189397</v>
      </c>
      <c r="Y115" s="0" t="s">
        <v>44</v>
      </c>
      <c r="Z115" s="0" t="s">
        <v>47</v>
      </c>
      <c r="AA115" s="0" t="s">
        <v>58</v>
      </c>
      <c r="AE115" s="1" t="s">
        <v>59</v>
      </c>
      <c r="AF115" s="1" t="s">
        <v>254</v>
      </c>
      <c r="AG115" s="0" t="n">
        <v>10302</v>
      </c>
    </row>
    <row r="116" customFormat="false" ht="12.8" hidden="false" customHeight="false" outlineLevel="0" collapsed="false">
      <c r="A116" s="0" t="n">
        <v>438189</v>
      </c>
      <c r="B116" s="0" t="n">
        <v>523570</v>
      </c>
      <c r="C116" s="0" t="n">
        <v>587674</v>
      </c>
      <c r="D116" s="0" t="s">
        <v>34</v>
      </c>
      <c r="E116" s="0" t="s">
        <v>34</v>
      </c>
      <c r="F116" s="0" t="s">
        <v>51</v>
      </c>
      <c r="G116" s="0" t="s">
        <v>36</v>
      </c>
      <c r="H116" s="0" t="s">
        <v>255</v>
      </c>
      <c r="I116" s="0" t="s">
        <v>256</v>
      </c>
      <c r="J116" s="0" t="s">
        <v>255</v>
      </c>
      <c r="M116" s="0" t="s">
        <v>257</v>
      </c>
      <c r="N116" s="0" t="s">
        <v>258</v>
      </c>
      <c r="O116" s="0" t="s">
        <v>259</v>
      </c>
      <c r="P116" s="0" t="n">
        <v>1972</v>
      </c>
      <c r="Q116" s="0" t="s">
        <v>44</v>
      </c>
      <c r="R116" s="0" t="s">
        <v>260</v>
      </c>
      <c r="S116" s="0" t="s">
        <v>261</v>
      </c>
      <c r="T116" s="0" t="n">
        <v>2000</v>
      </c>
      <c r="V116" s="0" t="n">
        <v>1</v>
      </c>
      <c r="W116" s="0" t="n">
        <v>1</v>
      </c>
      <c r="X116" s="0" t="str">
        <f aca="false">"31811012197078"</f>
        <v>31811012197078</v>
      </c>
      <c r="Y116" s="0" t="s">
        <v>44</v>
      </c>
      <c r="Z116" s="0" t="s">
        <v>47</v>
      </c>
      <c r="AA116" s="0" t="s">
        <v>58</v>
      </c>
      <c r="AE116" s="1" t="s">
        <v>59</v>
      </c>
      <c r="AF116" s="1" t="s">
        <v>262</v>
      </c>
      <c r="AG116" s="0" t="n">
        <v>4175</v>
      </c>
    </row>
    <row r="117" customFormat="false" ht="12.8" hidden="false" customHeight="false" outlineLevel="0" collapsed="false">
      <c r="A117" s="0" t="n">
        <v>438189</v>
      </c>
      <c r="B117" s="0" t="n">
        <v>523570</v>
      </c>
      <c r="C117" s="0" t="n">
        <v>587675</v>
      </c>
      <c r="D117" s="0" t="s">
        <v>34</v>
      </c>
      <c r="E117" s="0" t="s">
        <v>34</v>
      </c>
      <c r="F117" s="0" t="s">
        <v>51</v>
      </c>
      <c r="G117" s="0" t="s">
        <v>36</v>
      </c>
      <c r="H117" s="0" t="s">
        <v>255</v>
      </c>
      <c r="I117" s="0" t="s">
        <v>256</v>
      </c>
      <c r="J117" s="0" t="s">
        <v>255</v>
      </c>
      <c r="M117" s="0" t="s">
        <v>257</v>
      </c>
      <c r="N117" s="0" t="s">
        <v>258</v>
      </c>
      <c r="O117" s="0" t="s">
        <v>259</v>
      </c>
      <c r="P117" s="0" t="n">
        <v>1972</v>
      </c>
      <c r="Q117" s="0" t="s">
        <v>44</v>
      </c>
      <c r="R117" s="0" t="s">
        <v>260</v>
      </c>
      <c r="S117" s="0" t="s">
        <v>261</v>
      </c>
      <c r="T117" s="0" t="n">
        <v>1999</v>
      </c>
      <c r="V117" s="0" t="n">
        <v>1</v>
      </c>
      <c r="W117" s="0" t="n">
        <v>1</v>
      </c>
      <c r="X117" s="0" t="str">
        <f aca="false">"31811012070234"</f>
        <v>31811012070234</v>
      </c>
      <c r="Y117" s="0" t="s">
        <v>44</v>
      </c>
      <c r="Z117" s="0" t="s">
        <v>47</v>
      </c>
      <c r="AA117" s="0" t="s">
        <v>58</v>
      </c>
      <c r="AE117" s="1" t="s">
        <v>59</v>
      </c>
      <c r="AF117" s="1" t="s">
        <v>262</v>
      </c>
      <c r="AG117" s="0" t="n">
        <v>4175</v>
      </c>
    </row>
    <row r="118" customFormat="false" ht="12.8" hidden="false" customHeight="false" outlineLevel="0" collapsed="false">
      <c r="A118" s="0" t="n">
        <v>438189</v>
      </c>
      <c r="B118" s="0" t="n">
        <v>523570</v>
      </c>
      <c r="C118" s="0" t="n">
        <v>587676</v>
      </c>
      <c r="D118" s="0" t="s">
        <v>34</v>
      </c>
      <c r="E118" s="0" t="s">
        <v>34</v>
      </c>
      <c r="F118" s="0" t="s">
        <v>51</v>
      </c>
      <c r="G118" s="0" t="s">
        <v>36</v>
      </c>
      <c r="H118" s="0" t="s">
        <v>255</v>
      </c>
      <c r="I118" s="0" t="s">
        <v>256</v>
      </c>
      <c r="J118" s="0" t="s">
        <v>255</v>
      </c>
      <c r="M118" s="0" t="s">
        <v>257</v>
      </c>
      <c r="N118" s="0" t="s">
        <v>258</v>
      </c>
      <c r="O118" s="0" t="s">
        <v>259</v>
      </c>
      <c r="P118" s="0" t="n">
        <v>1972</v>
      </c>
      <c r="Q118" s="0" t="s">
        <v>44</v>
      </c>
      <c r="R118" s="0" t="s">
        <v>260</v>
      </c>
      <c r="S118" s="0" t="s">
        <v>261</v>
      </c>
      <c r="T118" s="0" t="n">
        <v>1997</v>
      </c>
      <c r="V118" s="0" t="n">
        <v>1</v>
      </c>
      <c r="W118" s="0" t="n">
        <v>1</v>
      </c>
      <c r="X118" s="0" t="str">
        <f aca="false">"31811010595067"</f>
        <v>31811010595067</v>
      </c>
      <c r="Y118" s="0" t="s">
        <v>44</v>
      </c>
      <c r="Z118" s="0" t="s">
        <v>47</v>
      </c>
      <c r="AA118" s="0" t="s">
        <v>58</v>
      </c>
      <c r="AE118" s="1" t="s">
        <v>59</v>
      </c>
      <c r="AF118" s="1" t="s">
        <v>262</v>
      </c>
      <c r="AG118" s="0" t="n">
        <v>4175</v>
      </c>
    </row>
    <row r="119" customFormat="false" ht="12.8" hidden="false" customHeight="false" outlineLevel="0" collapsed="false">
      <c r="A119" s="0" t="n">
        <v>438189</v>
      </c>
      <c r="B119" s="0" t="n">
        <v>523570</v>
      </c>
      <c r="C119" s="0" t="n">
        <v>587677</v>
      </c>
      <c r="D119" s="0" t="s">
        <v>34</v>
      </c>
      <c r="E119" s="0" t="s">
        <v>34</v>
      </c>
      <c r="F119" s="0" t="s">
        <v>51</v>
      </c>
      <c r="G119" s="0" t="s">
        <v>36</v>
      </c>
      <c r="H119" s="0" t="s">
        <v>255</v>
      </c>
      <c r="I119" s="0" t="s">
        <v>256</v>
      </c>
      <c r="J119" s="0" t="s">
        <v>255</v>
      </c>
      <c r="M119" s="0" t="s">
        <v>257</v>
      </c>
      <c r="N119" s="0" t="s">
        <v>258</v>
      </c>
      <c r="O119" s="0" t="s">
        <v>259</v>
      </c>
      <c r="P119" s="0" t="n">
        <v>1972</v>
      </c>
      <c r="Q119" s="0" t="s">
        <v>44</v>
      </c>
      <c r="R119" s="0" t="s">
        <v>260</v>
      </c>
      <c r="S119" s="0" t="s">
        <v>261</v>
      </c>
      <c r="T119" s="0" t="n">
        <v>1996</v>
      </c>
      <c r="V119" s="0" t="n">
        <v>1</v>
      </c>
      <c r="W119" s="0" t="n">
        <v>1</v>
      </c>
      <c r="X119" s="0" t="str">
        <f aca="false">"31811011301648"</f>
        <v>31811011301648</v>
      </c>
      <c r="Y119" s="0" t="s">
        <v>44</v>
      </c>
      <c r="Z119" s="0" t="s">
        <v>47</v>
      </c>
      <c r="AA119" s="0" t="s">
        <v>58</v>
      </c>
      <c r="AE119" s="1" t="s">
        <v>59</v>
      </c>
      <c r="AF119" s="1" t="s">
        <v>262</v>
      </c>
      <c r="AG119" s="0" t="n">
        <v>4175</v>
      </c>
    </row>
    <row r="120" customFormat="false" ht="12.8" hidden="false" customHeight="false" outlineLevel="0" collapsed="false">
      <c r="A120" s="0" t="n">
        <v>438189</v>
      </c>
      <c r="B120" s="0" t="n">
        <v>523570</v>
      </c>
      <c r="C120" s="0" t="n">
        <v>587678</v>
      </c>
      <c r="D120" s="0" t="s">
        <v>34</v>
      </c>
      <c r="E120" s="0" t="s">
        <v>34</v>
      </c>
      <c r="F120" s="0" t="s">
        <v>51</v>
      </c>
      <c r="G120" s="0" t="s">
        <v>36</v>
      </c>
      <c r="H120" s="0" t="s">
        <v>255</v>
      </c>
      <c r="I120" s="0" t="s">
        <v>256</v>
      </c>
      <c r="J120" s="0" t="s">
        <v>255</v>
      </c>
      <c r="M120" s="0" t="s">
        <v>257</v>
      </c>
      <c r="N120" s="0" t="s">
        <v>258</v>
      </c>
      <c r="O120" s="0" t="s">
        <v>259</v>
      </c>
      <c r="P120" s="0" t="n">
        <v>1972</v>
      </c>
      <c r="Q120" s="0" t="s">
        <v>44</v>
      </c>
      <c r="R120" s="0" t="s">
        <v>260</v>
      </c>
      <c r="S120" s="0" t="s">
        <v>261</v>
      </c>
      <c r="T120" s="0" t="n">
        <v>1995</v>
      </c>
      <c r="V120" s="0" t="n">
        <v>1</v>
      </c>
      <c r="W120" s="0" t="n">
        <v>1</v>
      </c>
      <c r="X120" s="0" t="str">
        <f aca="false">"31811010989955"</f>
        <v>31811010989955</v>
      </c>
      <c r="Y120" s="0" t="s">
        <v>44</v>
      </c>
      <c r="Z120" s="0" t="s">
        <v>47</v>
      </c>
      <c r="AA120" s="0" t="s">
        <v>58</v>
      </c>
      <c r="AE120" s="1" t="s">
        <v>59</v>
      </c>
      <c r="AF120" s="1" t="s">
        <v>262</v>
      </c>
      <c r="AG120" s="0" t="n">
        <v>4175</v>
      </c>
    </row>
    <row r="121" customFormat="false" ht="12.8" hidden="false" customHeight="false" outlineLevel="0" collapsed="false">
      <c r="A121" s="0" t="n">
        <v>438189</v>
      </c>
      <c r="B121" s="0" t="n">
        <v>523570</v>
      </c>
      <c r="C121" s="0" t="n">
        <v>587679</v>
      </c>
      <c r="D121" s="0" t="s">
        <v>34</v>
      </c>
      <c r="E121" s="0" t="s">
        <v>34</v>
      </c>
      <c r="F121" s="0" t="s">
        <v>51</v>
      </c>
      <c r="G121" s="0" t="s">
        <v>36</v>
      </c>
      <c r="H121" s="0" t="s">
        <v>255</v>
      </c>
      <c r="I121" s="0" t="s">
        <v>256</v>
      </c>
      <c r="J121" s="0" t="s">
        <v>255</v>
      </c>
      <c r="M121" s="0" t="s">
        <v>257</v>
      </c>
      <c r="N121" s="0" t="s">
        <v>258</v>
      </c>
      <c r="O121" s="0" t="s">
        <v>259</v>
      </c>
      <c r="P121" s="0" t="n">
        <v>1972</v>
      </c>
      <c r="Q121" s="0" t="s">
        <v>44</v>
      </c>
      <c r="R121" s="0" t="s">
        <v>260</v>
      </c>
      <c r="S121" s="0" t="s">
        <v>261</v>
      </c>
      <c r="T121" s="0" t="n">
        <v>1993</v>
      </c>
      <c r="V121" s="0" t="n">
        <v>1</v>
      </c>
      <c r="W121" s="0" t="n">
        <v>1</v>
      </c>
      <c r="X121" s="0" t="str">
        <f aca="false">"31811011267617"</f>
        <v>31811011267617</v>
      </c>
      <c r="Y121" s="0" t="s">
        <v>44</v>
      </c>
      <c r="Z121" s="0" t="s">
        <v>47</v>
      </c>
      <c r="AA121" s="0" t="s">
        <v>58</v>
      </c>
      <c r="AE121" s="1" t="s">
        <v>59</v>
      </c>
      <c r="AF121" s="1" t="s">
        <v>262</v>
      </c>
      <c r="AG121" s="0" t="n">
        <v>4175</v>
      </c>
    </row>
    <row r="122" customFormat="false" ht="12.8" hidden="false" customHeight="false" outlineLevel="0" collapsed="false">
      <c r="A122" s="0" t="n">
        <v>438189</v>
      </c>
      <c r="B122" s="0" t="n">
        <v>523570</v>
      </c>
      <c r="C122" s="0" t="n">
        <v>587680</v>
      </c>
      <c r="D122" s="0" t="s">
        <v>34</v>
      </c>
      <c r="E122" s="0" t="s">
        <v>34</v>
      </c>
      <c r="F122" s="0" t="s">
        <v>51</v>
      </c>
      <c r="G122" s="0" t="s">
        <v>36</v>
      </c>
      <c r="H122" s="0" t="s">
        <v>255</v>
      </c>
      <c r="I122" s="0" t="s">
        <v>256</v>
      </c>
      <c r="J122" s="0" t="s">
        <v>255</v>
      </c>
      <c r="M122" s="0" t="s">
        <v>257</v>
      </c>
      <c r="N122" s="0" t="s">
        <v>258</v>
      </c>
      <c r="O122" s="0" t="s">
        <v>259</v>
      </c>
      <c r="P122" s="0" t="n">
        <v>1972</v>
      </c>
      <c r="Q122" s="0" t="s">
        <v>44</v>
      </c>
      <c r="R122" s="0" t="s">
        <v>260</v>
      </c>
      <c r="S122" s="0" t="s">
        <v>261</v>
      </c>
      <c r="T122" s="0" t="n">
        <v>1992</v>
      </c>
      <c r="V122" s="0" t="n">
        <v>1</v>
      </c>
      <c r="W122" s="0" t="n">
        <v>1</v>
      </c>
      <c r="X122" s="0" t="str">
        <f aca="false">"31811011267575"</f>
        <v>31811011267575</v>
      </c>
      <c r="Y122" s="0" t="s">
        <v>44</v>
      </c>
      <c r="Z122" s="0" t="s">
        <v>47</v>
      </c>
      <c r="AA122" s="0" t="s">
        <v>58</v>
      </c>
      <c r="AE122" s="1" t="s">
        <v>59</v>
      </c>
      <c r="AF122" s="1" t="s">
        <v>262</v>
      </c>
      <c r="AG122" s="0" t="n">
        <v>4175</v>
      </c>
    </row>
    <row r="123" customFormat="false" ht="12.8" hidden="false" customHeight="false" outlineLevel="0" collapsed="false">
      <c r="A123" s="0" t="n">
        <v>438189</v>
      </c>
      <c r="B123" s="0" t="n">
        <v>523570</v>
      </c>
      <c r="C123" s="0" t="n">
        <v>587681</v>
      </c>
      <c r="D123" s="0" t="s">
        <v>34</v>
      </c>
      <c r="E123" s="0" t="s">
        <v>34</v>
      </c>
      <c r="F123" s="0" t="s">
        <v>51</v>
      </c>
      <c r="G123" s="0" t="s">
        <v>36</v>
      </c>
      <c r="H123" s="0" t="s">
        <v>255</v>
      </c>
      <c r="I123" s="0" t="s">
        <v>256</v>
      </c>
      <c r="J123" s="0" t="s">
        <v>255</v>
      </c>
      <c r="M123" s="0" t="s">
        <v>257</v>
      </c>
      <c r="N123" s="0" t="s">
        <v>258</v>
      </c>
      <c r="O123" s="0" t="s">
        <v>259</v>
      </c>
      <c r="P123" s="0" t="n">
        <v>1972</v>
      </c>
      <c r="Q123" s="0" t="s">
        <v>44</v>
      </c>
      <c r="R123" s="0" t="s">
        <v>260</v>
      </c>
      <c r="S123" s="0" t="s">
        <v>261</v>
      </c>
      <c r="T123" s="0" t="n">
        <v>1991</v>
      </c>
      <c r="V123" s="0" t="n">
        <v>1</v>
      </c>
      <c r="W123" s="0" t="n">
        <v>1</v>
      </c>
      <c r="X123" s="0" t="str">
        <f aca="false">"31811011267534"</f>
        <v>31811011267534</v>
      </c>
      <c r="Y123" s="0" t="s">
        <v>44</v>
      </c>
      <c r="Z123" s="0" t="s">
        <v>47</v>
      </c>
      <c r="AA123" s="0" t="s">
        <v>58</v>
      </c>
      <c r="AE123" s="1" t="s">
        <v>59</v>
      </c>
      <c r="AF123" s="1" t="s">
        <v>262</v>
      </c>
      <c r="AG123" s="0" t="n">
        <v>4175</v>
      </c>
    </row>
    <row r="124" customFormat="false" ht="12.8" hidden="false" customHeight="false" outlineLevel="0" collapsed="false">
      <c r="A124" s="0" t="n">
        <v>438189</v>
      </c>
      <c r="B124" s="0" t="n">
        <v>523570</v>
      </c>
      <c r="C124" s="0" t="n">
        <v>587682</v>
      </c>
      <c r="D124" s="0" t="s">
        <v>34</v>
      </c>
      <c r="E124" s="0" t="s">
        <v>34</v>
      </c>
      <c r="F124" s="0" t="s">
        <v>51</v>
      </c>
      <c r="G124" s="0" t="s">
        <v>36</v>
      </c>
      <c r="H124" s="0" t="s">
        <v>255</v>
      </c>
      <c r="I124" s="0" t="s">
        <v>256</v>
      </c>
      <c r="J124" s="0" t="s">
        <v>255</v>
      </c>
      <c r="M124" s="0" t="s">
        <v>257</v>
      </c>
      <c r="N124" s="0" t="s">
        <v>258</v>
      </c>
      <c r="O124" s="0" t="s">
        <v>259</v>
      </c>
      <c r="P124" s="0" t="n">
        <v>1972</v>
      </c>
      <c r="Q124" s="0" t="s">
        <v>44</v>
      </c>
      <c r="R124" s="0" t="s">
        <v>260</v>
      </c>
      <c r="S124" s="0" t="s">
        <v>261</v>
      </c>
      <c r="T124" s="0" t="n">
        <v>1990</v>
      </c>
      <c r="V124" s="0" t="n">
        <v>1</v>
      </c>
      <c r="W124" s="0" t="n">
        <v>1</v>
      </c>
      <c r="X124" s="0" t="str">
        <f aca="false">"31811011267492"</f>
        <v>31811011267492</v>
      </c>
      <c r="Y124" s="0" t="s">
        <v>44</v>
      </c>
      <c r="Z124" s="0" t="s">
        <v>47</v>
      </c>
      <c r="AA124" s="0" t="s">
        <v>58</v>
      </c>
      <c r="AE124" s="1" t="s">
        <v>59</v>
      </c>
      <c r="AF124" s="1" t="s">
        <v>262</v>
      </c>
      <c r="AG124" s="0" t="n">
        <v>4175</v>
      </c>
    </row>
    <row r="125" customFormat="false" ht="12.8" hidden="false" customHeight="false" outlineLevel="0" collapsed="false">
      <c r="A125" s="0" t="n">
        <v>438189</v>
      </c>
      <c r="B125" s="0" t="n">
        <v>523570</v>
      </c>
      <c r="C125" s="0" t="n">
        <v>587683</v>
      </c>
      <c r="D125" s="0" t="s">
        <v>34</v>
      </c>
      <c r="E125" s="0" t="s">
        <v>34</v>
      </c>
      <c r="F125" s="0" t="s">
        <v>51</v>
      </c>
      <c r="G125" s="0" t="s">
        <v>36</v>
      </c>
      <c r="H125" s="0" t="s">
        <v>255</v>
      </c>
      <c r="I125" s="0" t="s">
        <v>256</v>
      </c>
      <c r="J125" s="0" t="s">
        <v>255</v>
      </c>
      <c r="M125" s="0" t="s">
        <v>257</v>
      </c>
      <c r="N125" s="0" t="s">
        <v>258</v>
      </c>
      <c r="O125" s="0" t="s">
        <v>259</v>
      </c>
      <c r="P125" s="0" t="n">
        <v>1972</v>
      </c>
      <c r="Q125" s="0" t="s">
        <v>44</v>
      </c>
      <c r="R125" s="0" t="s">
        <v>260</v>
      </c>
      <c r="S125" s="0" t="s">
        <v>261</v>
      </c>
      <c r="T125" s="0" t="n">
        <v>1989</v>
      </c>
      <c r="V125" s="0" t="n">
        <v>1</v>
      </c>
      <c r="W125" s="0" t="n">
        <v>1</v>
      </c>
      <c r="X125" s="0" t="str">
        <f aca="false">"31811011267450"</f>
        <v>31811011267450</v>
      </c>
      <c r="Y125" s="0" t="s">
        <v>44</v>
      </c>
      <c r="Z125" s="0" t="s">
        <v>47</v>
      </c>
      <c r="AA125" s="0" t="s">
        <v>58</v>
      </c>
      <c r="AE125" s="1" t="s">
        <v>59</v>
      </c>
      <c r="AF125" s="1" t="s">
        <v>262</v>
      </c>
      <c r="AG125" s="0" t="n">
        <v>4175</v>
      </c>
    </row>
    <row r="126" customFormat="false" ht="12.8" hidden="false" customHeight="false" outlineLevel="0" collapsed="false">
      <c r="A126" s="0" t="n">
        <v>438189</v>
      </c>
      <c r="B126" s="0" t="n">
        <v>523570</v>
      </c>
      <c r="C126" s="0" t="n">
        <v>587684</v>
      </c>
      <c r="D126" s="0" t="s">
        <v>34</v>
      </c>
      <c r="E126" s="0" t="s">
        <v>34</v>
      </c>
      <c r="F126" s="0" t="s">
        <v>51</v>
      </c>
      <c r="G126" s="0" t="s">
        <v>36</v>
      </c>
      <c r="H126" s="0" t="s">
        <v>255</v>
      </c>
      <c r="I126" s="0" t="s">
        <v>256</v>
      </c>
      <c r="J126" s="0" t="s">
        <v>255</v>
      </c>
      <c r="M126" s="0" t="s">
        <v>257</v>
      </c>
      <c r="N126" s="0" t="s">
        <v>258</v>
      </c>
      <c r="O126" s="0" t="s">
        <v>259</v>
      </c>
      <c r="P126" s="0" t="n">
        <v>1972</v>
      </c>
      <c r="Q126" s="0" t="s">
        <v>44</v>
      </c>
      <c r="R126" s="0" t="s">
        <v>260</v>
      </c>
      <c r="S126" s="0" t="s">
        <v>261</v>
      </c>
      <c r="T126" s="0" t="n">
        <v>1988</v>
      </c>
      <c r="V126" s="0" t="n">
        <v>1</v>
      </c>
      <c r="W126" s="0" t="n">
        <v>1</v>
      </c>
      <c r="X126" s="0" t="str">
        <f aca="false">"31811011267419"</f>
        <v>31811011267419</v>
      </c>
      <c r="Y126" s="0" t="s">
        <v>44</v>
      </c>
      <c r="Z126" s="0" t="s">
        <v>47</v>
      </c>
      <c r="AA126" s="0" t="s">
        <v>58</v>
      </c>
      <c r="AE126" s="1" t="s">
        <v>59</v>
      </c>
      <c r="AF126" s="1" t="s">
        <v>262</v>
      </c>
      <c r="AG126" s="0" t="n">
        <v>4175</v>
      </c>
    </row>
    <row r="127" customFormat="false" ht="12.8" hidden="false" customHeight="false" outlineLevel="0" collapsed="false">
      <c r="A127" s="0" t="n">
        <v>438189</v>
      </c>
      <c r="B127" s="0" t="n">
        <v>523570</v>
      </c>
      <c r="C127" s="0" t="n">
        <v>587685</v>
      </c>
      <c r="D127" s="0" t="s">
        <v>34</v>
      </c>
      <c r="E127" s="0" t="s">
        <v>34</v>
      </c>
      <c r="F127" s="0" t="s">
        <v>51</v>
      </c>
      <c r="G127" s="0" t="s">
        <v>36</v>
      </c>
      <c r="H127" s="0" t="s">
        <v>255</v>
      </c>
      <c r="I127" s="0" t="s">
        <v>256</v>
      </c>
      <c r="J127" s="0" t="s">
        <v>255</v>
      </c>
      <c r="M127" s="0" t="s">
        <v>257</v>
      </c>
      <c r="N127" s="0" t="s">
        <v>258</v>
      </c>
      <c r="O127" s="0" t="s">
        <v>259</v>
      </c>
      <c r="P127" s="0" t="n">
        <v>1972</v>
      </c>
      <c r="Q127" s="0" t="s">
        <v>44</v>
      </c>
      <c r="R127" s="0" t="s">
        <v>260</v>
      </c>
      <c r="S127" s="0" t="s">
        <v>261</v>
      </c>
      <c r="T127" s="0" t="n">
        <v>1987</v>
      </c>
      <c r="V127" s="0" t="n">
        <v>1</v>
      </c>
      <c r="W127" s="0" t="n">
        <v>1</v>
      </c>
      <c r="X127" s="0" t="str">
        <f aca="false">"31811011267401"</f>
        <v>31811011267401</v>
      </c>
      <c r="Y127" s="0" t="s">
        <v>44</v>
      </c>
      <c r="Z127" s="0" t="s">
        <v>47</v>
      </c>
      <c r="AA127" s="0" t="s">
        <v>58</v>
      </c>
      <c r="AE127" s="1" t="s">
        <v>59</v>
      </c>
      <c r="AF127" s="1" t="s">
        <v>262</v>
      </c>
      <c r="AG127" s="0" t="n">
        <v>4175</v>
      </c>
    </row>
    <row r="128" customFormat="false" ht="12.8" hidden="false" customHeight="false" outlineLevel="0" collapsed="false">
      <c r="A128" s="0" t="n">
        <v>438189</v>
      </c>
      <c r="B128" s="0" t="n">
        <v>523570</v>
      </c>
      <c r="C128" s="0" t="n">
        <v>587686</v>
      </c>
      <c r="D128" s="0" t="s">
        <v>34</v>
      </c>
      <c r="E128" s="0" t="s">
        <v>34</v>
      </c>
      <c r="F128" s="0" t="s">
        <v>51</v>
      </c>
      <c r="G128" s="0" t="s">
        <v>36</v>
      </c>
      <c r="H128" s="0" t="s">
        <v>255</v>
      </c>
      <c r="I128" s="0" t="s">
        <v>256</v>
      </c>
      <c r="J128" s="0" t="s">
        <v>255</v>
      </c>
      <c r="M128" s="0" t="s">
        <v>257</v>
      </c>
      <c r="N128" s="0" t="s">
        <v>258</v>
      </c>
      <c r="O128" s="0" t="s">
        <v>259</v>
      </c>
      <c r="P128" s="0" t="n">
        <v>1972</v>
      </c>
      <c r="Q128" s="0" t="s">
        <v>44</v>
      </c>
      <c r="R128" s="0" t="s">
        <v>260</v>
      </c>
      <c r="S128" s="0" t="s">
        <v>261</v>
      </c>
      <c r="T128" s="0" t="n">
        <v>1986</v>
      </c>
      <c r="V128" s="0" t="n">
        <v>1</v>
      </c>
      <c r="W128" s="0" t="n">
        <v>1</v>
      </c>
      <c r="X128" s="0" t="str">
        <f aca="false">"31811011267369"</f>
        <v>31811011267369</v>
      </c>
      <c r="Y128" s="0" t="s">
        <v>44</v>
      </c>
      <c r="Z128" s="0" t="s">
        <v>47</v>
      </c>
      <c r="AA128" s="0" t="s">
        <v>58</v>
      </c>
      <c r="AE128" s="1" t="s">
        <v>59</v>
      </c>
      <c r="AF128" s="1" t="s">
        <v>262</v>
      </c>
      <c r="AG128" s="0" t="n">
        <v>4175</v>
      </c>
    </row>
    <row r="129" customFormat="false" ht="12.8" hidden="false" customHeight="false" outlineLevel="0" collapsed="false">
      <c r="A129" s="0" t="n">
        <v>438189</v>
      </c>
      <c r="B129" s="0" t="n">
        <v>523570</v>
      </c>
      <c r="C129" s="0" t="n">
        <v>587687</v>
      </c>
      <c r="D129" s="0" t="s">
        <v>34</v>
      </c>
      <c r="E129" s="0" t="s">
        <v>34</v>
      </c>
      <c r="F129" s="0" t="s">
        <v>51</v>
      </c>
      <c r="G129" s="0" t="s">
        <v>36</v>
      </c>
      <c r="H129" s="0" t="s">
        <v>255</v>
      </c>
      <c r="I129" s="0" t="s">
        <v>256</v>
      </c>
      <c r="J129" s="0" t="s">
        <v>255</v>
      </c>
      <c r="M129" s="0" t="s">
        <v>257</v>
      </c>
      <c r="N129" s="0" t="s">
        <v>258</v>
      </c>
      <c r="O129" s="0" t="s">
        <v>259</v>
      </c>
      <c r="P129" s="0" t="n">
        <v>1972</v>
      </c>
      <c r="Q129" s="0" t="s">
        <v>44</v>
      </c>
      <c r="R129" s="0" t="s">
        <v>260</v>
      </c>
      <c r="S129" s="0" t="s">
        <v>261</v>
      </c>
      <c r="T129" s="0" t="n">
        <v>1981</v>
      </c>
      <c r="V129" s="0" t="n">
        <v>1</v>
      </c>
      <c r="W129" s="0" t="n">
        <v>1</v>
      </c>
      <c r="X129" s="0" t="str">
        <f aca="false">"31811011267328"</f>
        <v>31811011267328</v>
      </c>
      <c r="Y129" s="0" t="s">
        <v>44</v>
      </c>
      <c r="Z129" s="0" t="s">
        <v>47</v>
      </c>
      <c r="AA129" s="0" t="s">
        <v>58</v>
      </c>
      <c r="AE129" s="1" t="s">
        <v>59</v>
      </c>
      <c r="AF129" s="1" t="s">
        <v>262</v>
      </c>
      <c r="AG129" s="0" t="n">
        <v>4175</v>
      </c>
    </row>
    <row r="130" customFormat="false" ht="12.8" hidden="false" customHeight="false" outlineLevel="0" collapsed="false">
      <c r="A130" s="0" t="n">
        <v>438189</v>
      </c>
      <c r="B130" s="0" t="n">
        <v>523570</v>
      </c>
      <c r="C130" s="0" t="n">
        <v>587688</v>
      </c>
      <c r="D130" s="0" t="s">
        <v>34</v>
      </c>
      <c r="E130" s="0" t="s">
        <v>34</v>
      </c>
      <c r="F130" s="0" t="s">
        <v>51</v>
      </c>
      <c r="G130" s="0" t="s">
        <v>36</v>
      </c>
      <c r="H130" s="0" t="s">
        <v>255</v>
      </c>
      <c r="I130" s="0" t="s">
        <v>256</v>
      </c>
      <c r="J130" s="0" t="s">
        <v>255</v>
      </c>
      <c r="M130" s="0" t="s">
        <v>257</v>
      </c>
      <c r="N130" s="0" t="s">
        <v>258</v>
      </c>
      <c r="O130" s="0" t="s">
        <v>259</v>
      </c>
      <c r="P130" s="0" t="n">
        <v>1972</v>
      </c>
      <c r="Q130" s="0" t="s">
        <v>44</v>
      </c>
      <c r="R130" s="0" t="s">
        <v>260</v>
      </c>
      <c r="S130" s="0" t="s">
        <v>261</v>
      </c>
      <c r="T130" s="0" t="n">
        <v>1980</v>
      </c>
      <c r="V130" s="0" t="n">
        <v>1</v>
      </c>
      <c r="W130" s="0" t="n">
        <v>1</v>
      </c>
      <c r="X130" s="0" t="str">
        <f aca="false">"31811011267286"</f>
        <v>31811011267286</v>
      </c>
      <c r="Y130" s="0" t="s">
        <v>44</v>
      </c>
      <c r="Z130" s="0" t="s">
        <v>47</v>
      </c>
      <c r="AA130" s="0" t="s">
        <v>58</v>
      </c>
      <c r="AE130" s="1" t="s">
        <v>59</v>
      </c>
      <c r="AF130" s="1" t="s">
        <v>262</v>
      </c>
      <c r="AG130" s="0" t="n">
        <v>4175</v>
      </c>
    </row>
    <row r="131" customFormat="false" ht="12.8" hidden="false" customHeight="false" outlineLevel="0" collapsed="false">
      <c r="A131" s="0" t="n">
        <v>438189</v>
      </c>
      <c r="B131" s="0" t="n">
        <v>523570</v>
      </c>
      <c r="C131" s="0" t="n">
        <v>587689</v>
      </c>
      <c r="D131" s="0" t="s">
        <v>34</v>
      </c>
      <c r="E131" s="0" t="s">
        <v>34</v>
      </c>
      <c r="F131" s="0" t="s">
        <v>51</v>
      </c>
      <c r="G131" s="0" t="s">
        <v>36</v>
      </c>
      <c r="H131" s="0" t="s">
        <v>255</v>
      </c>
      <c r="I131" s="0" t="s">
        <v>256</v>
      </c>
      <c r="J131" s="0" t="s">
        <v>255</v>
      </c>
      <c r="M131" s="0" t="s">
        <v>257</v>
      </c>
      <c r="N131" s="0" t="s">
        <v>258</v>
      </c>
      <c r="O131" s="0" t="s">
        <v>259</v>
      </c>
      <c r="P131" s="0" t="n">
        <v>1972</v>
      </c>
      <c r="Q131" s="0" t="s">
        <v>44</v>
      </c>
      <c r="R131" s="0" t="s">
        <v>260</v>
      </c>
      <c r="S131" s="0" t="s">
        <v>261</v>
      </c>
      <c r="T131" s="0" t="n">
        <v>1979</v>
      </c>
      <c r="V131" s="0" t="n">
        <v>1</v>
      </c>
      <c r="W131" s="0" t="n">
        <v>1</v>
      </c>
      <c r="X131" s="0" t="str">
        <f aca="false">"31811011267245"</f>
        <v>31811011267245</v>
      </c>
      <c r="Y131" s="0" t="s">
        <v>44</v>
      </c>
      <c r="Z131" s="0" t="s">
        <v>47</v>
      </c>
      <c r="AA131" s="0" t="s">
        <v>58</v>
      </c>
      <c r="AE131" s="1" t="s">
        <v>59</v>
      </c>
      <c r="AF131" s="1" t="s">
        <v>262</v>
      </c>
      <c r="AG131" s="0" t="n">
        <v>4175</v>
      </c>
    </row>
    <row r="132" customFormat="false" ht="12.8" hidden="false" customHeight="false" outlineLevel="0" collapsed="false">
      <c r="A132" s="0" t="n">
        <v>438189</v>
      </c>
      <c r="B132" s="0" t="n">
        <v>523570</v>
      </c>
      <c r="C132" s="0" t="n">
        <v>587690</v>
      </c>
      <c r="D132" s="0" t="s">
        <v>34</v>
      </c>
      <c r="E132" s="0" t="s">
        <v>34</v>
      </c>
      <c r="F132" s="0" t="s">
        <v>51</v>
      </c>
      <c r="G132" s="0" t="s">
        <v>36</v>
      </c>
      <c r="H132" s="0" t="s">
        <v>255</v>
      </c>
      <c r="I132" s="0" t="s">
        <v>256</v>
      </c>
      <c r="J132" s="0" t="s">
        <v>255</v>
      </c>
      <c r="M132" s="0" t="s">
        <v>257</v>
      </c>
      <c r="N132" s="0" t="s">
        <v>258</v>
      </c>
      <c r="O132" s="0" t="s">
        <v>259</v>
      </c>
      <c r="P132" s="0" t="n">
        <v>1972</v>
      </c>
      <c r="Q132" s="0" t="s">
        <v>44</v>
      </c>
      <c r="R132" s="0" t="s">
        <v>260</v>
      </c>
      <c r="S132" s="0" t="s">
        <v>261</v>
      </c>
      <c r="T132" s="0" t="n">
        <v>1976</v>
      </c>
      <c r="V132" s="0" t="n">
        <v>1</v>
      </c>
      <c r="W132" s="0" t="n">
        <v>1</v>
      </c>
      <c r="X132" s="0" t="str">
        <f aca="false">"31811011267203"</f>
        <v>31811011267203</v>
      </c>
      <c r="Y132" s="0" t="s">
        <v>44</v>
      </c>
      <c r="Z132" s="0" t="s">
        <v>47</v>
      </c>
      <c r="AA132" s="0" t="s">
        <v>58</v>
      </c>
      <c r="AE132" s="1" t="s">
        <v>59</v>
      </c>
      <c r="AF132" s="1" t="s">
        <v>262</v>
      </c>
      <c r="AG132" s="0" t="n">
        <v>4175</v>
      </c>
    </row>
    <row r="133" customFormat="false" ht="12.8" hidden="false" customHeight="false" outlineLevel="0" collapsed="false">
      <c r="A133" s="0" t="n">
        <v>438189</v>
      </c>
      <c r="B133" s="0" t="n">
        <v>523570</v>
      </c>
      <c r="C133" s="0" t="n">
        <v>587691</v>
      </c>
      <c r="D133" s="0" t="s">
        <v>34</v>
      </c>
      <c r="E133" s="0" t="s">
        <v>34</v>
      </c>
      <c r="F133" s="0" t="s">
        <v>51</v>
      </c>
      <c r="G133" s="0" t="s">
        <v>36</v>
      </c>
      <c r="H133" s="0" t="s">
        <v>255</v>
      </c>
      <c r="I133" s="0" t="s">
        <v>256</v>
      </c>
      <c r="J133" s="0" t="s">
        <v>255</v>
      </c>
      <c r="M133" s="0" t="s">
        <v>257</v>
      </c>
      <c r="N133" s="0" t="s">
        <v>258</v>
      </c>
      <c r="O133" s="0" t="s">
        <v>259</v>
      </c>
      <c r="P133" s="0" t="n">
        <v>1972</v>
      </c>
      <c r="Q133" s="0" t="s">
        <v>44</v>
      </c>
      <c r="R133" s="0" t="s">
        <v>260</v>
      </c>
      <c r="S133" s="0" t="s">
        <v>261</v>
      </c>
      <c r="T133" s="0" t="n">
        <v>1975</v>
      </c>
      <c r="V133" s="0" t="n">
        <v>1</v>
      </c>
      <c r="W133" s="0" t="n">
        <v>1</v>
      </c>
      <c r="X133" s="0" t="str">
        <f aca="false">"31811011267161"</f>
        <v>31811011267161</v>
      </c>
      <c r="Y133" s="0" t="s">
        <v>44</v>
      </c>
      <c r="Z133" s="0" t="s">
        <v>47</v>
      </c>
      <c r="AA133" s="0" t="s">
        <v>58</v>
      </c>
      <c r="AE133" s="1" t="s">
        <v>59</v>
      </c>
      <c r="AF133" s="1" t="s">
        <v>262</v>
      </c>
      <c r="AG133" s="0" t="n">
        <v>4175</v>
      </c>
    </row>
    <row r="134" customFormat="false" ht="12.8" hidden="false" customHeight="false" outlineLevel="0" collapsed="false">
      <c r="A134" s="0" t="n">
        <v>438189</v>
      </c>
      <c r="B134" s="0" t="n">
        <v>523570</v>
      </c>
      <c r="C134" s="0" t="n">
        <v>587692</v>
      </c>
      <c r="D134" s="0" t="s">
        <v>34</v>
      </c>
      <c r="E134" s="0" t="s">
        <v>34</v>
      </c>
      <c r="F134" s="0" t="s">
        <v>51</v>
      </c>
      <c r="G134" s="0" t="s">
        <v>36</v>
      </c>
      <c r="H134" s="0" t="s">
        <v>255</v>
      </c>
      <c r="I134" s="0" t="s">
        <v>256</v>
      </c>
      <c r="J134" s="0" t="s">
        <v>255</v>
      </c>
      <c r="M134" s="0" t="s">
        <v>257</v>
      </c>
      <c r="N134" s="0" t="s">
        <v>258</v>
      </c>
      <c r="O134" s="0" t="s">
        <v>259</v>
      </c>
      <c r="P134" s="0" t="n">
        <v>1972</v>
      </c>
      <c r="Q134" s="0" t="s">
        <v>44</v>
      </c>
      <c r="R134" s="0" t="s">
        <v>260</v>
      </c>
      <c r="S134" s="0" t="s">
        <v>261</v>
      </c>
      <c r="T134" s="0" t="n">
        <v>1974</v>
      </c>
      <c r="V134" s="0" t="n">
        <v>1</v>
      </c>
      <c r="W134" s="0" t="n">
        <v>1</v>
      </c>
      <c r="X134" s="0" t="str">
        <f aca="false">"31811011267120"</f>
        <v>31811011267120</v>
      </c>
      <c r="Y134" s="0" t="s">
        <v>44</v>
      </c>
      <c r="Z134" s="0" t="s">
        <v>47</v>
      </c>
      <c r="AA134" s="0" t="s">
        <v>58</v>
      </c>
      <c r="AE134" s="1" t="s">
        <v>59</v>
      </c>
      <c r="AF134" s="1" t="s">
        <v>262</v>
      </c>
      <c r="AG134" s="0" t="n">
        <v>4175</v>
      </c>
    </row>
    <row r="135" customFormat="false" ht="12.8" hidden="false" customHeight="false" outlineLevel="0" collapsed="false">
      <c r="A135" s="0" t="n">
        <v>438189</v>
      </c>
      <c r="B135" s="0" t="n">
        <v>523570</v>
      </c>
      <c r="C135" s="0" t="n">
        <v>587693</v>
      </c>
      <c r="D135" s="0" t="s">
        <v>34</v>
      </c>
      <c r="E135" s="0" t="s">
        <v>34</v>
      </c>
      <c r="F135" s="0" t="s">
        <v>51</v>
      </c>
      <c r="G135" s="0" t="s">
        <v>36</v>
      </c>
      <c r="H135" s="0" t="s">
        <v>255</v>
      </c>
      <c r="I135" s="0" t="s">
        <v>256</v>
      </c>
      <c r="J135" s="0" t="s">
        <v>255</v>
      </c>
      <c r="M135" s="0" t="s">
        <v>257</v>
      </c>
      <c r="N135" s="0" t="s">
        <v>258</v>
      </c>
      <c r="O135" s="0" t="s">
        <v>259</v>
      </c>
      <c r="P135" s="0" t="n">
        <v>1972</v>
      </c>
      <c r="Q135" s="0" t="s">
        <v>44</v>
      </c>
      <c r="R135" s="0" t="s">
        <v>260</v>
      </c>
      <c r="S135" s="0" t="s">
        <v>261</v>
      </c>
      <c r="T135" s="0" t="n">
        <v>1973</v>
      </c>
      <c r="V135" s="0" t="n">
        <v>1</v>
      </c>
      <c r="W135" s="0" t="n">
        <v>1</v>
      </c>
      <c r="X135" s="0" t="str">
        <f aca="false">"31811011267393"</f>
        <v>31811011267393</v>
      </c>
      <c r="Y135" s="0" t="s">
        <v>44</v>
      </c>
      <c r="Z135" s="0" t="s">
        <v>47</v>
      </c>
      <c r="AA135" s="0" t="s">
        <v>58</v>
      </c>
      <c r="AE135" s="1" t="s">
        <v>59</v>
      </c>
      <c r="AF135" s="1" t="s">
        <v>262</v>
      </c>
      <c r="AG135" s="0" t="n">
        <v>4175</v>
      </c>
    </row>
    <row r="136" customFormat="false" ht="12.8" hidden="false" customHeight="false" outlineLevel="0" collapsed="false">
      <c r="A136" s="0" t="n">
        <v>438189</v>
      </c>
      <c r="B136" s="0" t="n">
        <v>523570</v>
      </c>
      <c r="C136" s="0" t="n">
        <v>587694</v>
      </c>
      <c r="D136" s="0" t="s">
        <v>34</v>
      </c>
      <c r="E136" s="0" t="s">
        <v>34</v>
      </c>
      <c r="F136" s="0" t="s">
        <v>51</v>
      </c>
      <c r="G136" s="0" t="s">
        <v>36</v>
      </c>
      <c r="H136" s="0" t="s">
        <v>255</v>
      </c>
      <c r="I136" s="0" t="s">
        <v>256</v>
      </c>
      <c r="J136" s="0" t="s">
        <v>255</v>
      </c>
      <c r="M136" s="0" t="s">
        <v>257</v>
      </c>
      <c r="N136" s="0" t="s">
        <v>258</v>
      </c>
      <c r="O136" s="0" t="s">
        <v>259</v>
      </c>
      <c r="P136" s="0" t="n">
        <v>1972</v>
      </c>
      <c r="Q136" s="0" t="s">
        <v>44</v>
      </c>
      <c r="R136" s="0" t="s">
        <v>260</v>
      </c>
      <c r="S136" s="0" t="s">
        <v>261</v>
      </c>
      <c r="T136" s="0" t="n">
        <v>1972</v>
      </c>
      <c r="V136" s="0" t="n">
        <v>1</v>
      </c>
      <c r="W136" s="0" t="n">
        <v>1</v>
      </c>
      <c r="X136" s="0" t="str">
        <f aca="false">"31811011267351"</f>
        <v>31811011267351</v>
      </c>
      <c r="Y136" s="0" t="s">
        <v>44</v>
      </c>
      <c r="Z136" s="0" t="s">
        <v>47</v>
      </c>
      <c r="AA136" s="0" t="s">
        <v>58</v>
      </c>
      <c r="AE136" s="1" t="s">
        <v>59</v>
      </c>
      <c r="AF136" s="1" t="s">
        <v>262</v>
      </c>
      <c r="AG136" s="0" t="n">
        <v>4175</v>
      </c>
    </row>
    <row r="137" customFormat="false" ht="12.8" hidden="false" customHeight="false" outlineLevel="0" collapsed="false">
      <c r="A137" s="0" t="n">
        <v>438189</v>
      </c>
      <c r="B137" s="0" t="n">
        <v>523570</v>
      </c>
      <c r="C137" s="0" t="n">
        <v>689773</v>
      </c>
      <c r="D137" s="0" t="s">
        <v>34</v>
      </c>
      <c r="E137" s="0" t="s">
        <v>34</v>
      </c>
      <c r="F137" s="0" t="s">
        <v>51</v>
      </c>
      <c r="G137" s="0" t="s">
        <v>36</v>
      </c>
      <c r="H137" s="0" t="s">
        <v>255</v>
      </c>
      <c r="I137" s="0" t="s">
        <v>256</v>
      </c>
      <c r="J137" s="0" t="s">
        <v>255</v>
      </c>
      <c r="M137" s="0" t="s">
        <v>257</v>
      </c>
      <c r="N137" s="0" t="s">
        <v>258</v>
      </c>
      <c r="O137" s="0" t="s">
        <v>259</v>
      </c>
      <c r="P137" s="0" t="n">
        <v>1972</v>
      </c>
      <c r="Q137" s="0" t="s">
        <v>44</v>
      </c>
      <c r="R137" s="0" t="s">
        <v>260</v>
      </c>
      <c r="S137" s="0" t="s">
        <v>261</v>
      </c>
      <c r="T137" s="0" t="n">
        <v>2001</v>
      </c>
      <c r="V137" s="0" t="n">
        <v>1</v>
      </c>
      <c r="W137" s="0" t="n">
        <v>1</v>
      </c>
      <c r="X137" s="0" t="str">
        <f aca="false">"31811012756865"</f>
        <v>31811012756865</v>
      </c>
      <c r="Y137" s="0" t="s">
        <v>44</v>
      </c>
      <c r="Z137" s="0" t="s">
        <v>47</v>
      </c>
      <c r="AA137" s="0" t="s">
        <v>58</v>
      </c>
      <c r="AE137" s="1" t="s">
        <v>59</v>
      </c>
      <c r="AF137" s="1" t="s">
        <v>262</v>
      </c>
      <c r="AG137" s="0" t="n">
        <v>4175</v>
      </c>
    </row>
    <row r="138" customFormat="false" ht="12.8" hidden="false" customHeight="false" outlineLevel="0" collapsed="false">
      <c r="A138" s="0" t="n">
        <v>438189</v>
      </c>
      <c r="B138" s="0" t="n">
        <v>523570</v>
      </c>
      <c r="C138" s="0" t="n">
        <v>702591</v>
      </c>
      <c r="D138" s="0" t="s">
        <v>34</v>
      </c>
      <c r="E138" s="0" t="s">
        <v>34</v>
      </c>
      <c r="F138" s="0" t="s">
        <v>51</v>
      </c>
      <c r="G138" s="0" t="s">
        <v>36</v>
      </c>
      <c r="H138" s="0" t="s">
        <v>255</v>
      </c>
      <c r="I138" s="0" t="s">
        <v>256</v>
      </c>
      <c r="J138" s="0" t="s">
        <v>255</v>
      </c>
      <c r="M138" s="0" t="s">
        <v>257</v>
      </c>
      <c r="N138" s="0" t="s">
        <v>258</v>
      </c>
      <c r="O138" s="0" t="s">
        <v>259</v>
      </c>
      <c r="P138" s="0" t="n">
        <v>1972</v>
      </c>
      <c r="Q138" s="0" t="s">
        <v>44</v>
      </c>
      <c r="R138" s="0" t="s">
        <v>260</v>
      </c>
      <c r="S138" s="0" t="s">
        <v>261</v>
      </c>
      <c r="T138" s="0" t="n">
        <v>2002</v>
      </c>
      <c r="V138" s="0" t="n">
        <v>1</v>
      </c>
      <c r="W138" s="0" t="n">
        <v>2</v>
      </c>
      <c r="X138" s="0" t="str">
        <f aca="false">"31811012842699"</f>
        <v>31811012842699</v>
      </c>
      <c r="Y138" s="0" t="s">
        <v>44</v>
      </c>
      <c r="Z138" s="0" t="s">
        <v>47</v>
      </c>
      <c r="AA138" s="0" t="s">
        <v>58</v>
      </c>
      <c r="AE138" s="1" t="s">
        <v>59</v>
      </c>
      <c r="AF138" s="1" t="s">
        <v>262</v>
      </c>
      <c r="AG138" s="0" t="n">
        <v>4175</v>
      </c>
    </row>
    <row r="139" customFormat="false" ht="12.8" hidden="false" customHeight="false" outlineLevel="0" collapsed="false">
      <c r="A139" s="0" t="n">
        <v>438189</v>
      </c>
      <c r="B139" s="0" t="n">
        <v>523570</v>
      </c>
      <c r="C139" s="0" t="n">
        <v>721003</v>
      </c>
      <c r="D139" s="0" t="s">
        <v>34</v>
      </c>
      <c r="E139" s="0" t="s">
        <v>34</v>
      </c>
      <c r="F139" s="0" t="s">
        <v>51</v>
      </c>
      <c r="G139" s="0" t="s">
        <v>36</v>
      </c>
      <c r="H139" s="0" t="s">
        <v>255</v>
      </c>
      <c r="I139" s="0" t="s">
        <v>256</v>
      </c>
      <c r="J139" s="0" t="s">
        <v>255</v>
      </c>
      <c r="M139" s="0" t="s">
        <v>257</v>
      </c>
      <c r="N139" s="0" t="s">
        <v>258</v>
      </c>
      <c r="O139" s="0" t="s">
        <v>259</v>
      </c>
      <c r="P139" s="0" t="n">
        <v>1972</v>
      </c>
      <c r="Q139" s="0" t="s">
        <v>44</v>
      </c>
      <c r="R139" s="0" t="s">
        <v>260</v>
      </c>
      <c r="S139" s="0" t="s">
        <v>261</v>
      </c>
      <c r="T139" s="0" t="n">
        <v>2003</v>
      </c>
      <c r="V139" s="0" t="n">
        <v>1</v>
      </c>
      <c r="W139" s="0" t="n">
        <v>1</v>
      </c>
      <c r="X139" s="0" t="str">
        <f aca="false">"31811012991827"</f>
        <v>31811012991827</v>
      </c>
      <c r="Y139" s="0" t="s">
        <v>44</v>
      </c>
      <c r="Z139" s="0" t="s">
        <v>47</v>
      </c>
      <c r="AA139" s="0" t="s">
        <v>58</v>
      </c>
      <c r="AE139" s="1" t="s">
        <v>59</v>
      </c>
      <c r="AF139" s="1" t="s">
        <v>262</v>
      </c>
      <c r="AG139" s="0" t="n">
        <v>4175</v>
      </c>
    </row>
    <row r="140" customFormat="false" ht="12.8" hidden="false" customHeight="false" outlineLevel="0" collapsed="false">
      <c r="A140" s="0" t="n">
        <v>438189</v>
      </c>
      <c r="B140" s="0" t="n">
        <v>523570</v>
      </c>
      <c r="C140" s="0" t="n">
        <v>737640</v>
      </c>
      <c r="D140" s="0" t="s">
        <v>34</v>
      </c>
      <c r="E140" s="0" t="s">
        <v>34</v>
      </c>
      <c r="F140" s="0" t="s">
        <v>51</v>
      </c>
      <c r="G140" s="0" t="s">
        <v>36</v>
      </c>
      <c r="H140" s="0" t="s">
        <v>255</v>
      </c>
      <c r="I140" s="0" t="s">
        <v>256</v>
      </c>
      <c r="J140" s="0" t="s">
        <v>255</v>
      </c>
      <c r="M140" s="0" t="s">
        <v>257</v>
      </c>
      <c r="N140" s="0" t="s">
        <v>258</v>
      </c>
      <c r="O140" s="0" t="s">
        <v>259</v>
      </c>
      <c r="P140" s="0" t="n">
        <v>1972</v>
      </c>
      <c r="Q140" s="0" t="s">
        <v>44</v>
      </c>
      <c r="R140" s="0" t="s">
        <v>260</v>
      </c>
      <c r="S140" s="0" t="s">
        <v>261</v>
      </c>
      <c r="T140" s="0" t="n">
        <v>2004</v>
      </c>
      <c r="V140" s="0" t="n">
        <v>1</v>
      </c>
      <c r="W140" s="0" t="n">
        <v>1</v>
      </c>
      <c r="X140" s="0" t="str">
        <f aca="false">"31811012593201"</f>
        <v>31811012593201</v>
      </c>
      <c r="Y140" s="0" t="s">
        <v>44</v>
      </c>
      <c r="Z140" s="0" t="s">
        <v>47</v>
      </c>
      <c r="AA140" s="0" t="s">
        <v>58</v>
      </c>
      <c r="AE140" s="1" t="s">
        <v>59</v>
      </c>
      <c r="AF140" s="1" t="s">
        <v>262</v>
      </c>
      <c r="AG140" s="0" t="n">
        <v>4175</v>
      </c>
    </row>
    <row r="141" customFormat="false" ht="12.8" hidden="false" customHeight="false" outlineLevel="0" collapsed="false">
      <c r="A141" s="0" t="n">
        <v>438189</v>
      </c>
      <c r="B141" s="0" t="n">
        <v>523570</v>
      </c>
      <c r="C141" s="0" t="n">
        <v>763786</v>
      </c>
      <c r="D141" s="0" t="s">
        <v>34</v>
      </c>
      <c r="E141" s="0" t="s">
        <v>34</v>
      </c>
      <c r="F141" s="0" t="s">
        <v>51</v>
      </c>
      <c r="G141" s="0" t="s">
        <v>36</v>
      </c>
      <c r="H141" s="0" t="s">
        <v>255</v>
      </c>
      <c r="I141" s="0" t="s">
        <v>256</v>
      </c>
      <c r="J141" s="0" t="s">
        <v>255</v>
      </c>
      <c r="M141" s="0" t="s">
        <v>257</v>
      </c>
      <c r="N141" s="0" t="s">
        <v>258</v>
      </c>
      <c r="O141" s="0" t="s">
        <v>259</v>
      </c>
      <c r="P141" s="0" t="n">
        <v>1972</v>
      </c>
      <c r="Q141" s="0" t="s">
        <v>44</v>
      </c>
      <c r="R141" s="0" t="s">
        <v>260</v>
      </c>
      <c r="S141" s="0" t="s">
        <v>261</v>
      </c>
      <c r="T141" s="0" t="n">
        <v>2006</v>
      </c>
      <c r="V141" s="0" t="n">
        <v>1</v>
      </c>
      <c r="W141" s="0" t="n">
        <v>1</v>
      </c>
      <c r="X141" s="0" t="str">
        <f aca="false">"31811012305408"</f>
        <v>31811012305408</v>
      </c>
      <c r="Y141" s="0" t="s">
        <v>44</v>
      </c>
      <c r="Z141" s="0" t="s">
        <v>47</v>
      </c>
      <c r="AA141" s="0" t="s">
        <v>58</v>
      </c>
      <c r="AE141" s="1" t="s">
        <v>59</v>
      </c>
      <c r="AF141" s="1" t="s">
        <v>262</v>
      </c>
      <c r="AG141" s="0" t="n">
        <v>4175</v>
      </c>
    </row>
    <row r="142" customFormat="false" ht="12.8" hidden="false" customHeight="false" outlineLevel="0" collapsed="false">
      <c r="A142" s="0" t="n">
        <v>438189</v>
      </c>
      <c r="B142" s="0" t="n">
        <v>523570</v>
      </c>
      <c r="C142" s="0" t="n">
        <v>775438</v>
      </c>
      <c r="D142" s="0" t="s">
        <v>34</v>
      </c>
      <c r="E142" s="0" t="s">
        <v>34</v>
      </c>
      <c r="F142" s="0" t="s">
        <v>51</v>
      </c>
      <c r="G142" s="0" t="s">
        <v>36</v>
      </c>
      <c r="H142" s="0" t="s">
        <v>255</v>
      </c>
      <c r="I142" s="0" t="s">
        <v>256</v>
      </c>
      <c r="J142" s="0" t="s">
        <v>255</v>
      </c>
      <c r="M142" s="0" t="s">
        <v>257</v>
      </c>
      <c r="N142" s="0" t="s">
        <v>258</v>
      </c>
      <c r="O142" s="0" t="s">
        <v>259</v>
      </c>
      <c r="P142" s="0" t="n">
        <v>1972</v>
      </c>
      <c r="Q142" s="0" t="s">
        <v>44</v>
      </c>
      <c r="R142" s="0" t="s">
        <v>260</v>
      </c>
      <c r="S142" s="0" t="s">
        <v>261</v>
      </c>
      <c r="T142" s="0" t="n">
        <v>2007</v>
      </c>
      <c r="V142" s="0" t="n">
        <v>1</v>
      </c>
      <c r="W142" s="0" t="n">
        <v>1</v>
      </c>
      <c r="X142" s="0" t="str">
        <f aca="false">"31811013194041"</f>
        <v>31811013194041</v>
      </c>
      <c r="Y142" s="0" t="s">
        <v>44</v>
      </c>
      <c r="Z142" s="0" t="s">
        <v>47</v>
      </c>
      <c r="AA142" s="0" t="s">
        <v>58</v>
      </c>
      <c r="AE142" s="1" t="s">
        <v>59</v>
      </c>
      <c r="AF142" s="1" t="s">
        <v>262</v>
      </c>
      <c r="AG142" s="0" t="n">
        <v>4175</v>
      </c>
    </row>
    <row r="143" customFormat="false" ht="12.8" hidden="false" customHeight="false" outlineLevel="0" collapsed="false">
      <c r="A143" s="0" t="n">
        <v>438189</v>
      </c>
      <c r="B143" s="0" t="n">
        <v>523570</v>
      </c>
      <c r="C143" s="0" t="n">
        <v>792488</v>
      </c>
      <c r="D143" s="0" t="s">
        <v>34</v>
      </c>
      <c r="E143" s="0" t="s">
        <v>34</v>
      </c>
      <c r="F143" s="0" t="s">
        <v>51</v>
      </c>
      <c r="G143" s="0" t="s">
        <v>36</v>
      </c>
      <c r="H143" s="0" t="s">
        <v>255</v>
      </c>
      <c r="I143" s="0" t="s">
        <v>256</v>
      </c>
      <c r="J143" s="0" t="s">
        <v>255</v>
      </c>
      <c r="M143" s="0" t="s">
        <v>257</v>
      </c>
      <c r="N143" s="0" t="s">
        <v>258</v>
      </c>
      <c r="O143" s="0" t="s">
        <v>259</v>
      </c>
      <c r="P143" s="0" t="n">
        <v>1972</v>
      </c>
      <c r="Q143" s="0" t="s">
        <v>44</v>
      </c>
      <c r="R143" s="0" t="s">
        <v>260</v>
      </c>
      <c r="S143" s="0" t="s">
        <v>261</v>
      </c>
      <c r="T143" s="0" t="n">
        <v>2008</v>
      </c>
      <c r="V143" s="0" t="n">
        <v>1</v>
      </c>
      <c r="W143" s="0" t="n">
        <v>1</v>
      </c>
      <c r="X143" s="0" t="str">
        <f aca="false">"31811013601623"</f>
        <v>31811013601623</v>
      </c>
      <c r="Y143" s="0" t="s">
        <v>44</v>
      </c>
      <c r="Z143" s="0" t="s">
        <v>47</v>
      </c>
      <c r="AA143" s="0" t="s">
        <v>58</v>
      </c>
      <c r="AE143" s="1" t="s">
        <v>59</v>
      </c>
      <c r="AF143" s="1" t="s">
        <v>262</v>
      </c>
      <c r="AG143" s="0" t="n">
        <v>4175</v>
      </c>
    </row>
    <row r="144" customFormat="false" ht="12.8" hidden="false" customHeight="false" outlineLevel="0" collapsed="false">
      <c r="A144" s="0" t="n">
        <v>531848</v>
      </c>
      <c r="B144" s="0" t="n">
        <v>569819</v>
      </c>
      <c r="C144" s="0" t="n">
        <v>644114</v>
      </c>
      <c r="D144" s="0" t="s">
        <v>34</v>
      </c>
      <c r="E144" s="0" t="s">
        <v>34</v>
      </c>
      <c r="F144" s="0" t="s">
        <v>51</v>
      </c>
      <c r="G144" s="0" t="s">
        <v>36</v>
      </c>
      <c r="H144" s="0" t="s">
        <v>263</v>
      </c>
      <c r="J144" s="0" t="s">
        <v>263</v>
      </c>
      <c r="M144" s="0" t="s">
        <v>264</v>
      </c>
      <c r="O144" s="0" t="s">
        <v>265</v>
      </c>
      <c r="P144" s="0" t="n">
        <v>1998</v>
      </c>
      <c r="Q144" s="0" t="s">
        <v>44</v>
      </c>
      <c r="R144" s="0" t="s">
        <v>266</v>
      </c>
      <c r="S144" s="0" t="s">
        <v>267</v>
      </c>
      <c r="T144" s="0" t="n">
        <v>2000</v>
      </c>
      <c r="V144" s="0" t="n">
        <v>1</v>
      </c>
      <c r="W144" s="0" t="n">
        <v>1</v>
      </c>
      <c r="X144" s="0" t="str">
        <f aca="false">"31811011829408"</f>
        <v>31811011829408</v>
      </c>
      <c r="Y144" s="0" t="s">
        <v>44</v>
      </c>
      <c r="Z144" s="0" t="s">
        <v>47</v>
      </c>
      <c r="AA144" s="0" t="s">
        <v>58</v>
      </c>
      <c r="AE144" s="1" t="s">
        <v>59</v>
      </c>
      <c r="AF144" s="1" t="s">
        <v>268</v>
      </c>
      <c r="AG144" s="0" t="n">
        <v>4095</v>
      </c>
    </row>
    <row r="145" customFormat="false" ht="12.8" hidden="false" customHeight="false" outlineLevel="0" collapsed="false">
      <c r="A145" s="0" t="n">
        <v>531848</v>
      </c>
      <c r="B145" s="0" t="n">
        <v>569819</v>
      </c>
      <c r="C145" s="0" t="n">
        <v>644115</v>
      </c>
      <c r="D145" s="0" t="s">
        <v>34</v>
      </c>
      <c r="E145" s="0" t="s">
        <v>34</v>
      </c>
      <c r="F145" s="0" t="s">
        <v>51</v>
      </c>
      <c r="G145" s="0" t="s">
        <v>36</v>
      </c>
      <c r="H145" s="0" t="s">
        <v>263</v>
      </c>
      <c r="J145" s="0" t="s">
        <v>263</v>
      </c>
      <c r="M145" s="0" t="s">
        <v>264</v>
      </c>
      <c r="O145" s="0" t="s">
        <v>265</v>
      </c>
      <c r="P145" s="0" t="n">
        <v>1998</v>
      </c>
      <c r="Q145" s="0" t="s">
        <v>44</v>
      </c>
      <c r="R145" s="0" t="s">
        <v>266</v>
      </c>
      <c r="S145" s="0" t="s">
        <v>267</v>
      </c>
      <c r="T145" s="0" t="n">
        <v>1999</v>
      </c>
      <c r="V145" s="0" t="n">
        <v>1</v>
      </c>
      <c r="W145" s="0" t="n">
        <v>1</v>
      </c>
      <c r="X145" s="0" t="str">
        <f aca="false">"31811011413658"</f>
        <v>31811011413658</v>
      </c>
      <c r="Y145" s="0" t="s">
        <v>44</v>
      </c>
      <c r="Z145" s="0" t="s">
        <v>47</v>
      </c>
      <c r="AA145" s="0" t="s">
        <v>58</v>
      </c>
      <c r="AE145" s="1" t="s">
        <v>59</v>
      </c>
      <c r="AF145" s="1" t="s">
        <v>268</v>
      </c>
      <c r="AG145" s="0" t="n">
        <v>4095</v>
      </c>
    </row>
    <row r="146" customFormat="false" ht="12.8" hidden="false" customHeight="false" outlineLevel="0" collapsed="false">
      <c r="A146" s="0" t="n">
        <v>531848</v>
      </c>
      <c r="B146" s="0" t="n">
        <v>569819</v>
      </c>
      <c r="C146" s="0" t="n">
        <v>644116</v>
      </c>
      <c r="D146" s="0" t="s">
        <v>34</v>
      </c>
      <c r="E146" s="0" t="s">
        <v>34</v>
      </c>
      <c r="F146" s="0" t="s">
        <v>51</v>
      </c>
      <c r="G146" s="0" t="s">
        <v>36</v>
      </c>
      <c r="H146" s="0" t="s">
        <v>263</v>
      </c>
      <c r="J146" s="0" t="s">
        <v>263</v>
      </c>
      <c r="M146" s="0" t="s">
        <v>264</v>
      </c>
      <c r="O146" s="0" t="s">
        <v>265</v>
      </c>
      <c r="P146" s="0" t="n">
        <v>1998</v>
      </c>
      <c r="Q146" s="0" t="s">
        <v>44</v>
      </c>
      <c r="R146" s="0" t="s">
        <v>266</v>
      </c>
      <c r="S146" s="0" t="s">
        <v>267</v>
      </c>
      <c r="T146" s="0" t="n">
        <v>2003</v>
      </c>
      <c r="V146" s="0" t="n">
        <v>1</v>
      </c>
      <c r="W146" s="0" t="n">
        <v>1</v>
      </c>
      <c r="X146" s="0" t="str">
        <f aca="false">"31811012752229"</f>
        <v>31811012752229</v>
      </c>
      <c r="Y146" s="0" t="s">
        <v>44</v>
      </c>
      <c r="Z146" s="0" t="s">
        <v>47</v>
      </c>
      <c r="AA146" s="0" t="s">
        <v>58</v>
      </c>
      <c r="AE146" s="1" t="s">
        <v>59</v>
      </c>
      <c r="AF146" s="1" t="s">
        <v>268</v>
      </c>
      <c r="AG146" s="0" t="n">
        <v>4095</v>
      </c>
    </row>
    <row r="147" customFormat="false" ht="12.8" hidden="false" customHeight="false" outlineLevel="0" collapsed="false">
      <c r="A147" s="0" t="n">
        <v>531848</v>
      </c>
      <c r="B147" s="0" t="n">
        <v>569819</v>
      </c>
      <c r="C147" s="0" t="n">
        <v>687128</v>
      </c>
      <c r="D147" s="0" t="s">
        <v>34</v>
      </c>
      <c r="E147" s="0" t="s">
        <v>34</v>
      </c>
      <c r="F147" s="0" t="s">
        <v>51</v>
      </c>
      <c r="G147" s="0" t="s">
        <v>36</v>
      </c>
      <c r="H147" s="0" t="s">
        <v>263</v>
      </c>
      <c r="J147" s="0" t="s">
        <v>263</v>
      </c>
      <c r="M147" s="0" t="s">
        <v>264</v>
      </c>
      <c r="O147" s="0" t="s">
        <v>265</v>
      </c>
      <c r="P147" s="0" t="n">
        <v>1998</v>
      </c>
      <c r="Q147" s="0" t="s">
        <v>44</v>
      </c>
      <c r="R147" s="0" t="s">
        <v>266</v>
      </c>
      <c r="S147" s="0" t="s">
        <v>267</v>
      </c>
      <c r="T147" s="0" t="n">
        <v>2001</v>
      </c>
      <c r="V147" s="0" t="n">
        <v>1</v>
      </c>
      <c r="W147" s="0" t="n">
        <v>1</v>
      </c>
      <c r="X147" s="0" t="str">
        <f aca="false">"31811012081793"</f>
        <v>31811012081793</v>
      </c>
      <c r="Y147" s="0" t="s">
        <v>44</v>
      </c>
      <c r="Z147" s="0" t="s">
        <v>47</v>
      </c>
      <c r="AA147" s="0" t="s">
        <v>58</v>
      </c>
      <c r="AE147" s="1" t="s">
        <v>59</v>
      </c>
      <c r="AF147" s="1" t="s">
        <v>268</v>
      </c>
      <c r="AG147" s="0" t="n">
        <v>4095</v>
      </c>
    </row>
    <row r="148" customFormat="false" ht="12.8" hidden="false" customHeight="false" outlineLevel="0" collapsed="false">
      <c r="A148" s="0" t="n">
        <v>531848</v>
      </c>
      <c r="B148" s="0" t="n">
        <v>569819</v>
      </c>
      <c r="C148" s="0" t="n">
        <v>703172</v>
      </c>
      <c r="D148" s="0" t="s">
        <v>34</v>
      </c>
      <c r="E148" s="0" t="s">
        <v>34</v>
      </c>
      <c r="F148" s="0" t="s">
        <v>51</v>
      </c>
      <c r="G148" s="0" t="s">
        <v>36</v>
      </c>
      <c r="H148" s="0" t="s">
        <v>263</v>
      </c>
      <c r="J148" s="0" t="s">
        <v>263</v>
      </c>
      <c r="M148" s="0" t="s">
        <v>264</v>
      </c>
      <c r="O148" s="0" t="s">
        <v>265</v>
      </c>
      <c r="P148" s="0" t="n">
        <v>1998</v>
      </c>
      <c r="Q148" s="0" t="s">
        <v>44</v>
      </c>
      <c r="R148" s="0" t="s">
        <v>266</v>
      </c>
      <c r="S148" s="0" t="s">
        <v>267</v>
      </c>
      <c r="T148" s="0" t="n">
        <v>2004</v>
      </c>
      <c r="V148" s="0" t="n">
        <v>1</v>
      </c>
      <c r="W148" s="0" t="n">
        <v>1</v>
      </c>
      <c r="X148" s="0" t="str">
        <f aca="false">"31811012842673"</f>
        <v>31811012842673</v>
      </c>
      <c r="Y148" s="0" t="s">
        <v>44</v>
      </c>
      <c r="Z148" s="0" t="s">
        <v>47</v>
      </c>
      <c r="AA148" s="0" t="s">
        <v>58</v>
      </c>
      <c r="AE148" s="1" t="s">
        <v>59</v>
      </c>
      <c r="AF148" s="1" t="s">
        <v>268</v>
      </c>
      <c r="AG148" s="0" t="n">
        <v>4095</v>
      </c>
    </row>
    <row r="149" customFormat="false" ht="12.8" hidden="false" customHeight="false" outlineLevel="0" collapsed="false">
      <c r="A149" s="0" t="n">
        <v>531848</v>
      </c>
      <c r="B149" s="0" t="n">
        <v>569819</v>
      </c>
      <c r="C149" s="0" t="n">
        <v>724738</v>
      </c>
      <c r="D149" s="0" t="s">
        <v>34</v>
      </c>
      <c r="E149" s="0" t="s">
        <v>34</v>
      </c>
      <c r="F149" s="0" t="s">
        <v>51</v>
      </c>
      <c r="G149" s="0" t="s">
        <v>36</v>
      </c>
      <c r="H149" s="0" t="s">
        <v>263</v>
      </c>
      <c r="J149" s="0" t="s">
        <v>263</v>
      </c>
      <c r="M149" s="0" t="s">
        <v>264</v>
      </c>
      <c r="O149" s="0" t="s">
        <v>265</v>
      </c>
      <c r="P149" s="0" t="n">
        <v>1998</v>
      </c>
      <c r="Q149" s="0" t="s">
        <v>44</v>
      </c>
      <c r="R149" s="0" t="s">
        <v>266</v>
      </c>
      <c r="S149" s="0" t="s">
        <v>267</v>
      </c>
      <c r="T149" s="0" t="n">
        <v>2005</v>
      </c>
      <c r="V149" s="0" t="n">
        <v>1</v>
      </c>
      <c r="W149" s="0" t="n">
        <v>1</v>
      </c>
      <c r="X149" s="0" t="str">
        <f aca="false">"31811012992635"</f>
        <v>31811012992635</v>
      </c>
      <c r="Y149" s="0" t="s">
        <v>44</v>
      </c>
      <c r="Z149" s="0" t="s">
        <v>47</v>
      </c>
      <c r="AA149" s="0" t="s">
        <v>58</v>
      </c>
      <c r="AE149" s="1" t="s">
        <v>59</v>
      </c>
      <c r="AF149" s="1" t="s">
        <v>268</v>
      </c>
      <c r="AG149" s="0" t="n">
        <v>4095</v>
      </c>
    </row>
    <row r="150" customFormat="false" ht="12.8" hidden="false" customHeight="false" outlineLevel="0" collapsed="false">
      <c r="A150" s="0" t="n">
        <v>531848</v>
      </c>
      <c r="B150" s="0" t="n">
        <v>569819</v>
      </c>
      <c r="C150" s="0" t="n">
        <v>737594</v>
      </c>
      <c r="D150" s="0" t="s">
        <v>34</v>
      </c>
      <c r="E150" s="0" t="s">
        <v>34</v>
      </c>
      <c r="F150" s="0" t="s">
        <v>51</v>
      </c>
      <c r="G150" s="0" t="s">
        <v>36</v>
      </c>
      <c r="H150" s="0" t="s">
        <v>263</v>
      </c>
      <c r="J150" s="0" t="s">
        <v>263</v>
      </c>
      <c r="M150" s="0" t="s">
        <v>264</v>
      </c>
      <c r="O150" s="0" t="s">
        <v>265</v>
      </c>
      <c r="P150" s="0" t="n">
        <v>1998</v>
      </c>
      <c r="Q150" s="0" t="s">
        <v>44</v>
      </c>
      <c r="R150" s="0" t="s">
        <v>266</v>
      </c>
      <c r="S150" s="0" t="s">
        <v>267</v>
      </c>
      <c r="T150" s="0" t="n">
        <v>2006</v>
      </c>
      <c r="V150" s="0" t="n">
        <v>1</v>
      </c>
      <c r="W150" s="0" t="n">
        <v>1</v>
      </c>
      <c r="X150" s="0" t="str">
        <f aca="false">"31811012593490"</f>
        <v>31811012593490</v>
      </c>
      <c r="Y150" s="0" t="s">
        <v>44</v>
      </c>
      <c r="Z150" s="0" t="s">
        <v>47</v>
      </c>
      <c r="AA150" s="0" t="s">
        <v>58</v>
      </c>
      <c r="AE150" s="1" t="s">
        <v>59</v>
      </c>
      <c r="AF150" s="1" t="s">
        <v>268</v>
      </c>
      <c r="AG150" s="0" t="n">
        <v>4095</v>
      </c>
    </row>
    <row r="151" customFormat="false" ht="12.8" hidden="false" customHeight="false" outlineLevel="0" collapsed="false">
      <c r="A151" s="0" t="n">
        <v>531848</v>
      </c>
      <c r="B151" s="0" t="n">
        <v>569819</v>
      </c>
      <c r="C151" s="0" t="n">
        <v>754965</v>
      </c>
      <c r="D151" s="0" t="s">
        <v>34</v>
      </c>
      <c r="E151" s="0" t="s">
        <v>34</v>
      </c>
      <c r="F151" s="0" t="s">
        <v>51</v>
      </c>
      <c r="G151" s="0" t="s">
        <v>36</v>
      </c>
      <c r="H151" s="0" t="s">
        <v>263</v>
      </c>
      <c r="J151" s="0" t="s">
        <v>263</v>
      </c>
      <c r="M151" s="0" t="s">
        <v>264</v>
      </c>
      <c r="O151" s="0" t="s">
        <v>265</v>
      </c>
      <c r="P151" s="0" t="n">
        <v>1998</v>
      </c>
      <c r="Q151" s="0" t="s">
        <v>44</v>
      </c>
      <c r="R151" s="0" t="s">
        <v>266</v>
      </c>
      <c r="S151" s="0" t="s">
        <v>267</v>
      </c>
      <c r="T151" s="0" t="n">
        <v>2007</v>
      </c>
      <c r="V151" s="0" t="n">
        <v>1</v>
      </c>
      <c r="W151" s="0" t="n">
        <v>1</v>
      </c>
      <c r="X151" s="0" t="str">
        <f aca="false">"31811012709153"</f>
        <v>31811012709153</v>
      </c>
      <c r="Y151" s="0" t="s">
        <v>44</v>
      </c>
      <c r="Z151" s="0" t="s">
        <v>47</v>
      </c>
      <c r="AA151" s="0" t="s">
        <v>58</v>
      </c>
      <c r="AE151" s="1" t="s">
        <v>59</v>
      </c>
      <c r="AF151" s="1" t="s">
        <v>268</v>
      </c>
      <c r="AG151" s="0" t="n">
        <v>4095</v>
      </c>
    </row>
    <row r="152" customFormat="false" ht="12.8" hidden="false" customHeight="false" outlineLevel="0" collapsed="false">
      <c r="A152" s="0" t="n">
        <v>531848</v>
      </c>
      <c r="B152" s="0" t="n">
        <v>569819</v>
      </c>
      <c r="C152" s="0" t="n">
        <v>766670</v>
      </c>
      <c r="D152" s="0" t="s">
        <v>34</v>
      </c>
      <c r="E152" s="0" t="s">
        <v>34</v>
      </c>
      <c r="F152" s="0" t="s">
        <v>51</v>
      </c>
      <c r="G152" s="0" t="s">
        <v>36</v>
      </c>
      <c r="H152" s="0" t="s">
        <v>263</v>
      </c>
      <c r="J152" s="0" t="s">
        <v>263</v>
      </c>
      <c r="M152" s="0" t="s">
        <v>264</v>
      </c>
      <c r="O152" s="0" t="s">
        <v>265</v>
      </c>
      <c r="P152" s="0" t="n">
        <v>1998</v>
      </c>
      <c r="Q152" s="0" t="s">
        <v>44</v>
      </c>
      <c r="R152" s="0" t="s">
        <v>266</v>
      </c>
      <c r="S152" s="0" t="s">
        <v>267</v>
      </c>
      <c r="T152" s="0" t="n">
        <v>2008</v>
      </c>
      <c r="V152" s="0" t="n">
        <v>1</v>
      </c>
      <c r="W152" s="0" t="n">
        <v>1</v>
      </c>
      <c r="X152" s="0" t="str">
        <f aca="false">"31811012341692"</f>
        <v>31811012341692</v>
      </c>
      <c r="Y152" s="0" t="s">
        <v>44</v>
      </c>
      <c r="Z152" s="0" t="s">
        <v>47</v>
      </c>
      <c r="AA152" s="0" t="s">
        <v>58</v>
      </c>
      <c r="AE152" s="1" t="s">
        <v>59</v>
      </c>
      <c r="AF152" s="1" t="s">
        <v>268</v>
      </c>
      <c r="AG152" s="0" t="n">
        <v>4095</v>
      </c>
    </row>
    <row r="153" customFormat="false" ht="12.8" hidden="false" customHeight="false" outlineLevel="0" collapsed="false">
      <c r="A153" s="0" t="n">
        <v>531848</v>
      </c>
      <c r="B153" s="0" t="n">
        <v>569819</v>
      </c>
      <c r="C153" s="0" t="n">
        <v>780715</v>
      </c>
      <c r="D153" s="0" t="s">
        <v>34</v>
      </c>
      <c r="E153" s="0" t="s">
        <v>34</v>
      </c>
      <c r="F153" s="0" t="s">
        <v>51</v>
      </c>
      <c r="G153" s="0" t="s">
        <v>36</v>
      </c>
      <c r="H153" s="0" t="s">
        <v>263</v>
      </c>
      <c r="J153" s="0" t="s">
        <v>263</v>
      </c>
      <c r="M153" s="0" t="s">
        <v>264</v>
      </c>
      <c r="O153" s="0" t="s">
        <v>265</v>
      </c>
      <c r="P153" s="0" t="n">
        <v>1998</v>
      </c>
      <c r="Q153" s="0" t="s">
        <v>44</v>
      </c>
      <c r="R153" s="0" t="s">
        <v>266</v>
      </c>
      <c r="S153" s="0" t="s">
        <v>267</v>
      </c>
      <c r="T153" s="0" t="n">
        <v>2009</v>
      </c>
      <c r="V153" s="0" t="n">
        <v>1</v>
      </c>
      <c r="W153" s="0" t="n">
        <v>1</v>
      </c>
      <c r="X153" s="0" t="str">
        <f aca="false">"31811013227221"</f>
        <v>31811013227221</v>
      </c>
      <c r="Y153" s="0" t="s">
        <v>44</v>
      </c>
      <c r="Z153" s="0" t="s">
        <v>47</v>
      </c>
      <c r="AA153" s="0" t="s">
        <v>58</v>
      </c>
      <c r="AE153" s="1" t="s">
        <v>59</v>
      </c>
      <c r="AF153" s="1" t="s">
        <v>268</v>
      </c>
      <c r="AG153" s="0" t="n">
        <v>4095</v>
      </c>
    </row>
    <row r="154" customFormat="false" ht="12.8" hidden="false" customHeight="false" outlineLevel="0" collapsed="false">
      <c r="A154" s="0" t="n">
        <v>450312</v>
      </c>
      <c r="B154" s="0" t="n">
        <v>536349</v>
      </c>
      <c r="C154" s="0" t="n">
        <v>603100</v>
      </c>
      <c r="D154" s="0" t="s">
        <v>34</v>
      </c>
      <c r="E154" s="0" t="s">
        <v>34</v>
      </c>
      <c r="F154" s="0" t="s">
        <v>51</v>
      </c>
      <c r="G154" s="0" t="s">
        <v>36</v>
      </c>
      <c r="H154" s="0" t="s">
        <v>269</v>
      </c>
      <c r="J154" s="0" t="s">
        <v>269</v>
      </c>
      <c r="M154" s="0" t="s">
        <v>270</v>
      </c>
      <c r="N154" s="0" t="s">
        <v>271</v>
      </c>
      <c r="O154" s="0" t="s">
        <v>272</v>
      </c>
      <c r="P154" s="0" t="n">
        <v>1993</v>
      </c>
      <c r="Q154" s="0" t="s">
        <v>44</v>
      </c>
      <c r="R154" s="0" t="s">
        <v>273</v>
      </c>
      <c r="S154" s="0" t="s">
        <v>274</v>
      </c>
      <c r="T154" s="0" t="s">
        <v>275</v>
      </c>
      <c r="V154" s="0" t="n">
        <v>1</v>
      </c>
      <c r="W154" s="0" t="n">
        <v>1</v>
      </c>
      <c r="X154" s="0" t="str">
        <f aca="false">"31811012051531"</f>
        <v>31811012051531</v>
      </c>
      <c r="Y154" s="0" t="s">
        <v>44</v>
      </c>
      <c r="Z154" s="0" t="s">
        <v>47</v>
      </c>
      <c r="AA154" s="0" t="s">
        <v>58</v>
      </c>
      <c r="AE154" s="1" t="s">
        <v>59</v>
      </c>
      <c r="AF154" s="1" t="s">
        <v>276</v>
      </c>
      <c r="AG154" s="0" t="n">
        <v>4062</v>
      </c>
    </row>
    <row r="155" customFormat="false" ht="12.8" hidden="false" customHeight="false" outlineLevel="0" collapsed="false">
      <c r="A155" s="0" t="n">
        <v>450312</v>
      </c>
      <c r="B155" s="0" t="n">
        <v>536349</v>
      </c>
      <c r="C155" s="0" t="n">
        <v>603101</v>
      </c>
      <c r="D155" s="0" t="s">
        <v>34</v>
      </c>
      <c r="E155" s="0" t="s">
        <v>34</v>
      </c>
      <c r="F155" s="0" t="s">
        <v>51</v>
      </c>
      <c r="G155" s="0" t="s">
        <v>36</v>
      </c>
      <c r="H155" s="0" t="s">
        <v>269</v>
      </c>
      <c r="J155" s="0" t="s">
        <v>269</v>
      </c>
      <c r="M155" s="0" t="s">
        <v>270</v>
      </c>
      <c r="N155" s="0" t="s">
        <v>271</v>
      </c>
      <c r="O155" s="0" t="s">
        <v>272</v>
      </c>
      <c r="P155" s="0" t="n">
        <v>1993</v>
      </c>
      <c r="Q155" s="0" t="s">
        <v>44</v>
      </c>
      <c r="R155" s="0" t="s">
        <v>273</v>
      </c>
      <c r="S155" s="0" t="s">
        <v>274</v>
      </c>
      <c r="T155" s="0" t="s">
        <v>277</v>
      </c>
      <c r="V155" s="0" t="n">
        <v>1</v>
      </c>
      <c r="W155" s="0" t="n">
        <v>1</v>
      </c>
      <c r="X155" s="0" t="str">
        <f aca="false">"31811011761304"</f>
        <v>31811011761304</v>
      </c>
      <c r="Y155" s="0" t="s">
        <v>44</v>
      </c>
      <c r="Z155" s="0" t="s">
        <v>47</v>
      </c>
      <c r="AA155" s="0" t="s">
        <v>58</v>
      </c>
      <c r="AE155" s="1" t="s">
        <v>59</v>
      </c>
      <c r="AF155" s="1" t="s">
        <v>276</v>
      </c>
      <c r="AG155" s="0" t="n">
        <v>4062</v>
      </c>
    </row>
    <row r="156" customFormat="false" ht="12.8" hidden="false" customHeight="false" outlineLevel="0" collapsed="false">
      <c r="A156" s="0" t="n">
        <v>450312</v>
      </c>
      <c r="B156" s="0" t="n">
        <v>536349</v>
      </c>
      <c r="C156" s="0" t="n">
        <v>603102</v>
      </c>
      <c r="D156" s="0" t="s">
        <v>34</v>
      </c>
      <c r="E156" s="0" t="s">
        <v>34</v>
      </c>
      <c r="F156" s="0" t="s">
        <v>51</v>
      </c>
      <c r="G156" s="0" t="s">
        <v>36</v>
      </c>
      <c r="H156" s="0" t="s">
        <v>269</v>
      </c>
      <c r="J156" s="0" t="s">
        <v>269</v>
      </c>
      <c r="M156" s="0" t="s">
        <v>270</v>
      </c>
      <c r="N156" s="0" t="s">
        <v>271</v>
      </c>
      <c r="O156" s="0" t="s">
        <v>272</v>
      </c>
      <c r="P156" s="0" t="n">
        <v>1993</v>
      </c>
      <c r="Q156" s="0" t="s">
        <v>44</v>
      </c>
      <c r="R156" s="0" t="s">
        <v>273</v>
      </c>
      <c r="S156" s="0" t="s">
        <v>274</v>
      </c>
      <c r="T156" s="0" t="s">
        <v>278</v>
      </c>
      <c r="V156" s="0" t="n">
        <v>1</v>
      </c>
      <c r="W156" s="0" t="n">
        <v>1</v>
      </c>
      <c r="X156" s="0" t="str">
        <f aca="false">"31811010514944"</f>
        <v>31811010514944</v>
      </c>
      <c r="Y156" s="0" t="s">
        <v>44</v>
      </c>
      <c r="Z156" s="0" t="s">
        <v>47</v>
      </c>
      <c r="AA156" s="0" t="s">
        <v>58</v>
      </c>
      <c r="AE156" s="1" t="s">
        <v>59</v>
      </c>
      <c r="AF156" s="1" t="s">
        <v>276</v>
      </c>
      <c r="AG156" s="0" t="n">
        <v>4062</v>
      </c>
    </row>
    <row r="157" customFormat="false" ht="12.8" hidden="false" customHeight="false" outlineLevel="0" collapsed="false">
      <c r="A157" s="0" t="n">
        <v>450312</v>
      </c>
      <c r="B157" s="0" t="n">
        <v>536349</v>
      </c>
      <c r="C157" s="0" t="n">
        <v>603103</v>
      </c>
      <c r="D157" s="0" t="s">
        <v>34</v>
      </c>
      <c r="E157" s="0" t="s">
        <v>34</v>
      </c>
      <c r="F157" s="0" t="s">
        <v>51</v>
      </c>
      <c r="G157" s="0" t="s">
        <v>36</v>
      </c>
      <c r="H157" s="0" t="s">
        <v>269</v>
      </c>
      <c r="J157" s="0" t="s">
        <v>269</v>
      </c>
      <c r="M157" s="0" t="s">
        <v>270</v>
      </c>
      <c r="N157" s="0" t="s">
        <v>271</v>
      </c>
      <c r="O157" s="0" t="s">
        <v>272</v>
      </c>
      <c r="P157" s="0" t="n">
        <v>1993</v>
      </c>
      <c r="Q157" s="0" t="s">
        <v>44</v>
      </c>
      <c r="R157" s="0" t="s">
        <v>273</v>
      </c>
      <c r="S157" s="0" t="s">
        <v>274</v>
      </c>
      <c r="T157" s="0" t="s">
        <v>279</v>
      </c>
      <c r="V157" s="0" t="n">
        <v>1</v>
      </c>
      <c r="W157" s="0" t="n">
        <v>1</v>
      </c>
      <c r="X157" s="0" t="str">
        <f aca="false">"31811011251876"</f>
        <v>31811011251876</v>
      </c>
      <c r="Y157" s="0" t="s">
        <v>44</v>
      </c>
      <c r="Z157" s="0" t="s">
        <v>47</v>
      </c>
      <c r="AA157" s="0" t="s">
        <v>58</v>
      </c>
      <c r="AE157" s="1" t="s">
        <v>59</v>
      </c>
      <c r="AF157" s="1" t="s">
        <v>276</v>
      </c>
      <c r="AG157" s="0" t="n">
        <v>4062</v>
      </c>
    </row>
    <row r="158" customFormat="false" ht="12.8" hidden="false" customHeight="false" outlineLevel="0" collapsed="false">
      <c r="A158" s="0" t="n">
        <v>450312</v>
      </c>
      <c r="B158" s="0" t="n">
        <v>536349</v>
      </c>
      <c r="C158" s="0" t="n">
        <v>603104</v>
      </c>
      <c r="D158" s="0" t="s">
        <v>34</v>
      </c>
      <c r="E158" s="0" t="s">
        <v>34</v>
      </c>
      <c r="F158" s="0" t="s">
        <v>51</v>
      </c>
      <c r="G158" s="0" t="s">
        <v>36</v>
      </c>
      <c r="H158" s="0" t="s">
        <v>269</v>
      </c>
      <c r="J158" s="0" t="s">
        <v>269</v>
      </c>
      <c r="M158" s="0" t="s">
        <v>270</v>
      </c>
      <c r="N158" s="0" t="s">
        <v>271</v>
      </c>
      <c r="O158" s="0" t="s">
        <v>272</v>
      </c>
      <c r="P158" s="0" t="n">
        <v>1993</v>
      </c>
      <c r="Q158" s="0" t="s">
        <v>44</v>
      </c>
      <c r="R158" s="0" t="s">
        <v>273</v>
      </c>
      <c r="S158" s="0" t="s">
        <v>274</v>
      </c>
      <c r="T158" s="0" t="s">
        <v>280</v>
      </c>
      <c r="V158" s="0" t="n">
        <v>1</v>
      </c>
      <c r="W158" s="0" t="n">
        <v>1</v>
      </c>
      <c r="X158" s="0" t="str">
        <f aca="false">"31811011255505"</f>
        <v>31811011255505</v>
      </c>
      <c r="Y158" s="0" t="s">
        <v>44</v>
      </c>
      <c r="Z158" s="0" t="s">
        <v>47</v>
      </c>
      <c r="AA158" s="0" t="s">
        <v>58</v>
      </c>
      <c r="AE158" s="1" t="s">
        <v>59</v>
      </c>
      <c r="AF158" s="1" t="s">
        <v>276</v>
      </c>
      <c r="AG158" s="0" t="n">
        <v>4062</v>
      </c>
    </row>
    <row r="159" customFormat="false" ht="12.8" hidden="false" customHeight="false" outlineLevel="0" collapsed="false">
      <c r="A159" s="0" t="n">
        <v>450312</v>
      </c>
      <c r="B159" s="0" t="n">
        <v>536349</v>
      </c>
      <c r="C159" s="0" t="n">
        <v>603105</v>
      </c>
      <c r="D159" s="0" t="s">
        <v>34</v>
      </c>
      <c r="E159" s="0" t="s">
        <v>34</v>
      </c>
      <c r="F159" s="0" t="s">
        <v>51</v>
      </c>
      <c r="G159" s="0" t="s">
        <v>36</v>
      </c>
      <c r="H159" s="0" t="s">
        <v>269</v>
      </c>
      <c r="J159" s="0" t="s">
        <v>269</v>
      </c>
      <c r="M159" s="0" t="s">
        <v>270</v>
      </c>
      <c r="N159" s="0" t="s">
        <v>271</v>
      </c>
      <c r="O159" s="0" t="s">
        <v>272</v>
      </c>
      <c r="P159" s="0" t="n">
        <v>1993</v>
      </c>
      <c r="Q159" s="0" t="s">
        <v>44</v>
      </c>
      <c r="R159" s="0" t="s">
        <v>273</v>
      </c>
      <c r="S159" s="0" t="s">
        <v>274</v>
      </c>
      <c r="T159" s="0" t="s">
        <v>281</v>
      </c>
      <c r="V159" s="0" t="n">
        <v>1</v>
      </c>
      <c r="W159" s="0" t="n">
        <v>1</v>
      </c>
      <c r="X159" s="0" t="str">
        <f aca="false">"31811010515586"</f>
        <v>31811010515586</v>
      </c>
      <c r="Y159" s="0" t="s">
        <v>44</v>
      </c>
      <c r="Z159" s="0" t="s">
        <v>47</v>
      </c>
      <c r="AA159" s="0" t="s">
        <v>58</v>
      </c>
      <c r="AE159" s="1" t="s">
        <v>59</v>
      </c>
      <c r="AF159" s="1" t="s">
        <v>276</v>
      </c>
      <c r="AG159" s="0" t="n">
        <v>4062</v>
      </c>
    </row>
    <row r="160" customFormat="false" ht="12.8" hidden="false" customHeight="false" outlineLevel="0" collapsed="false">
      <c r="A160" s="0" t="n">
        <v>450312</v>
      </c>
      <c r="B160" s="0" t="n">
        <v>536349</v>
      </c>
      <c r="C160" s="0" t="n">
        <v>603106</v>
      </c>
      <c r="D160" s="0" t="s">
        <v>34</v>
      </c>
      <c r="E160" s="0" t="s">
        <v>34</v>
      </c>
      <c r="F160" s="0" t="s">
        <v>51</v>
      </c>
      <c r="G160" s="0" t="s">
        <v>36</v>
      </c>
      <c r="H160" s="0" t="s">
        <v>269</v>
      </c>
      <c r="J160" s="0" t="s">
        <v>269</v>
      </c>
      <c r="M160" s="0" t="s">
        <v>270</v>
      </c>
      <c r="N160" s="0" t="s">
        <v>271</v>
      </c>
      <c r="O160" s="0" t="s">
        <v>272</v>
      </c>
      <c r="P160" s="0" t="n">
        <v>1993</v>
      </c>
      <c r="Q160" s="0" t="s">
        <v>44</v>
      </c>
      <c r="R160" s="0" t="s">
        <v>273</v>
      </c>
      <c r="S160" s="0" t="s">
        <v>274</v>
      </c>
      <c r="T160" s="0" t="s">
        <v>282</v>
      </c>
      <c r="V160" s="0" t="n">
        <v>1</v>
      </c>
      <c r="W160" s="0" t="n">
        <v>1</v>
      </c>
      <c r="X160" s="0" t="str">
        <f aca="false">"31811010018722"</f>
        <v>31811010018722</v>
      </c>
      <c r="Y160" s="0" t="s">
        <v>44</v>
      </c>
      <c r="Z160" s="0" t="s">
        <v>47</v>
      </c>
      <c r="AA160" s="0" t="s">
        <v>58</v>
      </c>
      <c r="AE160" s="1" t="s">
        <v>59</v>
      </c>
      <c r="AF160" s="1" t="s">
        <v>276</v>
      </c>
      <c r="AG160" s="0" t="n">
        <v>4062</v>
      </c>
    </row>
    <row r="161" customFormat="false" ht="12.8" hidden="false" customHeight="false" outlineLevel="0" collapsed="false">
      <c r="A161" s="0" t="n">
        <v>450312</v>
      </c>
      <c r="B161" s="0" t="n">
        <v>536349</v>
      </c>
      <c r="C161" s="0" t="n">
        <v>603107</v>
      </c>
      <c r="D161" s="0" t="s">
        <v>34</v>
      </c>
      <c r="E161" s="0" t="s">
        <v>34</v>
      </c>
      <c r="F161" s="0" t="s">
        <v>51</v>
      </c>
      <c r="G161" s="0" t="s">
        <v>36</v>
      </c>
      <c r="H161" s="0" t="s">
        <v>269</v>
      </c>
      <c r="J161" s="0" t="s">
        <v>269</v>
      </c>
      <c r="M161" s="0" t="s">
        <v>270</v>
      </c>
      <c r="N161" s="0" t="s">
        <v>271</v>
      </c>
      <c r="O161" s="0" t="s">
        <v>272</v>
      </c>
      <c r="P161" s="0" t="n">
        <v>1993</v>
      </c>
      <c r="Q161" s="0" t="s">
        <v>44</v>
      </c>
      <c r="R161" s="0" t="s">
        <v>273</v>
      </c>
      <c r="S161" s="0" t="s">
        <v>274</v>
      </c>
      <c r="T161" s="0" t="s">
        <v>283</v>
      </c>
      <c r="V161" s="0" t="n">
        <v>1</v>
      </c>
      <c r="W161" s="0" t="n">
        <v>1</v>
      </c>
      <c r="X161" s="0" t="str">
        <f aca="false">"31811010754862"</f>
        <v>31811010754862</v>
      </c>
      <c r="Y161" s="0" t="s">
        <v>44</v>
      </c>
      <c r="Z161" s="0" t="s">
        <v>47</v>
      </c>
      <c r="AA161" s="0" t="s">
        <v>58</v>
      </c>
      <c r="AE161" s="1" t="s">
        <v>59</v>
      </c>
      <c r="AF161" s="1" t="s">
        <v>276</v>
      </c>
      <c r="AG161" s="0" t="n">
        <v>4062</v>
      </c>
    </row>
    <row r="162" customFormat="false" ht="12.8" hidden="false" customHeight="false" outlineLevel="0" collapsed="false">
      <c r="A162" s="0" t="n">
        <v>450312</v>
      </c>
      <c r="B162" s="0" t="n">
        <v>536349</v>
      </c>
      <c r="C162" s="0" t="n">
        <v>603108</v>
      </c>
      <c r="D162" s="0" t="s">
        <v>34</v>
      </c>
      <c r="E162" s="0" t="s">
        <v>34</v>
      </c>
      <c r="F162" s="0" t="s">
        <v>51</v>
      </c>
      <c r="G162" s="0" t="s">
        <v>36</v>
      </c>
      <c r="H162" s="0" t="s">
        <v>269</v>
      </c>
      <c r="J162" s="0" t="s">
        <v>269</v>
      </c>
      <c r="M162" s="0" t="s">
        <v>270</v>
      </c>
      <c r="N162" s="0" t="s">
        <v>271</v>
      </c>
      <c r="O162" s="0" t="s">
        <v>272</v>
      </c>
      <c r="P162" s="0" t="n">
        <v>1993</v>
      </c>
      <c r="Q162" s="0" t="s">
        <v>44</v>
      </c>
      <c r="R162" s="0" t="s">
        <v>273</v>
      </c>
      <c r="S162" s="0" t="s">
        <v>274</v>
      </c>
      <c r="T162" s="0" t="s">
        <v>284</v>
      </c>
      <c r="V162" s="0" t="n">
        <v>1</v>
      </c>
      <c r="W162" s="0" t="n">
        <v>1</v>
      </c>
      <c r="X162" s="0" t="str">
        <f aca="false">"31811010754870"</f>
        <v>31811010754870</v>
      </c>
      <c r="Y162" s="0" t="s">
        <v>44</v>
      </c>
      <c r="Z162" s="0" t="s">
        <v>47</v>
      </c>
      <c r="AA162" s="0" t="s">
        <v>58</v>
      </c>
      <c r="AE162" s="1" t="s">
        <v>59</v>
      </c>
      <c r="AF162" s="1" t="s">
        <v>276</v>
      </c>
      <c r="AG162" s="0" t="n">
        <v>4062</v>
      </c>
    </row>
    <row r="163" customFormat="false" ht="12.8" hidden="false" customHeight="false" outlineLevel="0" collapsed="false">
      <c r="A163" s="0" t="n">
        <v>450312</v>
      </c>
      <c r="B163" s="0" t="n">
        <v>536349</v>
      </c>
      <c r="C163" s="0" t="n">
        <v>603109</v>
      </c>
      <c r="D163" s="0" t="s">
        <v>34</v>
      </c>
      <c r="E163" s="0" t="s">
        <v>34</v>
      </c>
      <c r="F163" s="0" t="s">
        <v>51</v>
      </c>
      <c r="G163" s="0" t="s">
        <v>36</v>
      </c>
      <c r="H163" s="0" t="s">
        <v>269</v>
      </c>
      <c r="J163" s="0" t="s">
        <v>269</v>
      </c>
      <c r="M163" s="0" t="s">
        <v>270</v>
      </c>
      <c r="N163" s="0" t="s">
        <v>271</v>
      </c>
      <c r="O163" s="0" t="s">
        <v>272</v>
      </c>
      <c r="P163" s="0" t="n">
        <v>1993</v>
      </c>
      <c r="Q163" s="0" t="s">
        <v>44</v>
      </c>
      <c r="R163" s="0" t="s">
        <v>273</v>
      </c>
      <c r="S163" s="0" t="s">
        <v>274</v>
      </c>
      <c r="T163" s="0" t="s">
        <v>285</v>
      </c>
      <c r="V163" s="0" t="n">
        <v>1</v>
      </c>
      <c r="W163" s="0" t="n">
        <v>1</v>
      </c>
      <c r="X163" s="0" t="str">
        <f aca="false">"31811012754688"</f>
        <v>31811012754688</v>
      </c>
      <c r="Y163" s="0" t="s">
        <v>44</v>
      </c>
      <c r="Z163" s="0" t="s">
        <v>47</v>
      </c>
      <c r="AA163" s="0" t="s">
        <v>58</v>
      </c>
      <c r="AE163" s="1" t="s">
        <v>59</v>
      </c>
      <c r="AF163" s="1" t="s">
        <v>276</v>
      </c>
      <c r="AG163" s="0" t="n">
        <v>4062</v>
      </c>
    </row>
    <row r="164" customFormat="false" ht="12.8" hidden="false" customHeight="false" outlineLevel="0" collapsed="false">
      <c r="A164" s="0" t="n">
        <v>450312</v>
      </c>
      <c r="B164" s="0" t="n">
        <v>536349</v>
      </c>
      <c r="C164" s="0" t="n">
        <v>686388</v>
      </c>
      <c r="D164" s="0" t="s">
        <v>34</v>
      </c>
      <c r="E164" s="0" t="s">
        <v>34</v>
      </c>
      <c r="F164" s="0" t="s">
        <v>51</v>
      </c>
      <c r="G164" s="0" t="s">
        <v>36</v>
      </c>
      <c r="H164" s="0" t="s">
        <v>269</v>
      </c>
      <c r="J164" s="0" t="s">
        <v>269</v>
      </c>
      <c r="M164" s="0" t="s">
        <v>270</v>
      </c>
      <c r="N164" s="0" t="s">
        <v>271</v>
      </c>
      <c r="O164" s="0" t="s">
        <v>272</v>
      </c>
      <c r="P164" s="0" t="n">
        <v>1993</v>
      </c>
      <c r="Q164" s="0" t="s">
        <v>44</v>
      </c>
      <c r="R164" s="0" t="s">
        <v>273</v>
      </c>
      <c r="S164" s="0" t="s">
        <v>274</v>
      </c>
      <c r="T164" s="0" t="s">
        <v>286</v>
      </c>
      <c r="V164" s="0" t="n">
        <v>1</v>
      </c>
      <c r="W164" s="0" t="n">
        <v>1</v>
      </c>
      <c r="X164" s="0" t="str">
        <f aca="false">"31811012129048"</f>
        <v>31811012129048</v>
      </c>
      <c r="Y164" s="0" t="s">
        <v>44</v>
      </c>
      <c r="Z164" s="0" t="s">
        <v>47</v>
      </c>
      <c r="AA164" s="0" t="s">
        <v>58</v>
      </c>
      <c r="AE164" s="1" t="s">
        <v>59</v>
      </c>
      <c r="AF164" s="1" t="s">
        <v>276</v>
      </c>
      <c r="AG164" s="0" t="n">
        <v>4062</v>
      </c>
    </row>
    <row r="165" customFormat="false" ht="12.8" hidden="false" customHeight="false" outlineLevel="0" collapsed="false">
      <c r="A165" s="0" t="n">
        <v>450312</v>
      </c>
      <c r="B165" s="0" t="n">
        <v>536349</v>
      </c>
      <c r="C165" s="0" t="n">
        <v>702510</v>
      </c>
      <c r="D165" s="0" t="s">
        <v>34</v>
      </c>
      <c r="E165" s="0" t="s">
        <v>34</v>
      </c>
      <c r="F165" s="0" t="s">
        <v>51</v>
      </c>
      <c r="G165" s="0" t="s">
        <v>36</v>
      </c>
      <c r="H165" s="0" t="s">
        <v>269</v>
      </c>
      <c r="J165" s="0" t="s">
        <v>269</v>
      </c>
      <c r="M165" s="0" t="s">
        <v>270</v>
      </c>
      <c r="N165" s="0" t="s">
        <v>271</v>
      </c>
      <c r="O165" s="0" t="s">
        <v>272</v>
      </c>
      <c r="P165" s="0" t="n">
        <v>1993</v>
      </c>
      <c r="Q165" s="0" t="s">
        <v>44</v>
      </c>
      <c r="R165" s="0" t="s">
        <v>273</v>
      </c>
      <c r="S165" s="0" t="s">
        <v>274</v>
      </c>
      <c r="T165" s="0" t="s">
        <v>287</v>
      </c>
      <c r="V165" s="0" t="n">
        <v>1</v>
      </c>
      <c r="W165" s="0" t="n">
        <v>1</v>
      </c>
      <c r="X165" s="0" t="str">
        <f aca="false">"31811012841956"</f>
        <v>31811012841956</v>
      </c>
      <c r="Y165" s="0" t="s">
        <v>44</v>
      </c>
      <c r="Z165" s="0" t="s">
        <v>47</v>
      </c>
      <c r="AA165" s="0" t="s">
        <v>58</v>
      </c>
      <c r="AE165" s="1" t="s">
        <v>59</v>
      </c>
      <c r="AF165" s="1" t="s">
        <v>276</v>
      </c>
      <c r="AG165" s="0" t="n">
        <v>4062</v>
      </c>
    </row>
    <row r="166" customFormat="false" ht="12.8" hidden="false" customHeight="false" outlineLevel="0" collapsed="false">
      <c r="A166" s="0" t="n">
        <v>450312</v>
      </c>
      <c r="B166" s="0" t="n">
        <v>536349</v>
      </c>
      <c r="C166" s="0" t="n">
        <v>720971</v>
      </c>
      <c r="D166" s="0" t="s">
        <v>34</v>
      </c>
      <c r="E166" s="0" t="s">
        <v>34</v>
      </c>
      <c r="F166" s="0" t="s">
        <v>51</v>
      </c>
      <c r="G166" s="0" t="s">
        <v>36</v>
      </c>
      <c r="H166" s="0" t="s">
        <v>269</v>
      </c>
      <c r="J166" s="0" t="s">
        <v>269</v>
      </c>
      <c r="M166" s="0" t="s">
        <v>270</v>
      </c>
      <c r="N166" s="0" t="s">
        <v>271</v>
      </c>
      <c r="O166" s="0" t="s">
        <v>272</v>
      </c>
      <c r="P166" s="0" t="n">
        <v>1993</v>
      </c>
      <c r="Q166" s="0" t="s">
        <v>44</v>
      </c>
      <c r="R166" s="0" t="s">
        <v>273</v>
      </c>
      <c r="S166" s="0" t="s">
        <v>274</v>
      </c>
      <c r="T166" s="0" t="s">
        <v>288</v>
      </c>
      <c r="V166" s="0" t="n">
        <v>1</v>
      </c>
      <c r="W166" s="0" t="n">
        <v>1</v>
      </c>
      <c r="X166" s="0" t="str">
        <f aca="false">"31811012994235"</f>
        <v>31811012994235</v>
      </c>
      <c r="Y166" s="0" t="s">
        <v>44</v>
      </c>
      <c r="Z166" s="0" t="s">
        <v>47</v>
      </c>
      <c r="AA166" s="0" t="s">
        <v>58</v>
      </c>
      <c r="AE166" s="1" t="s">
        <v>59</v>
      </c>
      <c r="AF166" s="1" t="s">
        <v>276</v>
      </c>
      <c r="AG166" s="0" t="n">
        <v>4062</v>
      </c>
    </row>
    <row r="167" customFormat="false" ht="12.8" hidden="false" customHeight="false" outlineLevel="0" collapsed="false">
      <c r="A167" s="0" t="n">
        <v>450312</v>
      </c>
      <c r="B167" s="0" t="n">
        <v>536349</v>
      </c>
      <c r="C167" s="0" t="n">
        <v>737521</v>
      </c>
      <c r="D167" s="0" t="s">
        <v>34</v>
      </c>
      <c r="E167" s="0" t="s">
        <v>34</v>
      </c>
      <c r="F167" s="0" t="s">
        <v>51</v>
      </c>
      <c r="G167" s="0" t="s">
        <v>36</v>
      </c>
      <c r="H167" s="0" t="s">
        <v>269</v>
      </c>
      <c r="J167" s="0" t="s">
        <v>269</v>
      </c>
      <c r="M167" s="0" t="s">
        <v>270</v>
      </c>
      <c r="N167" s="0" t="s">
        <v>271</v>
      </c>
      <c r="O167" s="0" t="s">
        <v>272</v>
      </c>
      <c r="P167" s="0" t="n">
        <v>1993</v>
      </c>
      <c r="Q167" s="0" t="s">
        <v>44</v>
      </c>
      <c r="R167" s="0" t="s">
        <v>273</v>
      </c>
      <c r="S167" s="0" t="s">
        <v>274</v>
      </c>
      <c r="T167" s="0" t="s">
        <v>289</v>
      </c>
      <c r="V167" s="0" t="n">
        <v>1</v>
      </c>
      <c r="W167" s="0" t="n">
        <v>1</v>
      </c>
      <c r="X167" s="0" t="str">
        <f aca="false">"31811012593458"</f>
        <v>31811012593458</v>
      </c>
      <c r="Y167" s="0" t="s">
        <v>44</v>
      </c>
      <c r="Z167" s="0" t="s">
        <v>47</v>
      </c>
      <c r="AA167" s="0" t="s">
        <v>58</v>
      </c>
      <c r="AE167" s="1" t="s">
        <v>59</v>
      </c>
      <c r="AF167" s="1" t="s">
        <v>276</v>
      </c>
      <c r="AG167" s="0" t="n">
        <v>4062</v>
      </c>
    </row>
    <row r="168" customFormat="false" ht="12.8" hidden="false" customHeight="false" outlineLevel="0" collapsed="false">
      <c r="A168" s="0" t="n">
        <v>450312</v>
      </c>
      <c r="B168" s="0" t="n">
        <v>536349</v>
      </c>
      <c r="C168" s="0" t="n">
        <v>751219</v>
      </c>
      <c r="D168" s="0" t="s">
        <v>34</v>
      </c>
      <c r="E168" s="0" t="s">
        <v>34</v>
      </c>
      <c r="F168" s="0" t="s">
        <v>51</v>
      </c>
      <c r="G168" s="0" t="s">
        <v>36</v>
      </c>
      <c r="H168" s="0" t="s">
        <v>269</v>
      </c>
      <c r="J168" s="0" t="s">
        <v>269</v>
      </c>
      <c r="M168" s="0" t="s">
        <v>270</v>
      </c>
      <c r="N168" s="0" t="s">
        <v>271</v>
      </c>
      <c r="O168" s="0" t="s">
        <v>272</v>
      </c>
      <c r="P168" s="0" t="n">
        <v>1993</v>
      </c>
      <c r="Q168" s="0" t="s">
        <v>44</v>
      </c>
      <c r="R168" s="0" t="s">
        <v>273</v>
      </c>
      <c r="S168" s="0" t="s">
        <v>274</v>
      </c>
      <c r="T168" s="0" t="s">
        <v>290</v>
      </c>
      <c r="V168" s="0" t="n">
        <v>1</v>
      </c>
      <c r="W168" s="0" t="n">
        <v>1</v>
      </c>
      <c r="X168" s="0" t="str">
        <f aca="false">"31811012687367"</f>
        <v>31811012687367</v>
      </c>
      <c r="Y168" s="0" t="s">
        <v>44</v>
      </c>
      <c r="Z168" s="0" t="s">
        <v>47</v>
      </c>
      <c r="AA168" s="0" t="s">
        <v>58</v>
      </c>
      <c r="AE168" s="1" t="s">
        <v>59</v>
      </c>
      <c r="AF168" s="1" t="s">
        <v>276</v>
      </c>
      <c r="AG168" s="0" t="n">
        <v>4062</v>
      </c>
    </row>
    <row r="169" customFormat="false" ht="12.8" hidden="false" customHeight="false" outlineLevel="0" collapsed="false">
      <c r="A169" s="0" t="n">
        <v>450312</v>
      </c>
      <c r="B169" s="0" t="n">
        <v>536349</v>
      </c>
      <c r="C169" s="0" t="n">
        <v>766231</v>
      </c>
      <c r="D169" s="0" t="s">
        <v>34</v>
      </c>
      <c r="E169" s="0" t="s">
        <v>34</v>
      </c>
      <c r="F169" s="0" t="s">
        <v>51</v>
      </c>
      <c r="G169" s="0" t="s">
        <v>36</v>
      </c>
      <c r="H169" s="0" t="s">
        <v>269</v>
      </c>
      <c r="J169" s="0" t="s">
        <v>269</v>
      </c>
      <c r="M169" s="0" t="s">
        <v>270</v>
      </c>
      <c r="N169" s="0" t="s">
        <v>271</v>
      </c>
      <c r="O169" s="0" t="s">
        <v>272</v>
      </c>
      <c r="P169" s="0" t="n">
        <v>1993</v>
      </c>
      <c r="Q169" s="0" t="s">
        <v>44</v>
      </c>
      <c r="R169" s="0" t="s">
        <v>273</v>
      </c>
      <c r="S169" s="0" t="s">
        <v>274</v>
      </c>
      <c r="T169" s="0" t="s">
        <v>291</v>
      </c>
      <c r="V169" s="0" t="n">
        <v>1</v>
      </c>
      <c r="W169" s="0" t="n">
        <v>1</v>
      </c>
      <c r="X169" s="0" t="str">
        <f aca="false">"31811012340892"</f>
        <v>31811012340892</v>
      </c>
      <c r="Y169" s="0" t="s">
        <v>44</v>
      </c>
      <c r="Z169" s="0" t="s">
        <v>47</v>
      </c>
      <c r="AA169" s="0" t="s">
        <v>58</v>
      </c>
      <c r="AE169" s="1" t="s">
        <v>59</v>
      </c>
      <c r="AF169" s="1" t="s">
        <v>276</v>
      </c>
      <c r="AG169" s="0" t="n">
        <v>4062</v>
      </c>
    </row>
    <row r="170" customFormat="false" ht="12.8" hidden="false" customHeight="false" outlineLevel="0" collapsed="false">
      <c r="A170" s="0" t="n">
        <v>450312</v>
      </c>
      <c r="B170" s="0" t="n">
        <v>536349</v>
      </c>
      <c r="C170" s="0" t="n">
        <v>779439</v>
      </c>
      <c r="D170" s="0" t="s">
        <v>34</v>
      </c>
      <c r="E170" s="0" t="s">
        <v>34</v>
      </c>
      <c r="F170" s="0" t="s">
        <v>51</v>
      </c>
      <c r="G170" s="0" t="s">
        <v>36</v>
      </c>
      <c r="H170" s="0" t="s">
        <v>269</v>
      </c>
      <c r="J170" s="0" t="s">
        <v>269</v>
      </c>
      <c r="M170" s="0" t="s">
        <v>270</v>
      </c>
      <c r="N170" s="0" t="s">
        <v>271</v>
      </c>
      <c r="O170" s="0" t="s">
        <v>272</v>
      </c>
      <c r="P170" s="0" t="n">
        <v>1993</v>
      </c>
      <c r="Q170" s="0" t="s">
        <v>44</v>
      </c>
      <c r="R170" s="0" t="s">
        <v>273</v>
      </c>
      <c r="S170" s="0" t="s">
        <v>274</v>
      </c>
      <c r="T170" s="0" t="s">
        <v>292</v>
      </c>
      <c r="V170" s="0" t="n">
        <v>1</v>
      </c>
      <c r="W170" s="0" t="n">
        <v>1</v>
      </c>
      <c r="X170" s="0" t="str">
        <f aca="false">"31811013229011"</f>
        <v>31811013229011</v>
      </c>
      <c r="Y170" s="0" t="s">
        <v>44</v>
      </c>
      <c r="Z170" s="0" t="s">
        <v>47</v>
      </c>
      <c r="AA170" s="0" t="s">
        <v>58</v>
      </c>
      <c r="AE170" s="1" t="s">
        <v>59</v>
      </c>
      <c r="AF170" s="1" t="s">
        <v>276</v>
      </c>
      <c r="AG170" s="0" t="n">
        <v>4062</v>
      </c>
    </row>
    <row r="171" customFormat="false" ht="12.8" hidden="false" customHeight="false" outlineLevel="0" collapsed="false">
      <c r="A171" s="0" t="n">
        <v>53500</v>
      </c>
      <c r="B171" s="0" t="n">
        <v>58031</v>
      </c>
      <c r="C171" s="0" t="n">
        <v>64052</v>
      </c>
      <c r="D171" s="0" t="s">
        <v>34</v>
      </c>
      <c r="E171" s="0" t="s">
        <v>34</v>
      </c>
      <c r="F171" s="0" t="s">
        <v>51</v>
      </c>
      <c r="G171" s="0" t="s">
        <v>36</v>
      </c>
      <c r="H171" s="0" t="s">
        <v>293</v>
      </c>
      <c r="J171" s="0" t="s">
        <v>294</v>
      </c>
      <c r="M171" s="0" t="s">
        <v>295</v>
      </c>
      <c r="N171" s="1" t="s">
        <v>296</v>
      </c>
      <c r="O171" s="0" t="s">
        <v>297</v>
      </c>
      <c r="P171" s="0" t="n">
        <v>1963</v>
      </c>
      <c r="Q171" s="0" t="s">
        <v>44</v>
      </c>
      <c r="R171" s="0" t="s">
        <v>298</v>
      </c>
      <c r="S171" s="0" t="s">
        <v>299</v>
      </c>
      <c r="T171" s="0" t="n">
        <v>1998</v>
      </c>
      <c r="V171" s="0" t="n">
        <v>1</v>
      </c>
      <c r="W171" s="0" t="n">
        <v>1</v>
      </c>
      <c r="X171" s="0" t="str">
        <f aca="false">"31811010548454"</f>
        <v>31811010548454</v>
      </c>
      <c r="Y171" s="0" t="s">
        <v>44</v>
      </c>
      <c r="Z171" s="0" t="s">
        <v>47</v>
      </c>
      <c r="AA171" s="0" t="s">
        <v>58</v>
      </c>
      <c r="AE171" s="1" t="s">
        <v>59</v>
      </c>
      <c r="AF171" s="1" t="s">
        <v>300</v>
      </c>
      <c r="AG171" s="0" t="n">
        <v>3825</v>
      </c>
    </row>
    <row r="172" customFormat="false" ht="12.8" hidden="false" customHeight="false" outlineLevel="0" collapsed="false">
      <c r="A172" s="0" t="n">
        <v>53500</v>
      </c>
      <c r="B172" s="0" t="n">
        <v>58031</v>
      </c>
      <c r="C172" s="0" t="n">
        <v>64053</v>
      </c>
      <c r="D172" s="0" t="s">
        <v>34</v>
      </c>
      <c r="E172" s="0" t="s">
        <v>34</v>
      </c>
      <c r="F172" s="0" t="s">
        <v>51</v>
      </c>
      <c r="G172" s="0" t="s">
        <v>36</v>
      </c>
      <c r="H172" s="0" t="s">
        <v>293</v>
      </c>
      <c r="J172" s="0" t="s">
        <v>294</v>
      </c>
      <c r="M172" s="0" t="s">
        <v>295</v>
      </c>
      <c r="N172" s="1" t="s">
        <v>296</v>
      </c>
      <c r="O172" s="0" t="s">
        <v>297</v>
      </c>
      <c r="P172" s="0" t="n">
        <v>1963</v>
      </c>
      <c r="Q172" s="0" t="s">
        <v>44</v>
      </c>
      <c r="R172" s="0" t="s">
        <v>298</v>
      </c>
      <c r="S172" s="0" t="s">
        <v>299</v>
      </c>
      <c r="T172" s="0" t="n">
        <v>1997</v>
      </c>
      <c r="V172" s="0" t="n">
        <v>1</v>
      </c>
      <c r="W172" s="0" t="n">
        <v>1</v>
      </c>
      <c r="X172" s="0" t="str">
        <f aca="false">"31811011269670"</f>
        <v>31811011269670</v>
      </c>
      <c r="Y172" s="0" t="s">
        <v>44</v>
      </c>
      <c r="Z172" s="0" t="s">
        <v>47</v>
      </c>
      <c r="AA172" s="0" t="s">
        <v>58</v>
      </c>
      <c r="AE172" s="1" t="s">
        <v>59</v>
      </c>
      <c r="AF172" s="1" t="s">
        <v>300</v>
      </c>
      <c r="AG172" s="0" t="n">
        <v>3825</v>
      </c>
    </row>
    <row r="173" customFormat="false" ht="12.8" hidden="false" customHeight="false" outlineLevel="0" collapsed="false">
      <c r="A173" s="0" t="n">
        <v>53500</v>
      </c>
      <c r="B173" s="0" t="n">
        <v>58031</v>
      </c>
      <c r="C173" s="0" t="n">
        <v>64054</v>
      </c>
      <c r="D173" s="0" t="s">
        <v>34</v>
      </c>
      <c r="E173" s="0" t="s">
        <v>34</v>
      </c>
      <c r="F173" s="0" t="s">
        <v>51</v>
      </c>
      <c r="G173" s="0" t="s">
        <v>36</v>
      </c>
      <c r="H173" s="0" t="s">
        <v>293</v>
      </c>
      <c r="J173" s="0" t="s">
        <v>294</v>
      </c>
      <c r="M173" s="0" t="s">
        <v>295</v>
      </c>
      <c r="N173" s="1" t="s">
        <v>296</v>
      </c>
      <c r="O173" s="0" t="s">
        <v>297</v>
      </c>
      <c r="P173" s="0" t="n">
        <v>1963</v>
      </c>
      <c r="Q173" s="0" t="s">
        <v>44</v>
      </c>
      <c r="R173" s="0" t="s">
        <v>298</v>
      </c>
      <c r="S173" s="0" t="s">
        <v>299</v>
      </c>
      <c r="T173" s="0" t="n">
        <v>1996</v>
      </c>
      <c r="V173" s="0" t="n">
        <v>1</v>
      </c>
      <c r="W173" s="0" t="n">
        <v>1</v>
      </c>
      <c r="X173" s="0" t="str">
        <f aca="false">"31811011295642"</f>
        <v>31811011295642</v>
      </c>
      <c r="Y173" s="0" t="s">
        <v>44</v>
      </c>
      <c r="Z173" s="0" t="s">
        <v>47</v>
      </c>
      <c r="AA173" s="0" t="s">
        <v>58</v>
      </c>
      <c r="AE173" s="1" t="s">
        <v>59</v>
      </c>
      <c r="AF173" s="1" t="s">
        <v>300</v>
      </c>
      <c r="AG173" s="0" t="n">
        <v>3825</v>
      </c>
    </row>
    <row r="174" customFormat="false" ht="12.8" hidden="false" customHeight="false" outlineLevel="0" collapsed="false">
      <c r="A174" s="0" t="n">
        <v>53500</v>
      </c>
      <c r="B174" s="0" t="n">
        <v>58031</v>
      </c>
      <c r="C174" s="0" t="n">
        <v>64055</v>
      </c>
      <c r="D174" s="0" t="s">
        <v>34</v>
      </c>
      <c r="E174" s="0" t="s">
        <v>34</v>
      </c>
      <c r="F174" s="0" t="s">
        <v>51</v>
      </c>
      <c r="G174" s="0" t="s">
        <v>36</v>
      </c>
      <c r="H174" s="0" t="s">
        <v>293</v>
      </c>
      <c r="J174" s="0" t="s">
        <v>294</v>
      </c>
      <c r="M174" s="0" t="s">
        <v>295</v>
      </c>
      <c r="N174" s="1" t="s">
        <v>296</v>
      </c>
      <c r="O174" s="0" t="s">
        <v>297</v>
      </c>
      <c r="P174" s="0" t="n">
        <v>1963</v>
      </c>
      <c r="Q174" s="0" t="s">
        <v>44</v>
      </c>
      <c r="R174" s="0" t="s">
        <v>298</v>
      </c>
      <c r="S174" s="0" t="s">
        <v>299</v>
      </c>
      <c r="T174" s="0" t="n">
        <v>1995</v>
      </c>
      <c r="V174" s="0" t="n">
        <v>1</v>
      </c>
      <c r="W174" s="0" t="n">
        <v>1</v>
      </c>
      <c r="X174" s="0" t="str">
        <f aca="false">"31811011630400"</f>
        <v>31811011630400</v>
      </c>
      <c r="Y174" s="0" t="s">
        <v>44</v>
      </c>
      <c r="Z174" s="0" t="s">
        <v>47</v>
      </c>
      <c r="AA174" s="0" t="s">
        <v>58</v>
      </c>
      <c r="AE174" s="1" t="s">
        <v>59</v>
      </c>
      <c r="AF174" s="1" t="s">
        <v>300</v>
      </c>
      <c r="AG174" s="0" t="n">
        <v>3825</v>
      </c>
    </row>
    <row r="175" customFormat="false" ht="12.8" hidden="false" customHeight="false" outlineLevel="0" collapsed="false">
      <c r="A175" s="0" t="n">
        <v>53500</v>
      </c>
      <c r="B175" s="0" t="n">
        <v>58031</v>
      </c>
      <c r="C175" s="0" t="n">
        <v>64056</v>
      </c>
      <c r="D175" s="0" t="s">
        <v>34</v>
      </c>
      <c r="E175" s="0" t="s">
        <v>34</v>
      </c>
      <c r="F175" s="0" t="s">
        <v>51</v>
      </c>
      <c r="G175" s="0" t="s">
        <v>36</v>
      </c>
      <c r="H175" s="0" t="s">
        <v>293</v>
      </c>
      <c r="J175" s="0" t="s">
        <v>294</v>
      </c>
      <c r="M175" s="0" t="s">
        <v>295</v>
      </c>
      <c r="N175" s="1" t="s">
        <v>296</v>
      </c>
      <c r="O175" s="0" t="s">
        <v>297</v>
      </c>
      <c r="P175" s="0" t="n">
        <v>1963</v>
      </c>
      <c r="Q175" s="0" t="s">
        <v>44</v>
      </c>
      <c r="R175" s="0" t="s">
        <v>298</v>
      </c>
      <c r="S175" s="0" t="s">
        <v>299</v>
      </c>
      <c r="T175" s="0" t="n">
        <v>1981</v>
      </c>
      <c r="V175" s="0" t="n">
        <v>1</v>
      </c>
      <c r="W175" s="0" t="n">
        <v>1</v>
      </c>
      <c r="X175" s="0" t="str">
        <f aca="false">"31811003180919"</f>
        <v>31811003180919</v>
      </c>
      <c r="Y175" s="0" t="s">
        <v>44</v>
      </c>
      <c r="Z175" s="0" t="s">
        <v>47</v>
      </c>
      <c r="AA175" s="0" t="s">
        <v>58</v>
      </c>
      <c r="AE175" s="1" t="s">
        <v>59</v>
      </c>
      <c r="AF175" s="1" t="s">
        <v>300</v>
      </c>
      <c r="AG175" s="0" t="n">
        <v>3825</v>
      </c>
    </row>
    <row r="176" customFormat="false" ht="12.8" hidden="false" customHeight="false" outlineLevel="0" collapsed="false">
      <c r="A176" s="0" t="n">
        <v>53500</v>
      </c>
      <c r="B176" s="0" t="n">
        <v>58031</v>
      </c>
      <c r="C176" s="0" t="n">
        <v>64057</v>
      </c>
      <c r="D176" s="0" t="s">
        <v>34</v>
      </c>
      <c r="E176" s="0" t="s">
        <v>34</v>
      </c>
      <c r="F176" s="0" t="s">
        <v>51</v>
      </c>
      <c r="G176" s="0" t="s">
        <v>36</v>
      </c>
      <c r="H176" s="0" t="s">
        <v>293</v>
      </c>
      <c r="J176" s="0" t="s">
        <v>294</v>
      </c>
      <c r="M176" s="0" t="s">
        <v>295</v>
      </c>
      <c r="N176" s="1" t="s">
        <v>296</v>
      </c>
      <c r="O176" s="0" t="s">
        <v>297</v>
      </c>
      <c r="P176" s="0" t="n">
        <v>1963</v>
      </c>
      <c r="Q176" s="0" t="s">
        <v>44</v>
      </c>
      <c r="R176" s="0" t="s">
        <v>298</v>
      </c>
      <c r="S176" s="0" t="s">
        <v>299</v>
      </c>
      <c r="T176" s="0" t="n">
        <v>1980</v>
      </c>
      <c r="V176" s="0" t="n">
        <v>1</v>
      </c>
      <c r="W176" s="0" t="n">
        <v>1</v>
      </c>
      <c r="X176" s="0" t="str">
        <f aca="false">"31811003180901"</f>
        <v>31811003180901</v>
      </c>
      <c r="Y176" s="0" t="s">
        <v>44</v>
      </c>
      <c r="Z176" s="0" t="s">
        <v>47</v>
      </c>
      <c r="AA176" s="0" t="s">
        <v>58</v>
      </c>
      <c r="AE176" s="1" t="s">
        <v>59</v>
      </c>
      <c r="AF176" s="1" t="s">
        <v>300</v>
      </c>
      <c r="AG176" s="0" t="n">
        <v>3825</v>
      </c>
    </row>
    <row r="177" customFormat="false" ht="12.8" hidden="false" customHeight="false" outlineLevel="0" collapsed="false">
      <c r="A177" s="0" t="n">
        <v>53500</v>
      </c>
      <c r="B177" s="0" t="n">
        <v>58031</v>
      </c>
      <c r="C177" s="0" t="n">
        <v>64058</v>
      </c>
      <c r="D177" s="0" t="s">
        <v>34</v>
      </c>
      <c r="E177" s="0" t="s">
        <v>34</v>
      </c>
      <c r="F177" s="0" t="s">
        <v>51</v>
      </c>
      <c r="G177" s="0" t="s">
        <v>36</v>
      </c>
      <c r="H177" s="0" t="s">
        <v>293</v>
      </c>
      <c r="J177" s="0" t="s">
        <v>294</v>
      </c>
      <c r="M177" s="0" t="s">
        <v>295</v>
      </c>
      <c r="N177" s="1" t="s">
        <v>296</v>
      </c>
      <c r="O177" s="0" t="s">
        <v>297</v>
      </c>
      <c r="P177" s="0" t="n">
        <v>1963</v>
      </c>
      <c r="Q177" s="0" t="s">
        <v>44</v>
      </c>
      <c r="R177" s="0" t="s">
        <v>298</v>
      </c>
      <c r="S177" s="0" t="s">
        <v>299</v>
      </c>
      <c r="T177" s="0" t="s">
        <v>301</v>
      </c>
      <c r="V177" s="0" t="n">
        <v>1</v>
      </c>
      <c r="W177" s="0" t="n">
        <v>1</v>
      </c>
      <c r="X177" s="0" t="str">
        <f aca="false">"31811003180893"</f>
        <v>31811003180893</v>
      </c>
      <c r="Y177" s="0" t="s">
        <v>44</v>
      </c>
      <c r="Z177" s="0" t="s">
        <v>47</v>
      </c>
      <c r="AA177" s="0" t="s">
        <v>58</v>
      </c>
      <c r="AE177" s="1" t="s">
        <v>59</v>
      </c>
      <c r="AF177" s="1" t="s">
        <v>300</v>
      </c>
      <c r="AG177" s="0" t="n">
        <v>3825</v>
      </c>
    </row>
    <row r="178" customFormat="false" ht="12.8" hidden="false" customHeight="false" outlineLevel="0" collapsed="false">
      <c r="A178" s="0" t="n">
        <v>53500</v>
      </c>
      <c r="B178" s="0" t="n">
        <v>58031</v>
      </c>
      <c r="C178" s="0" t="n">
        <v>64059</v>
      </c>
      <c r="D178" s="0" t="s">
        <v>34</v>
      </c>
      <c r="E178" s="0" t="s">
        <v>34</v>
      </c>
      <c r="F178" s="0" t="s">
        <v>51</v>
      </c>
      <c r="G178" s="0" t="s">
        <v>36</v>
      </c>
      <c r="H178" s="0" t="s">
        <v>293</v>
      </c>
      <c r="J178" s="0" t="s">
        <v>294</v>
      </c>
      <c r="M178" s="0" t="s">
        <v>295</v>
      </c>
      <c r="N178" s="1" t="s">
        <v>296</v>
      </c>
      <c r="O178" s="0" t="s">
        <v>297</v>
      </c>
      <c r="P178" s="0" t="n">
        <v>1963</v>
      </c>
      <c r="Q178" s="0" t="s">
        <v>44</v>
      </c>
      <c r="R178" s="0" t="s">
        <v>298</v>
      </c>
      <c r="S178" s="0" t="s">
        <v>299</v>
      </c>
      <c r="T178" s="0" t="n">
        <v>1977</v>
      </c>
      <c r="V178" s="0" t="n">
        <v>1</v>
      </c>
      <c r="W178" s="0" t="n">
        <v>1</v>
      </c>
      <c r="X178" s="0" t="str">
        <f aca="false">"31811010200189"</f>
        <v>31811010200189</v>
      </c>
      <c r="Y178" s="0" t="s">
        <v>44</v>
      </c>
      <c r="Z178" s="0" t="s">
        <v>47</v>
      </c>
      <c r="AA178" s="0" t="s">
        <v>58</v>
      </c>
      <c r="AE178" s="1" t="s">
        <v>59</v>
      </c>
      <c r="AF178" s="1" t="s">
        <v>300</v>
      </c>
      <c r="AG178" s="0" t="n">
        <v>3825</v>
      </c>
    </row>
    <row r="179" customFormat="false" ht="12.8" hidden="false" customHeight="false" outlineLevel="0" collapsed="false">
      <c r="A179" s="0" t="n">
        <v>53500</v>
      </c>
      <c r="B179" s="0" t="n">
        <v>58031</v>
      </c>
      <c r="C179" s="0" t="n">
        <v>64060</v>
      </c>
      <c r="D179" s="0" t="s">
        <v>34</v>
      </c>
      <c r="E179" s="0" t="s">
        <v>34</v>
      </c>
      <c r="F179" s="0" t="s">
        <v>51</v>
      </c>
      <c r="G179" s="0" t="s">
        <v>36</v>
      </c>
      <c r="H179" s="0" t="s">
        <v>293</v>
      </c>
      <c r="J179" s="0" t="s">
        <v>294</v>
      </c>
      <c r="M179" s="0" t="s">
        <v>295</v>
      </c>
      <c r="N179" s="1" t="s">
        <v>296</v>
      </c>
      <c r="O179" s="0" t="s">
        <v>297</v>
      </c>
      <c r="P179" s="0" t="n">
        <v>1963</v>
      </c>
      <c r="Q179" s="0" t="s">
        <v>44</v>
      </c>
      <c r="R179" s="0" t="s">
        <v>298</v>
      </c>
      <c r="S179" s="0" t="s">
        <v>299</v>
      </c>
      <c r="T179" s="0" t="n">
        <v>1976</v>
      </c>
      <c r="V179" s="0" t="n">
        <v>1</v>
      </c>
      <c r="W179" s="0" t="n">
        <v>1</v>
      </c>
      <c r="X179" s="0" t="str">
        <f aca="false">"31811003180885"</f>
        <v>31811003180885</v>
      </c>
      <c r="Y179" s="0" t="s">
        <v>44</v>
      </c>
      <c r="Z179" s="0" t="s">
        <v>47</v>
      </c>
      <c r="AA179" s="0" t="s">
        <v>58</v>
      </c>
      <c r="AE179" s="1" t="s">
        <v>59</v>
      </c>
      <c r="AF179" s="1" t="s">
        <v>300</v>
      </c>
      <c r="AG179" s="0" t="n">
        <v>3825</v>
      </c>
    </row>
    <row r="180" customFormat="false" ht="12.8" hidden="false" customHeight="false" outlineLevel="0" collapsed="false">
      <c r="A180" s="0" t="n">
        <v>53500</v>
      </c>
      <c r="B180" s="0" t="n">
        <v>58031</v>
      </c>
      <c r="C180" s="0" t="n">
        <v>64061</v>
      </c>
      <c r="D180" s="0" t="s">
        <v>34</v>
      </c>
      <c r="E180" s="0" t="s">
        <v>34</v>
      </c>
      <c r="F180" s="0" t="s">
        <v>51</v>
      </c>
      <c r="G180" s="0" t="s">
        <v>36</v>
      </c>
      <c r="H180" s="0" t="s">
        <v>293</v>
      </c>
      <c r="J180" s="0" t="s">
        <v>294</v>
      </c>
      <c r="M180" s="0" t="s">
        <v>295</v>
      </c>
      <c r="N180" s="1" t="s">
        <v>296</v>
      </c>
      <c r="O180" s="0" t="s">
        <v>297</v>
      </c>
      <c r="P180" s="0" t="n">
        <v>1963</v>
      </c>
      <c r="Q180" s="0" t="s">
        <v>44</v>
      </c>
      <c r="R180" s="0" t="s">
        <v>298</v>
      </c>
      <c r="S180" s="0" t="s">
        <v>299</v>
      </c>
      <c r="T180" s="0" t="n">
        <v>1975</v>
      </c>
      <c r="V180" s="0" t="n">
        <v>1</v>
      </c>
      <c r="W180" s="0" t="n">
        <v>1</v>
      </c>
      <c r="X180" s="0" t="str">
        <f aca="false">"31811003180877"</f>
        <v>31811003180877</v>
      </c>
      <c r="Y180" s="0" t="s">
        <v>44</v>
      </c>
      <c r="Z180" s="0" t="s">
        <v>47</v>
      </c>
      <c r="AA180" s="0" t="s">
        <v>58</v>
      </c>
      <c r="AE180" s="1" t="s">
        <v>59</v>
      </c>
      <c r="AF180" s="1" t="s">
        <v>300</v>
      </c>
      <c r="AG180" s="0" t="n">
        <v>3825</v>
      </c>
    </row>
    <row r="181" customFormat="false" ht="12.8" hidden="false" customHeight="false" outlineLevel="0" collapsed="false">
      <c r="A181" s="0" t="n">
        <v>53500</v>
      </c>
      <c r="B181" s="0" t="n">
        <v>58031</v>
      </c>
      <c r="C181" s="0" t="n">
        <v>64062</v>
      </c>
      <c r="D181" s="0" t="s">
        <v>34</v>
      </c>
      <c r="E181" s="0" t="s">
        <v>34</v>
      </c>
      <c r="F181" s="0" t="s">
        <v>51</v>
      </c>
      <c r="G181" s="0" t="s">
        <v>36</v>
      </c>
      <c r="H181" s="0" t="s">
        <v>293</v>
      </c>
      <c r="J181" s="0" t="s">
        <v>294</v>
      </c>
      <c r="M181" s="0" t="s">
        <v>295</v>
      </c>
      <c r="N181" s="1" t="s">
        <v>296</v>
      </c>
      <c r="O181" s="0" t="s">
        <v>297</v>
      </c>
      <c r="P181" s="0" t="n">
        <v>1963</v>
      </c>
      <c r="Q181" s="0" t="s">
        <v>44</v>
      </c>
      <c r="R181" s="0" t="s">
        <v>298</v>
      </c>
      <c r="S181" s="0" t="s">
        <v>299</v>
      </c>
      <c r="T181" s="0" t="n">
        <v>1974</v>
      </c>
      <c r="V181" s="0" t="n">
        <v>1</v>
      </c>
      <c r="W181" s="0" t="n">
        <v>1</v>
      </c>
      <c r="X181" s="0" t="str">
        <f aca="false">"31811003180869"</f>
        <v>31811003180869</v>
      </c>
      <c r="Y181" s="0" t="s">
        <v>44</v>
      </c>
      <c r="Z181" s="0" t="s">
        <v>47</v>
      </c>
      <c r="AA181" s="0" t="s">
        <v>58</v>
      </c>
      <c r="AE181" s="1" t="s">
        <v>59</v>
      </c>
      <c r="AF181" s="1" t="s">
        <v>300</v>
      </c>
      <c r="AG181" s="0" t="n">
        <v>3825</v>
      </c>
    </row>
    <row r="182" customFormat="false" ht="12.8" hidden="false" customHeight="false" outlineLevel="0" collapsed="false">
      <c r="A182" s="0" t="n">
        <v>53500</v>
      </c>
      <c r="B182" s="0" t="n">
        <v>58031</v>
      </c>
      <c r="C182" s="0" t="n">
        <v>64063</v>
      </c>
      <c r="D182" s="0" t="s">
        <v>34</v>
      </c>
      <c r="E182" s="0" t="s">
        <v>34</v>
      </c>
      <c r="F182" s="0" t="s">
        <v>51</v>
      </c>
      <c r="G182" s="0" t="s">
        <v>36</v>
      </c>
      <c r="H182" s="0" t="s">
        <v>293</v>
      </c>
      <c r="J182" s="0" t="s">
        <v>294</v>
      </c>
      <c r="M182" s="0" t="s">
        <v>295</v>
      </c>
      <c r="N182" s="1" t="s">
        <v>296</v>
      </c>
      <c r="O182" s="0" t="s">
        <v>297</v>
      </c>
      <c r="P182" s="0" t="n">
        <v>1963</v>
      </c>
      <c r="Q182" s="0" t="s">
        <v>44</v>
      </c>
      <c r="R182" s="0" t="s">
        <v>298</v>
      </c>
      <c r="S182" s="0" t="s">
        <v>299</v>
      </c>
      <c r="T182" s="0" t="n">
        <v>1973</v>
      </c>
      <c r="V182" s="0" t="n">
        <v>1</v>
      </c>
      <c r="W182" s="0" t="n">
        <v>1</v>
      </c>
      <c r="X182" s="0" t="str">
        <f aca="false">"31811003180851"</f>
        <v>31811003180851</v>
      </c>
      <c r="Y182" s="0" t="s">
        <v>44</v>
      </c>
      <c r="Z182" s="0" t="s">
        <v>47</v>
      </c>
      <c r="AA182" s="0" t="s">
        <v>58</v>
      </c>
      <c r="AE182" s="1" t="s">
        <v>59</v>
      </c>
      <c r="AF182" s="1" t="s">
        <v>300</v>
      </c>
      <c r="AG182" s="0" t="n">
        <v>3825</v>
      </c>
    </row>
    <row r="183" customFormat="false" ht="12.8" hidden="false" customHeight="false" outlineLevel="0" collapsed="false">
      <c r="A183" s="0" t="n">
        <v>53500</v>
      </c>
      <c r="B183" s="0" t="n">
        <v>58031</v>
      </c>
      <c r="C183" s="0" t="n">
        <v>64064</v>
      </c>
      <c r="D183" s="0" t="s">
        <v>34</v>
      </c>
      <c r="E183" s="0" t="s">
        <v>34</v>
      </c>
      <c r="F183" s="0" t="s">
        <v>51</v>
      </c>
      <c r="G183" s="0" t="s">
        <v>36</v>
      </c>
      <c r="H183" s="0" t="s">
        <v>293</v>
      </c>
      <c r="J183" s="0" t="s">
        <v>294</v>
      </c>
      <c r="M183" s="0" t="s">
        <v>295</v>
      </c>
      <c r="N183" s="1" t="s">
        <v>296</v>
      </c>
      <c r="O183" s="0" t="s">
        <v>297</v>
      </c>
      <c r="P183" s="0" t="n">
        <v>1963</v>
      </c>
      <c r="Q183" s="0" t="s">
        <v>44</v>
      </c>
      <c r="R183" s="0" t="s">
        <v>298</v>
      </c>
      <c r="S183" s="0" t="s">
        <v>299</v>
      </c>
      <c r="T183" s="0" t="n">
        <v>1972</v>
      </c>
      <c r="V183" s="0" t="n">
        <v>1</v>
      </c>
      <c r="W183" s="0" t="n">
        <v>1</v>
      </c>
      <c r="X183" s="0" t="str">
        <f aca="false">"31811003180844"</f>
        <v>31811003180844</v>
      </c>
      <c r="Y183" s="0" t="s">
        <v>44</v>
      </c>
      <c r="Z183" s="0" t="s">
        <v>47</v>
      </c>
      <c r="AA183" s="0" t="s">
        <v>58</v>
      </c>
      <c r="AE183" s="1" t="s">
        <v>59</v>
      </c>
      <c r="AF183" s="1" t="s">
        <v>300</v>
      </c>
      <c r="AG183" s="0" t="n">
        <v>3825</v>
      </c>
    </row>
    <row r="184" customFormat="false" ht="12.8" hidden="false" customHeight="false" outlineLevel="0" collapsed="false">
      <c r="A184" s="0" t="n">
        <v>53500</v>
      </c>
      <c r="B184" s="0" t="n">
        <v>58031</v>
      </c>
      <c r="C184" s="0" t="n">
        <v>64065</v>
      </c>
      <c r="D184" s="0" t="s">
        <v>34</v>
      </c>
      <c r="E184" s="0" t="s">
        <v>34</v>
      </c>
      <c r="F184" s="0" t="s">
        <v>51</v>
      </c>
      <c r="G184" s="0" t="s">
        <v>36</v>
      </c>
      <c r="H184" s="0" t="s">
        <v>293</v>
      </c>
      <c r="J184" s="0" t="s">
        <v>294</v>
      </c>
      <c r="M184" s="0" t="s">
        <v>295</v>
      </c>
      <c r="N184" s="1" t="s">
        <v>296</v>
      </c>
      <c r="O184" s="0" t="s">
        <v>297</v>
      </c>
      <c r="P184" s="0" t="n">
        <v>1963</v>
      </c>
      <c r="Q184" s="0" t="s">
        <v>44</v>
      </c>
      <c r="R184" s="0" t="s">
        <v>298</v>
      </c>
      <c r="S184" s="0" t="s">
        <v>299</v>
      </c>
      <c r="T184" s="0" t="n">
        <v>1971</v>
      </c>
      <c r="V184" s="0" t="n">
        <v>1</v>
      </c>
      <c r="W184" s="0" t="n">
        <v>1</v>
      </c>
      <c r="X184" s="0" t="str">
        <f aca="false">"31811003180836"</f>
        <v>31811003180836</v>
      </c>
      <c r="Y184" s="0" t="s">
        <v>44</v>
      </c>
      <c r="Z184" s="0" t="s">
        <v>47</v>
      </c>
      <c r="AA184" s="0" t="s">
        <v>58</v>
      </c>
      <c r="AE184" s="1" t="s">
        <v>59</v>
      </c>
      <c r="AF184" s="1" t="s">
        <v>300</v>
      </c>
      <c r="AG184" s="0" t="n">
        <v>3825</v>
      </c>
    </row>
    <row r="185" customFormat="false" ht="12.8" hidden="false" customHeight="false" outlineLevel="0" collapsed="false">
      <c r="A185" s="0" t="n">
        <v>53500</v>
      </c>
      <c r="B185" s="0" t="n">
        <v>58031</v>
      </c>
      <c r="C185" s="0" t="n">
        <v>64066</v>
      </c>
      <c r="D185" s="0" t="s">
        <v>34</v>
      </c>
      <c r="E185" s="0" t="s">
        <v>34</v>
      </c>
      <c r="F185" s="0" t="s">
        <v>51</v>
      </c>
      <c r="G185" s="0" t="s">
        <v>36</v>
      </c>
      <c r="H185" s="0" t="s">
        <v>293</v>
      </c>
      <c r="J185" s="0" t="s">
        <v>294</v>
      </c>
      <c r="M185" s="0" t="s">
        <v>295</v>
      </c>
      <c r="N185" s="1" t="s">
        <v>296</v>
      </c>
      <c r="O185" s="0" t="s">
        <v>297</v>
      </c>
      <c r="P185" s="0" t="n">
        <v>1963</v>
      </c>
      <c r="Q185" s="0" t="s">
        <v>44</v>
      </c>
      <c r="R185" s="0" t="s">
        <v>298</v>
      </c>
      <c r="S185" s="0" t="s">
        <v>299</v>
      </c>
      <c r="T185" s="0" t="n">
        <v>1970</v>
      </c>
      <c r="V185" s="0" t="n">
        <v>1</v>
      </c>
      <c r="W185" s="0" t="n">
        <v>1</v>
      </c>
      <c r="X185" s="0" t="str">
        <f aca="false">"31811003180828"</f>
        <v>31811003180828</v>
      </c>
      <c r="Y185" s="0" t="s">
        <v>44</v>
      </c>
      <c r="Z185" s="0" t="s">
        <v>47</v>
      </c>
      <c r="AA185" s="0" t="s">
        <v>58</v>
      </c>
      <c r="AE185" s="1" t="s">
        <v>59</v>
      </c>
      <c r="AF185" s="1" t="s">
        <v>300</v>
      </c>
      <c r="AG185" s="0" t="n">
        <v>3825</v>
      </c>
    </row>
    <row r="186" customFormat="false" ht="12.8" hidden="false" customHeight="false" outlineLevel="0" collapsed="false">
      <c r="A186" s="0" t="n">
        <v>53500</v>
      </c>
      <c r="B186" s="0" t="n">
        <v>58031</v>
      </c>
      <c r="C186" s="0" t="n">
        <v>64067</v>
      </c>
      <c r="D186" s="0" t="s">
        <v>34</v>
      </c>
      <c r="E186" s="0" t="s">
        <v>34</v>
      </c>
      <c r="F186" s="0" t="s">
        <v>51</v>
      </c>
      <c r="G186" s="0" t="s">
        <v>36</v>
      </c>
      <c r="H186" s="0" t="s">
        <v>293</v>
      </c>
      <c r="J186" s="0" t="s">
        <v>294</v>
      </c>
      <c r="M186" s="0" t="s">
        <v>295</v>
      </c>
      <c r="N186" s="1" t="s">
        <v>296</v>
      </c>
      <c r="O186" s="0" t="s">
        <v>297</v>
      </c>
      <c r="P186" s="0" t="n">
        <v>1963</v>
      </c>
      <c r="Q186" s="0" t="s">
        <v>44</v>
      </c>
      <c r="R186" s="0" t="s">
        <v>298</v>
      </c>
      <c r="S186" s="0" t="s">
        <v>299</v>
      </c>
      <c r="T186" s="0" t="n">
        <v>1969</v>
      </c>
      <c r="V186" s="0" t="n">
        <v>1</v>
      </c>
      <c r="W186" s="0" t="n">
        <v>1</v>
      </c>
      <c r="X186" s="0" t="str">
        <f aca="false">"31811003180810"</f>
        <v>31811003180810</v>
      </c>
      <c r="Y186" s="0" t="s">
        <v>44</v>
      </c>
      <c r="Z186" s="0" t="s">
        <v>47</v>
      </c>
      <c r="AA186" s="0" t="s">
        <v>58</v>
      </c>
      <c r="AE186" s="1" t="s">
        <v>59</v>
      </c>
      <c r="AF186" s="1" t="s">
        <v>300</v>
      </c>
      <c r="AG186" s="0" t="n">
        <v>3825</v>
      </c>
    </row>
    <row r="187" customFormat="false" ht="12.8" hidden="false" customHeight="false" outlineLevel="0" collapsed="false">
      <c r="A187" s="0" t="n">
        <v>53500</v>
      </c>
      <c r="B187" s="0" t="n">
        <v>58031</v>
      </c>
      <c r="C187" s="0" t="n">
        <v>64068</v>
      </c>
      <c r="D187" s="0" t="s">
        <v>34</v>
      </c>
      <c r="E187" s="0" t="s">
        <v>34</v>
      </c>
      <c r="F187" s="0" t="s">
        <v>51</v>
      </c>
      <c r="G187" s="0" t="s">
        <v>36</v>
      </c>
      <c r="H187" s="0" t="s">
        <v>293</v>
      </c>
      <c r="J187" s="0" t="s">
        <v>294</v>
      </c>
      <c r="M187" s="0" t="s">
        <v>295</v>
      </c>
      <c r="N187" s="1" t="s">
        <v>296</v>
      </c>
      <c r="O187" s="0" t="s">
        <v>297</v>
      </c>
      <c r="P187" s="0" t="n">
        <v>1963</v>
      </c>
      <c r="Q187" s="0" t="s">
        <v>44</v>
      </c>
      <c r="R187" s="0" t="s">
        <v>298</v>
      </c>
      <c r="S187" s="0" t="s">
        <v>299</v>
      </c>
      <c r="T187" s="0" t="n">
        <v>1968</v>
      </c>
      <c r="V187" s="0" t="n">
        <v>1</v>
      </c>
      <c r="W187" s="0" t="n">
        <v>1</v>
      </c>
      <c r="X187" s="0" t="str">
        <f aca="false">"31811003180802"</f>
        <v>31811003180802</v>
      </c>
      <c r="Y187" s="0" t="s">
        <v>44</v>
      </c>
      <c r="Z187" s="0" t="s">
        <v>47</v>
      </c>
      <c r="AA187" s="0" t="s">
        <v>58</v>
      </c>
      <c r="AE187" s="1" t="s">
        <v>59</v>
      </c>
      <c r="AF187" s="1" t="s">
        <v>300</v>
      </c>
      <c r="AG187" s="0" t="n">
        <v>3825</v>
      </c>
    </row>
    <row r="188" customFormat="false" ht="12.8" hidden="false" customHeight="false" outlineLevel="0" collapsed="false">
      <c r="A188" s="0" t="n">
        <v>53500</v>
      </c>
      <c r="B188" s="0" t="n">
        <v>58031</v>
      </c>
      <c r="C188" s="0" t="n">
        <v>64069</v>
      </c>
      <c r="D188" s="0" t="s">
        <v>34</v>
      </c>
      <c r="E188" s="0" t="s">
        <v>34</v>
      </c>
      <c r="F188" s="0" t="s">
        <v>51</v>
      </c>
      <c r="G188" s="0" t="s">
        <v>36</v>
      </c>
      <c r="H188" s="0" t="s">
        <v>293</v>
      </c>
      <c r="J188" s="0" t="s">
        <v>294</v>
      </c>
      <c r="M188" s="0" t="s">
        <v>295</v>
      </c>
      <c r="N188" s="1" t="s">
        <v>296</v>
      </c>
      <c r="O188" s="0" t="s">
        <v>297</v>
      </c>
      <c r="P188" s="0" t="n">
        <v>1963</v>
      </c>
      <c r="Q188" s="0" t="s">
        <v>44</v>
      </c>
      <c r="R188" s="0" t="s">
        <v>298</v>
      </c>
      <c r="S188" s="0" t="s">
        <v>299</v>
      </c>
      <c r="T188" s="0" t="n">
        <v>1967</v>
      </c>
      <c r="V188" s="0" t="n">
        <v>1</v>
      </c>
      <c r="W188" s="0" t="n">
        <v>1</v>
      </c>
      <c r="X188" s="0" t="str">
        <f aca="false">"31811003180794"</f>
        <v>31811003180794</v>
      </c>
      <c r="Y188" s="0" t="s">
        <v>44</v>
      </c>
      <c r="Z188" s="0" t="s">
        <v>47</v>
      </c>
      <c r="AA188" s="0" t="s">
        <v>58</v>
      </c>
      <c r="AE188" s="1" t="s">
        <v>59</v>
      </c>
      <c r="AF188" s="1" t="s">
        <v>300</v>
      </c>
      <c r="AG188" s="0" t="n">
        <v>3825</v>
      </c>
    </row>
    <row r="189" customFormat="false" ht="12.8" hidden="false" customHeight="false" outlineLevel="0" collapsed="false">
      <c r="A189" s="0" t="n">
        <v>53500</v>
      </c>
      <c r="B189" s="0" t="n">
        <v>58031</v>
      </c>
      <c r="C189" s="0" t="n">
        <v>64070</v>
      </c>
      <c r="D189" s="0" t="s">
        <v>34</v>
      </c>
      <c r="E189" s="0" t="s">
        <v>34</v>
      </c>
      <c r="F189" s="0" t="s">
        <v>51</v>
      </c>
      <c r="G189" s="0" t="s">
        <v>36</v>
      </c>
      <c r="H189" s="0" t="s">
        <v>293</v>
      </c>
      <c r="J189" s="0" t="s">
        <v>294</v>
      </c>
      <c r="M189" s="0" t="s">
        <v>295</v>
      </c>
      <c r="N189" s="1" t="s">
        <v>296</v>
      </c>
      <c r="O189" s="0" t="s">
        <v>297</v>
      </c>
      <c r="P189" s="0" t="n">
        <v>1963</v>
      </c>
      <c r="Q189" s="0" t="s">
        <v>44</v>
      </c>
      <c r="R189" s="0" t="s">
        <v>298</v>
      </c>
      <c r="S189" s="0" t="s">
        <v>299</v>
      </c>
      <c r="T189" s="0" t="n">
        <v>1966</v>
      </c>
      <c r="V189" s="0" t="n">
        <v>1</v>
      </c>
      <c r="W189" s="0" t="n">
        <v>1</v>
      </c>
      <c r="X189" s="0" t="str">
        <f aca="false">"31811003180786"</f>
        <v>31811003180786</v>
      </c>
      <c r="Y189" s="0" t="s">
        <v>44</v>
      </c>
      <c r="Z189" s="0" t="s">
        <v>47</v>
      </c>
      <c r="AA189" s="0" t="s">
        <v>58</v>
      </c>
      <c r="AE189" s="1" t="s">
        <v>59</v>
      </c>
      <c r="AF189" s="1" t="s">
        <v>300</v>
      </c>
      <c r="AG189" s="0" t="n">
        <v>3825</v>
      </c>
    </row>
    <row r="190" customFormat="false" ht="12.8" hidden="false" customHeight="false" outlineLevel="0" collapsed="false">
      <c r="A190" s="0" t="n">
        <v>53500</v>
      </c>
      <c r="B190" s="0" t="n">
        <v>58031</v>
      </c>
      <c r="C190" s="0" t="n">
        <v>64071</v>
      </c>
      <c r="D190" s="0" t="s">
        <v>34</v>
      </c>
      <c r="E190" s="0" t="s">
        <v>34</v>
      </c>
      <c r="F190" s="0" t="s">
        <v>51</v>
      </c>
      <c r="G190" s="0" t="s">
        <v>36</v>
      </c>
      <c r="H190" s="0" t="s">
        <v>293</v>
      </c>
      <c r="J190" s="0" t="s">
        <v>294</v>
      </c>
      <c r="M190" s="0" t="s">
        <v>295</v>
      </c>
      <c r="N190" s="1" t="s">
        <v>296</v>
      </c>
      <c r="O190" s="0" t="s">
        <v>297</v>
      </c>
      <c r="P190" s="0" t="n">
        <v>1963</v>
      </c>
      <c r="Q190" s="0" t="s">
        <v>44</v>
      </c>
      <c r="R190" s="0" t="s">
        <v>298</v>
      </c>
      <c r="S190" s="0" t="s">
        <v>299</v>
      </c>
      <c r="T190" s="0" t="n">
        <v>1999</v>
      </c>
      <c r="V190" s="0" t="n">
        <v>1</v>
      </c>
      <c r="W190" s="0" t="n">
        <v>1</v>
      </c>
      <c r="X190" s="0" t="str">
        <f aca="false">"31811011782326"</f>
        <v>31811011782326</v>
      </c>
      <c r="Y190" s="0" t="s">
        <v>44</v>
      </c>
      <c r="Z190" s="0" t="s">
        <v>47</v>
      </c>
      <c r="AA190" s="0" t="s">
        <v>58</v>
      </c>
      <c r="AE190" s="1" t="s">
        <v>59</v>
      </c>
      <c r="AF190" s="1" t="s">
        <v>300</v>
      </c>
      <c r="AG190" s="0" t="n">
        <v>3825</v>
      </c>
    </row>
    <row r="191" customFormat="false" ht="12.8" hidden="false" customHeight="false" outlineLevel="0" collapsed="false">
      <c r="A191" s="0" t="n">
        <v>635253</v>
      </c>
      <c r="B191" s="0" t="n">
        <v>677681</v>
      </c>
      <c r="C191" s="0" t="n">
        <v>752016</v>
      </c>
      <c r="D191" s="0" t="s">
        <v>34</v>
      </c>
      <c r="E191" s="0" t="s">
        <v>34</v>
      </c>
      <c r="F191" s="0" t="s">
        <v>35</v>
      </c>
      <c r="G191" s="0" t="s">
        <v>36</v>
      </c>
      <c r="H191" s="0" t="s">
        <v>302</v>
      </c>
      <c r="I191" s="0" t="s">
        <v>303</v>
      </c>
      <c r="J191" s="0" t="s">
        <v>304</v>
      </c>
      <c r="K191" s="0" t="s">
        <v>305</v>
      </c>
      <c r="L191" s="0" t="n">
        <v>1401302548</v>
      </c>
      <c r="M191" s="0" t="s">
        <v>306</v>
      </c>
      <c r="N191" s="0" t="s">
        <v>307</v>
      </c>
      <c r="O191" s="0" t="s">
        <v>308</v>
      </c>
      <c r="P191" s="0" t="n">
        <v>2006</v>
      </c>
      <c r="Q191" s="0" t="s">
        <v>44</v>
      </c>
      <c r="R191" s="0" t="s">
        <v>309</v>
      </c>
      <c r="S191" s="0" t="s">
        <v>310</v>
      </c>
      <c r="V191" s="0" t="n">
        <v>1</v>
      </c>
      <c r="W191" s="0" t="n">
        <v>1</v>
      </c>
      <c r="X191" s="0" t="str">
        <f aca="false">"31811012688787"</f>
        <v>31811012688787</v>
      </c>
      <c r="Y191" s="0" t="s">
        <v>44</v>
      </c>
      <c r="Z191" s="0" t="s">
        <v>47</v>
      </c>
      <c r="AA191" s="0" t="s">
        <v>48</v>
      </c>
      <c r="AE191" s="1" t="s">
        <v>311</v>
      </c>
      <c r="AF191" s="1" t="s">
        <v>312</v>
      </c>
      <c r="AG191" s="0" t="n">
        <v>10548</v>
      </c>
      <c r="AH191" s="1" t="s">
        <v>313</v>
      </c>
    </row>
    <row r="192" customFormat="false" ht="12.8" hidden="false" customHeight="false" outlineLevel="0" collapsed="false">
      <c r="A192" s="0" t="n">
        <v>635253</v>
      </c>
      <c r="B192" s="0" t="n">
        <v>677681</v>
      </c>
      <c r="C192" s="0" t="n">
        <v>752016</v>
      </c>
      <c r="D192" s="0" t="s">
        <v>34</v>
      </c>
      <c r="E192" s="0" t="s">
        <v>34</v>
      </c>
      <c r="F192" s="0" t="s">
        <v>35</v>
      </c>
      <c r="G192" s="0" t="s">
        <v>36</v>
      </c>
      <c r="H192" s="0" t="s">
        <v>302</v>
      </c>
      <c r="I192" s="0" t="s">
        <v>303</v>
      </c>
      <c r="J192" s="0" t="s">
        <v>304</v>
      </c>
      <c r="K192" s="0" t="s">
        <v>305</v>
      </c>
      <c r="L192" s="0" t="n">
        <v>1401302548</v>
      </c>
      <c r="M192" s="0" t="s">
        <v>306</v>
      </c>
      <c r="N192" s="0" t="s">
        <v>307</v>
      </c>
      <c r="O192" s="0" t="s">
        <v>308</v>
      </c>
      <c r="P192" s="0" t="n">
        <v>2006</v>
      </c>
      <c r="Q192" s="0" t="s">
        <v>44</v>
      </c>
      <c r="R192" s="0" t="s">
        <v>309</v>
      </c>
      <c r="S192" s="0" t="s">
        <v>310</v>
      </c>
      <c r="V192" s="0" t="n">
        <v>1</v>
      </c>
      <c r="W192" s="0" t="n">
        <v>1</v>
      </c>
      <c r="X192" s="0" t="str">
        <f aca="false">"31811012688787"</f>
        <v>31811012688787</v>
      </c>
      <c r="Y192" s="0" t="s">
        <v>44</v>
      </c>
      <c r="Z192" s="0" t="s">
        <v>47</v>
      </c>
      <c r="AA192" s="0" t="s">
        <v>48</v>
      </c>
      <c r="AE192" s="1" t="s">
        <v>311</v>
      </c>
      <c r="AF192" s="1" t="s">
        <v>312</v>
      </c>
      <c r="AG192" s="0" t="n">
        <v>11313</v>
      </c>
      <c r="AH192" s="1" t="s">
        <v>313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