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ptucs\Desktop\SJ論文\"/>
    </mc:Choice>
  </mc:AlternateContent>
  <xr:revisionPtr revIDLastSave="0" documentId="13_ncr:1_{0AF8469D-FF6F-4401-B032-F82DB09D7A86}" xr6:coauthVersionLast="47" xr6:coauthVersionMax="47" xr10:uidLastSave="{00000000-0000-0000-0000-000000000000}"/>
  <bookViews>
    <workbookView xWindow="1224" yWindow="2280" windowWidth="17280" windowHeight="8964" activeTab="6" xr2:uid="{00000000-000D-0000-FFFF-FFFF00000000}"/>
  </bookViews>
  <sheets>
    <sheet name="text1" sheetId="1" r:id="rId1"/>
    <sheet name="text2" sheetId="2" r:id="rId2"/>
    <sheet name="text3" sheetId="3" r:id="rId3"/>
    <sheet name="工作表1" sheetId="4" r:id="rId4"/>
    <sheet name="工作表1 (2)" sheetId="5" r:id="rId5"/>
    <sheet name="工作表3" sheetId="6" r:id="rId6"/>
    <sheet name="工作表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E13" i="7"/>
  <c r="F13" i="7"/>
  <c r="E14" i="7"/>
  <c r="F14" i="7"/>
  <c r="E15" i="7"/>
  <c r="F15" i="7"/>
  <c r="E16" i="7"/>
  <c r="F16" i="7"/>
  <c r="E17" i="7"/>
  <c r="F17" i="7"/>
  <c r="E18" i="7"/>
  <c r="F18" i="7"/>
  <c r="F4" i="7"/>
  <c r="F5" i="7"/>
  <c r="F6" i="7"/>
  <c r="F7" i="7"/>
  <c r="F8" i="7"/>
  <c r="F9" i="7"/>
  <c r="F10" i="7"/>
  <c r="F11" i="7"/>
  <c r="F12" i="7"/>
  <c r="F3" i="7"/>
  <c r="E4" i="7"/>
  <c r="E5" i="7"/>
  <c r="E6" i="7"/>
  <c r="E7" i="7"/>
  <c r="E8" i="7"/>
  <c r="E9" i="7"/>
  <c r="E10" i="7"/>
  <c r="E11" i="7"/>
  <c r="E12" i="7"/>
  <c r="E3" i="7"/>
  <c r="E3" i="6"/>
  <c r="G3" i="6"/>
  <c r="G2" i="6"/>
  <c r="D3" i="6"/>
  <c r="F3" i="6" s="1"/>
  <c r="E1" i="6"/>
  <c r="D1" i="6"/>
  <c r="D2" i="6"/>
  <c r="E2" i="6" s="1"/>
  <c r="F2" i="6" s="1"/>
  <c r="G2" i="5"/>
  <c r="N2" i="5"/>
  <c r="N1" i="5"/>
  <c r="E2" i="5"/>
  <c r="F2" i="5" s="1"/>
  <c r="E3" i="5" s="1"/>
  <c r="D6" i="4"/>
  <c r="D7" i="4"/>
  <c r="D8" i="4"/>
  <c r="D9" i="4"/>
  <c r="D10" i="4"/>
  <c r="D11" i="4"/>
  <c r="D12" i="4"/>
  <c r="I5" i="4"/>
  <c r="I6" i="4"/>
  <c r="I7" i="4"/>
  <c r="I8" i="4"/>
  <c r="I9" i="4"/>
  <c r="I10" i="4"/>
  <c r="I11" i="4"/>
  <c r="I12" i="4"/>
  <c r="H6" i="4"/>
  <c r="H7" i="4"/>
  <c r="H8" i="4"/>
  <c r="H9" i="4"/>
  <c r="H10" i="4"/>
  <c r="H11" i="4"/>
  <c r="H12" i="4"/>
  <c r="G6" i="4"/>
  <c r="F6" i="4"/>
  <c r="E6" i="4"/>
  <c r="E7" i="4"/>
  <c r="F7" i="4" s="1"/>
  <c r="G7" i="4" s="1"/>
  <c r="E8" i="4" s="1"/>
  <c r="F8" i="4" s="1"/>
  <c r="G8" i="4" s="1"/>
  <c r="E9" i="4" s="1"/>
  <c r="F9" i="4" s="1"/>
  <c r="G9" i="4" s="1"/>
  <c r="E10" i="4" s="1"/>
  <c r="F10" i="4" s="1"/>
  <c r="G10" i="4" s="1"/>
  <c r="E11" i="4" s="1"/>
  <c r="F11" i="4" s="1"/>
  <c r="G11" i="4" s="1"/>
  <c r="E12" i="4" s="1"/>
  <c r="F12" i="4" s="1"/>
  <c r="G12" i="4" s="1"/>
  <c r="D4" i="4"/>
  <c r="D5" i="4"/>
  <c r="I4" i="4"/>
  <c r="I3" i="4"/>
  <c r="G4" i="4"/>
  <c r="G3" i="4"/>
  <c r="F3" i="4"/>
  <c r="E3" i="4"/>
  <c r="D3" i="4"/>
  <c r="E2" i="4"/>
  <c r="F2" i="4" s="1"/>
  <c r="G2" i="4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H3" i="3"/>
  <c r="J2" i="3" s="1"/>
  <c r="M2" i="3"/>
  <c r="H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H2" i="2"/>
  <c r="H3" i="2"/>
  <c r="J2" i="2" s="1"/>
  <c r="K18" i="1"/>
  <c r="H3" i="1"/>
  <c r="H4" i="1" s="1"/>
  <c r="F3" i="5" l="1"/>
  <c r="D3" i="5"/>
  <c r="E4" i="4"/>
  <c r="F4" i="4" s="1"/>
  <c r="H3" i="4"/>
  <c r="H4" i="3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K2" i="2"/>
  <c r="H5" i="1"/>
  <c r="J3" i="1"/>
  <c r="K3" i="1" s="1"/>
  <c r="J2" i="1"/>
  <c r="K2" i="1" s="1"/>
  <c r="G3" i="5" l="1"/>
  <c r="E4" i="5" s="1"/>
  <c r="H3" i="5"/>
  <c r="I3" i="5" s="1"/>
  <c r="H4" i="4"/>
  <c r="J3" i="3"/>
  <c r="K3" i="3" s="1"/>
  <c r="H5" i="3"/>
  <c r="J3" i="2"/>
  <c r="K3" i="2" s="1"/>
  <c r="J4" i="2"/>
  <c r="K4" i="2" s="1"/>
  <c r="J4" i="1"/>
  <c r="K4" i="1" s="1"/>
  <c r="H6" i="1"/>
  <c r="F4" i="5" l="1"/>
  <c r="D4" i="5"/>
  <c r="E5" i="4"/>
  <c r="F5" i="4" s="1"/>
  <c r="G5" i="4" s="1"/>
  <c r="J4" i="3"/>
  <c r="H6" i="3"/>
  <c r="H7" i="1"/>
  <c r="J5" i="1"/>
  <c r="K5" i="1" s="1"/>
  <c r="J5" i="2"/>
  <c r="K5" i="2" s="1"/>
  <c r="H4" i="5" l="1"/>
  <c r="I4" i="5" s="1"/>
  <c r="G4" i="5"/>
  <c r="E5" i="5" s="1"/>
  <c r="J5" i="3"/>
  <c r="H7" i="3"/>
  <c r="J6" i="2"/>
  <c r="K6" i="2" s="1"/>
  <c r="J6" i="1"/>
  <c r="K6" i="1" s="1"/>
  <c r="H8" i="1"/>
  <c r="F5" i="5" l="1"/>
  <c r="D5" i="5"/>
  <c r="H5" i="4"/>
  <c r="H8" i="3"/>
  <c r="J6" i="3"/>
  <c r="H9" i="1"/>
  <c r="J7" i="1"/>
  <c r="K7" i="1" s="1"/>
  <c r="J7" i="2"/>
  <c r="G5" i="5" l="1"/>
  <c r="E6" i="5" s="1"/>
  <c r="H5" i="5"/>
  <c r="I5" i="5" s="1"/>
  <c r="H9" i="3"/>
  <c r="J7" i="3"/>
  <c r="J8" i="2"/>
  <c r="K7" i="2"/>
  <c r="J8" i="1"/>
  <c r="K8" i="1" s="1"/>
  <c r="H10" i="1"/>
  <c r="F6" i="5" l="1"/>
  <c r="D6" i="5"/>
  <c r="J8" i="3"/>
  <c r="H10" i="3"/>
  <c r="H11" i="1"/>
  <c r="J9" i="1"/>
  <c r="K9" i="1" s="1"/>
  <c r="K8" i="2"/>
  <c r="J9" i="2"/>
  <c r="H6" i="5" l="1"/>
  <c r="I6" i="5" s="1"/>
  <c r="G6" i="5"/>
  <c r="E7" i="5" s="1"/>
  <c r="H11" i="3"/>
  <c r="J9" i="3"/>
  <c r="K9" i="2"/>
  <c r="J10" i="2"/>
  <c r="H12" i="1"/>
  <c r="J10" i="1"/>
  <c r="K10" i="1" s="1"/>
  <c r="D7" i="5" l="1"/>
  <c r="F7" i="5"/>
  <c r="J10" i="3"/>
  <c r="H12" i="3"/>
  <c r="H13" i="1"/>
  <c r="J11" i="1"/>
  <c r="K11" i="1" s="1"/>
  <c r="J11" i="2"/>
  <c r="K10" i="2"/>
  <c r="G7" i="5" l="1"/>
  <c r="E8" i="5" s="1"/>
  <c r="H7" i="5"/>
  <c r="I7" i="5" s="1"/>
  <c r="J11" i="3"/>
  <c r="H13" i="3"/>
  <c r="K11" i="2"/>
  <c r="J12" i="2"/>
  <c r="J12" i="1"/>
  <c r="K12" i="1" s="1"/>
  <c r="H14" i="1"/>
  <c r="F8" i="5" l="1"/>
  <c r="D8" i="5"/>
  <c r="H14" i="3"/>
  <c r="J12" i="3"/>
  <c r="H15" i="1"/>
  <c r="J13" i="1"/>
  <c r="K13" i="1" s="1"/>
  <c r="K12" i="2"/>
  <c r="J13" i="2"/>
  <c r="H8" i="5" l="1"/>
  <c r="I8" i="5" s="1"/>
  <c r="G8" i="5"/>
  <c r="E9" i="5" s="1"/>
  <c r="J13" i="3"/>
  <c r="H15" i="3"/>
  <c r="J14" i="2"/>
  <c r="K13" i="2"/>
  <c r="H16" i="1"/>
  <c r="J14" i="1"/>
  <c r="K14" i="1" s="1"/>
  <c r="F9" i="5" l="1"/>
  <c r="D9" i="5"/>
  <c r="J14" i="3"/>
  <c r="H16" i="3"/>
  <c r="H17" i="1"/>
  <c r="J15" i="1"/>
  <c r="K15" i="1" s="1"/>
  <c r="K14" i="2"/>
  <c r="J15" i="2"/>
  <c r="H9" i="5" l="1"/>
  <c r="I9" i="5" s="1"/>
  <c r="G9" i="5"/>
  <c r="E10" i="5" s="1"/>
  <c r="H17" i="3"/>
  <c r="J15" i="3"/>
  <c r="J16" i="1"/>
  <c r="K16" i="1" s="1"/>
  <c r="H18" i="1"/>
  <c r="K15" i="2"/>
  <c r="J16" i="2"/>
  <c r="F10" i="5" l="1"/>
  <c r="D10" i="5"/>
  <c r="J16" i="3"/>
  <c r="H18" i="3"/>
  <c r="K16" i="2"/>
  <c r="H19" i="1"/>
  <c r="H20" i="1" s="1"/>
  <c r="J17" i="1"/>
  <c r="K17" i="1" s="1"/>
  <c r="H10" i="5" l="1"/>
  <c r="I10" i="5" s="1"/>
  <c r="G10" i="5"/>
  <c r="E11" i="5" s="1"/>
  <c r="J17" i="3"/>
  <c r="H19" i="3"/>
  <c r="J17" i="2"/>
  <c r="K17" i="2" s="1"/>
  <c r="F11" i="5" l="1"/>
  <c r="D11" i="5"/>
  <c r="H11" i="5" l="1"/>
  <c r="I11" i="5" s="1"/>
  <c r="G11" i="5"/>
  <c r="E12" i="5" s="1"/>
  <c r="F12" i="5" l="1"/>
  <c r="D12" i="5"/>
  <c r="H12" i="5" l="1"/>
  <c r="I12" i="5" s="1"/>
  <c r="G12" i="5"/>
</calcChain>
</file>

<file path=xl/sharedStrings.xml><?xml version="1.0" encoding="utf-8"?>
<sst xmlns="http://schemas.openxmlformats.org/spreadsheetml/2006/main" count="163" uniqueCount="72">
  <si>
    <t>初始</t>
  </si>
  <si>
    <t>δ</t>
  </si>
  <si>
    <r>
      <rPr>
        <sz val="12"/>
        <rFont val="PMingLiu"/>
        <family val="1"/>
        <charset val="136"/>
      </rPr>
      <t>Luav(k)=Luav(k-1)+Vuav*(△T+</t>
    </r>
    <r>
      <rPr>
        <sz val="12"/>
        <rFont val="Calibri"/>
      </rPr>
      <t>δ</t>
    </r>
    <r>
      <rPr>
        <sz val="12"/>
        <rFont val="新細明體"/>
        <family val="1"/>
        <charset val="136"/>
      </rPr>
      <t>)</t>
    </r>
  </si>
  <si>
    <t>d(k)</t>
  </si>
  <si>
    <t>Luav(0)</t>
  </si>
  <si>
    <t>k=0</t>
  </si>
  <si>
    <t>Vuav</t>
  </si>
  <si>
    <t>k=1</t>
  </si>
  <si>
    <t>Luav(1)</t>
  </si>
  <si>
    <t>△T</t>
  </si>
  <si>
    <t>k=2</t>
  </si>
  <si>
    <t>Luav(2)</t>
  </si>
  <si>
    <t>Target</t>
  </si>
  <si>
    <t>k=3</t>
  </si>
  <si>
    <t>Luav(3)</t>
  </si>
  <si>
    <t>k=4</t>
  </si>
  <si>
    <t>Luav(4)</t>
  </si>
  <si>
    <t>k=5</t>
  </si>
  <si>
    <t>Luav(5)</t>
  </si>
  <si>
    <t>k=6</t>
  </si>
  <si>
    <t>Luav(6)</t>
  </si>
  <si>
    <t>k=7</t>
  </si>
  <si>
    <t>Luav(7)</t>
  </si>
  <si>
    <t>k=8</t>
  </si>
  <si>
    <t>k=9</t>
  </si>
  <si>
    <t>k=10</t>
  </si>
  <si>
    <t>k=11</t>
  </si>
  <si>
    <t>k=12</t>
  </si>
  <si>
    <t>k=13</t>
  </si>
  <si>
    <t>k=14</t>
  </si>
  <si>
    <t>k=15</t>
  </si>
  <si>
    <t>k=16</t>
  </si>
  <si>
    <t>Luav(8)</t>
  </si>
  <si>
    <t>Luav(9)</t>
  </si>
  <si>
    <t>Luav(10)</t>
  </si>
  <si>
    <t>Luav(11)</t>
  </si>
  <si>
    <t>Luav(12)</t>
  </si>
  <si>
    <t>Luav(13)</t>
  </si>
  <si>
    <t>Luav(14)</t>
  </si>
  <si>
    <t>Luav(15)</t>
  </si>
  <si>
    <t>Luav(16)</t>
  </si>
  <si>
    <t>Vuav</t>
    <phoneticPr fontId="5" type="noConversion"/>
  </si>
  <si>
    <r>
      <t>d(k)/Vuav&lt;=</t>
    </r>
    <r>
      <rPr>
        <sz val="12"/>
        <rFont val="Calibri"/>
        <family val="1"/>
        <charset val="161"/>
      </rPr>
      <t>δ</t>
    </r>
    <phoneticPr fontId="5" type="noConversion"/>
  </si>
  <si>
    <r>
      <t>d(k)/Vuav&lt;=</t>
    </r>
    <r>
      <rPr>
        <sz val="12"/>
        <rFont val="Calibri"/>
        <family val="1"/>
        <charset val="161"/>
      </rPr>
      <t>δ</t>
    </r>
    <r>
      <rPr>
        <sz val="12"/>
        <rFont val="新細明體"/>
        <family val="1"/>
        <charset val="136"/>
      </rPr>
      <t>+△T</t>
    </r>
    <phoneticPr fontId="5" type="noConversion"/>
  </si>
  <si>
    <r>
      <rPr>
        <sz val="12"/>
        <rFont val="Calibri"/>
        <family val="1"/>
        <charset val="161"/>
      </rPr>
      <t>δ</t>
    </r>
    <r>
      <rPr>
        <sz val="12"/>
        <rFont val="新細明體"/>
        <family val="1"/>
        <charset val="136"/>
      </rPr>
      <t>+</t>
    </r>
    <r>
      <rPr>
        <sz val="12"/>
        <rFont val="Segoe UI Symbol"/>
        <family val="1"/>
      </rPr>
      <t>△</t>
    </r>
    <r>
      <rPr>
        <sz val="12"/>
        <rFont val="新細明體"/>
        <family val="1"/>
        <charset val="136"/>
      </rPr>
      <t>T</t>
    </r>
    <phoneticPr fontId="5" type="noConversion"/>
  </si>
  <si>
    <t>Luav(k)=Luav(k-1)+Vuav*(△T+δ)</t>
    <phoneticPr fontId="5" type="noConversion"/>
  </si>
  <si>
    <t>Vuav_Max</t>
    <phoneticPr fontId="5" type="noConversion"/>
  </si>
  <si>
    <t>Vu</t>
    <phoneticPr fontId="5" type="noConversion"/>
  </si>
  <si>
    <t>Vcar</t>
    <phoneticPr fontId="5" type="noConversion"/>
  </si>
  <si>
    <t>Lt</t>
    <phoneticPr fontId="5" type="noConversion"/>
  </si>
  <si>
    <r>
      <t>Luav(k)=Luav(k-1)+Vuav*(△T+</t>
    </r>
    <r>
      <rPr>
        <sz val="12"/>
        <rFont val="Calibri"/>
        <family val="1"/>
        <charset val="161"/>
      </rPr>
      <t>δ</t>
    </r>
    <r>
      <rPr>
        <sz val="12"/>
        <rFont val="PMingLiu"/>
        <family val="1"/>
        <charset val="136"/>
      </rPr>
      <t>)</t>
    </r>
    <phoneticPr fontId="5" type="noConversion"/>
  </si>
  <si>
    <t>Lt+t△</t>
    <phoneticPr fontId="5" type="noConversion"/>
  </si>
  <si>
    <t>Lt+t△/Vu(走了幾秒)</t>
    <phoneticPr fontId="5" type="noConversion"/>
  </si>
  <si>
    <t>δ</t>
    <phoneticPr fontId="5" type="noConversion"/>
  </si>
  <si>
    <t>Lt△</t>
    <phoneticPr fontId="5" type="noConversion"/>
  </si>
  <si>
    <t>km/hr</t>
    <phoneticPr fontId="5" type="noConversion"/>
  </si>
  <si>
    <t>m/s</t>
    <phoneticPr fontId="5" type="noConversion"/>
  </si>
  <si>
    <t>car</t>
    <phoneticPr fontId="5" type="noConversion"/>
  </si>
  <si>
    <t>uav</t>
    <phoneticPr fontId="5" type="noConversion"/>
  </si>
  <si>
    <t>k=Lt+t△/Vu</t>
    <phoneticPr fontId="5" type="noConversion"/>
  </si>
  <si>
    <t>k*Vcar</t>
    <phoneticPr fontId="5" type="noConversion"/>
  </si>
  <si>
    <t>秒數差</t>
    <phoneticPr fontId="5" type="noConversion"/>
  </si>
  <si>
    <t>秒數差*Vcar</t>
    <phoneticPr fontId="5" type="noConversion"/>
  </si>
  <si>
    <t>k</t>
    <phoneticPr fontId="5" type="noConversion"/>
  </si>
  <si>
    <r>
      <rPr>
        <sz val="12"/>
        <color rgb="FF000000"/>
        <rFont val="Calibri"/>
        <family val="2"/>
      </rPr>
      <t>δ</t>
    </r>
    <r>
      <rPr>
        <sz val="12"/>
        <color rgb="FF000000"/>
        <rFont val="新細明體"/>
        <scheme val="minor"/>
      </rPr>
      <t xml:space="preserve">(0-k) / </t>
    </r>
    <r>
      <rPr>
        <sz val="12"/>
        <color rgb="FF000000"/>
        <rFont val="Calibri"/>
        <family val="2"/>
      </rPr>
      <t>Vu</t>
    </r>
    <phoneticPr fontId="5" type="noConversion"/>
  </si>
  <si>
    <r>
      <rPr>
        <sz val="12"/>
        <color rgb="FF000000"/>
        <rFont val="Calibri"/>
        <family val="2"/>
        <charset val="161"/>
      </rPr>
      <t>δ</t>
    </r>
    <r>
      <rPr>
        <sz val="12"/>
        <color rgb="FF000000"/>
        <rFont val="新細明體"/>
        <scheme val="minor"/>
      </rPr>
      <t>(k)</t>
    </r>
    <phoneticPr fontId="5" type="noConversion"/>
  </si>
  <si>
    <r>
      <rPr>
        <sz val="12"/>
        <color rgb="FF000000"/>
        <rFont val="Calibri"/>
        <family val="2"/>
      </rPr>
      <t>δ</t>
    </r>
    <r>
      <rPr>
        <sz val="12"/>
        <color rgb="FF000000"/>
        <rFont val="新細明體"/>
        <scheme val="minor"/>
      </rPr>
      <t xml:space="preserve">(0-k) / Vu &lt;= </t>
    </r>
    <r>
      <rPr>
        <sz val="12"/>
        <color rgb="FF000000"/>
        <rFont val="Calibri"/>
        <family val="2"/>
      </rPr>
      <t>δ(k)</t>
    </r>
    <phoneticPr fontId="5" type="noConversion"/>
  </si>
  <si>
    <t>Lcar</t>
    <phoneticPr fontId="5" type="noConversion"/>
  </si>
  <si>
    <t>Luav</t>
    <phoneticPr fontId="5" type="noConversion"/>
  </si>
  <si>
    <t>Time</t>
    <phoneticPr fontId="5" type="noConversion"/>
  </si>
  <si>
    <t>UAV收到server訊息時位置</t>
    <phoneticPr fontId="5" type="noConversion"/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</si>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</sst>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8" formatCode="0.000000"/>
    <numFmt numFmtId="179" formatCode="0.00000"/>
    <numFmt numFmtId="186" formatCode="0.000000000"/>
    <numFmt numFmtId="191" formatCode="0.0000000000_ "/>
    <numFmt numFmtId="192" formatCode="0.000000000_ "/>
    <numFmt numFmtId="193" formatCode="0.0000000_ "/>
  </numFmts>
  <fonts count="16">
    <font>
      <sz val="12"/>
      <color rgb="FF000000"/>
      <name val="新細明體"/>
      <scheme val="minor"/>
    </font>
    <font>
      <sz val="12"/>
      <name val="新細明體"/>
      <family val="1"/>
      <charset val="136"/>
    </font>
    <font>
      <sz val="12"/>
      <name val="Calibri"/>
    </font>
    <font>
      <sz val="12"/>
      <name val="PMingLiu"/>
      <family val="1"/>
      <charset val="136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Calibri"/>
      <family val="1"/>
      <charset val="161"/>
    </font>
    <font>
      <sz val="12"/>
      <name val="Segoe UI Symbol"/>
      <family val="1"/>
    </font>
    <font>
      <sz val="12"/>
      <name val="新細明體"/>
      <family val="1"/>
      <charset val="161"/>
    </font>
    <font>
      <sz val="12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12"/>
      <name val="細明體"/>
      <family val="2"/>
      <charset val="136"/>
    </font>
    <font>
      <sz val="12"/>
      <color rgb="FF000000"/>
      <name val="Calibri"/>
      <family val="2"/>
    </font>
    <font>
      <sz val="12"/>
      <color rgb="FF000000"/>
      <name val="新細明體"/>
      <family val="2"/>
      <scheme val="minor"/>
    </font>
    <font>
      <sz val="12"/>
      <color rgb="FF000000"/>
      <name val="Calibri"/>
      <family val="2"/>
      <charset val="161"/>
    </font>
    <font>
      <sz val="12"/>
      <color rgb="FF000000"/>
      <name val="新細明體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91" fontId="0" fillId="0" borderId="0" xfId="0" applyNumberFormat="1" applyAlignment="1">
      <alignment vertical="center"/>
    </xf>
    <xf numFmtId="0" fontId="9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93" fontId="0" fillId="6" borderId="0" xfId="0" applyNumberFormat="1" applyFill="1" applyAlignment="1">
      <alignment vertical="center"/>
    </xf>
    <xf numFmtId="193" fontId="10" fillId="6" borderId="0" xfId="0" applyNumberFormat="1" applyFont="1" applyFill="1" applyAlignment="1">
      <alignment vertical="center"/>
    </xf>
    <xf numFmtId="178" fontId="0" fillId="7" borderId="0" xfId="0" applyNumberFormat="1" applyFill="1" applyAlignment="1">
      <alignment vertical="center"/>
    </xf>
    <xf numFmtId="178" fontId="10" fillId="7" borderId="0" xfId="0" applyNumberFormat="1" applyFont="1" applyFill="1" applyAlignment="1">
      <alignment vertical="center"/>
    </xf>
    <xf numFmtId="0" fontId="13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15" fillId="9" borderId="0" xfId="0" applyFont="1" applyFill="1" applyAlignment="1">
      <alignment vertical="center"/>
    </xf>
    <xf numFmtId="192" fontId="0" fillId="6" borderId="0" xfId="0" applyNumberFormat="1" applyFill="1" applyAlignment="1">
      <alignment vertical="center"/>
    </xf>
    <xf numFmtId="192" fontId="10" fillId="6" borderId="0" xfId="0" applyNumberFormat="1" applyFont="1" applyFill="1" applyAlignment="1">
      <alignment vertical="center"/>
    </xf>
    <xf numFmtId="186" fontId="0" fillId="7" borderId="0" xfId="0" applyNumberForma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opLeftCell="D1" zoomScale="145" zoomScaleNormal="145" workbookViewId="0">
      <selection activeCell="D1" sqref="D1:D1048576"/>
    </sheetView>
  </sheetViews>
  <sheetFormatPr defaultColWidth="12.6640625" defaultRowHeight="15" customHeight="1"/>
  <cols>
    <col min="1" max="1" width="9.44140625" customWidth="1"/>
    <col min="2" max="2" width="6.109375" customWidth="1"/>
    <col min="3" max="4" width="6.33203125" customWidth="1"/>
    <col min="5" max="5" width="3.33203125" customWidth="1"/>
    <col min="6" max="6" width="13.44140625" customWidth="1"/>
    <col min="7" max="7" width="10.77734375" customWidth="1"/>
    <col min="8" max="8" width="6.33203125" customWidth="1"/>
    <col min="9" max="9" width="4.88671875" customWidth="1"/>
    <col min="10" max="10" width="7.6640625" customWidth="1"/>
    <col min="11" max="11" width="23.33203125" customWidth="1"/>
    <col min="12" max="12" width="7.6640625" customWidth="1"/>
  </cols>
  <sheetData>
    <row r="1" spans="1:12" ht="15.75" customHeight="1">
      <c r="A1" s="1" t="s">
        <v>0</v>
      </c>
      <c r="B1" s="1"/>
      <c r="C1" s="1"/>
      <c r="D1" s="2" t="s">
        <v>1</v>
      </c>
      <c r="F1" s="9" t="s">
        <v>2</v>
      </c>
      <c r="G1" s="10"/>
      <c r="H1" s="10"/>
      <c r="J1" s="3" t="s">
        <v>3</v>
      </c>
      <c r="K1" s="4" t="s">
        <v>42</v>
      </c>
      <c r="L1" s="5" t="s">
        <v>1</v>
      </c>
    </row>
    <row r="2" spans="1:12" ht="15.75" customHeight="1">
      <c r="A2" s="1" t="s">
        <v>4</v>
      </c>
      <c r="B2" s="1">
        <v>0</v>
      </c>
      <c r="C2" s="1">
        <v>0</v>
      </c>
      <c r="D2">
        <v>1</v>
      </c>
      <c r="F2" t="s">
        <v>5</v>
      </c>
      <c r="G2" t="s">
        <v>4</v>
      </c>
      <c r="H2">
        <v>0</v>
      </c>
      <c r="J2">
        <f>H3-C$2</f>
        <v>12</v>
      </c>
      <c r="K2" s="3">
        <f t="shared" ref="K2:K18" si="0">J2/B$4</f>
        <v>2.4</v>
      </c>
      <c r="L2" s="3">
        <v>1</v>
      </c>
    </row>
    <row r="3" spans="1:12" ht="15.75" customHeight="1">
      <c r="A3" s="1" t="s">
        <v>41</v>
      </c>
      <c r="B3" s="1">
        <v>2</v>
      </c>
      <c r="C3" s="1"/>
      <c r="D3">
        <v>2</v>
      </c>
      <c r="F3" t="s">
        <v>7</v>
      </c>
      <c r="G3" t="s">
        <v>8</v>
      </c>
      <c r="H3">
        <f t="shared" ref="H3:H8" si="1">H2+B$3*(B$4+D2)</f>
        <v>12</v>
      </c>
      <c r="J3">
        <f>H4-C2</f>
        <v>26</v>
      </c>
      <c r="K3" s="3">
        <f t="shared" si="0"/>
        <v>5.2</v>
      </c>
      <c r="L3" s="3">
        <v>2</v>
      </c>
    </row>
    <row r="4" spans="1:12" ht="15.75" customHeight="1">
      <c r="A4" s="1" t="s">
        <v>9</v>
      </c>
      <c r="B4" s="1">
        <v>5</v>
      </c>
      <c r="C4" s="1"/>
      <c r="D4">
        <v>3</v>
      </c>
      <c r="F4" t="s">
        <v>10</v>
      </c>
      <c r="G4" t="s">
        <v>11</v>
      </c>
      <c r="H4">
        <f t="shared" si="1"/>
        <v>26</v>
      </c>
      <c r="J4">
        <f>H5-C2</f>
        <v>42</v>
      </c>
      <c r="K4" s="3">
        <f t="shared" si="0"/>
        <v>8.4</v>
      </c>
      <c r="L4" s="3">
        <v>3</v>
      </c>
    </row>
    <row r="5" spans="1:12" ht="15.75" customHeight="1">
      <c r="A5" s="1" t="s">
        <v>12</v>
      </c>
      <c r="B5" s="1"/>
      <c r="C5" s="1"/>
      <c r="D5">
        <v>4</v>
      </c>
      <c r="F5" t="s">
        <v>13</v>
      </c>
      <c r="G5" t="s">
        <v>14</v>
      </c>
      <c r="H5">
        <f t="shared" si="1"/>
        <v>42</v>
      </c>
      <c r="J5">
        <f>H6-C$2</f>
        <v>60</v>
      </c>
      <c r="K5" s="3">
        <f t="shared" si="0"/>
        <v>12</v>
      </c>
      <c r="L5" s="3">
        <v>4</v>
      </c>
    </row>
    <row r="6" spans="1:12" ht="15.75" customHeight="1">
      <c r="D6">
        <v>5</v>
      </c>
      <c r="F6" t="s">
        <v>15</v>
      </c>
      <c r="G6" t="s">
        <v>16</v>
      </c>
      <c r="H6">
        <f t="shared" si="1"/>
        <v>60</v>
      </c>
      <c r="J6">
        <f>H7-C5</f>
        <v>80</v>
      </c>
      <c r="K6" s="3">
        <f t="shared" si="0"/>
        <v>16</v>
      </c>
      <c r="L6" s="3">
        <v>5</v>
      </c>
    </row>
    <row r="7" spans="1:12" ht="15.75" customHeight="1">
      <c r="D7">
        <v>6</v>
      </c>
      <c r="F7" t="s">
        <v>17</v>
      </c>
      <c r="G7" t="s">
        <v>18</v>
      </c>
      <c r="H7">
        <f t="shared" si="1"/>
        <v>80</v>
      </c>
      <c r="J7">
        <f>H8-C5</f>
        <v>102</v>
      </c>
      <c r="K7" s="3">
        <f t="shared" si="0"/>
        <v>20.399999999999999</v>
      </c>
      <c r="L7" s="3">
        <v>6</v>
      </c>
    </row>
    <row r="8" spans="1:12" ht="15.75" customHeight="1">
      <c r="D8">
        <v>7</v>
      </c>
      <c r="F8" t="s">
        <v>19</v>
      </c>
      <c r="G8" t="s">
        <v>20</v>
      </c>
      <c r="H8">
        <f t="shared" si="1"/>
        <v>102</v>
      </c>
      <c r="J8">
        <f>H9-C$2</f>
        <v>112</v>
      </c>
      <c r="K8" s="3">
        <f t="shared" si="0"/>
        <v>22.4</v>
      </c>
      <c r="L8" s="3">
        <v>7</v>
      </c>
    </row>
    <row r="9" spans="1:12" ht="15.75" customHeight="1">
      <c r="D9">
        <v>8</v>
      </c>
      <c r="F9" t="s">
        <v>21</v>
      </c>
      <c r="G9" t="s">
        <v>22</v>
      </c>
      <c r="H9">
        <f>H8+B$3*(B$4+B$5)</f>
        <v>112</v>
      </c>
      <c r="J9">
        <f>H10-C8</f>
        <v>138</v>
      </c>
      <c r="K9" s="3">
        <f t="shared" si="0"/>
        <v>27.6</v>
      </c>
      <c r="L9" s="3">
        <v>8</v>
      </c>
    </row>
    <row r="10" spans="1:12" ht="15.75" customHeight="1">
      <c r="D10">
        <v>9</v>
      </c>
      <c r="F10" t="s">
        <v>23</v>
      </c>
      <c r="H10">
        <f t="shared" ref="H10:H12" si="2">H9+B$3*(B$4+D9)</f>
        <v>138</v>
      </c>
      <c r="J10">
        <f>H11-C8</f>
        <v>166</v>
      </c>
      <c r="K10" s="3">
        <f t="shared" si="0"/>
        <v>33.200000000000003</v>
      </c>
      <c r="L10" s="3">
        <v>9</v>
      </c>
    </row>
    <row r="11" spans="1:12" ht="15.75" customHeight="1">
      <c r="D11">
        <v>10</v>
      </c>
      <c r="F11" t="s">
        <v>24</v>
      </c>
      <c r="H11">
        <f t="shared" si="2"/>
        <v>166</v>
      </c>
      <c r="J11">
        <f>H12-C$2</f>
        <v>196</v>
      </c>
      <c r="K11" s="3">
        <f t="shared" si="0"/>
        <v>39.200000000000003</v>
      </c>
      <c r="L11" s="3">
        <v>10</v>
      </c>
    </row>
    <row r="12" spans="1:12" ht="15.75" customHeight="1">
      <c r="D12">
        <v>11</v>
      </c>
      <c r="F12" t="s">
        <v>25</v>
      </c>
      <c r="H12">
        <f t="shared" si="2"/>
        <v>196</v>
      </c>
      <c r="J12">
        <f>H13-C11</f>
        <v>206</v>
      </c>
      <c r="K12" s="3">
        <f t="shared" si="0"/>
        <v>41.2</v>
      </c>
      <c r="L12" s="3">
        <v>11</v>
      </c>
    </row>
    <row r="13" spans="1:12" ht="15.75" customHeight="1">
      <c r="D13">
        <v>12</v>
      </c>
      <c r="F13" t="s">
        <v>26</v>
      </c>
      <c r="H13">
        <f>H12+B$3*(B$4+B$5)</f>
        <v>206</v>
      </c>
      <c r="J13">
        <f>H14-C11</f>
        <v>240</v>
      </c>
      <c r="K13" s="3">
        <f t="shared" si="0"/>
        <v>48</v>
      </c>
      <c r="L13" s="3">
        <v>12</v>
      </c>
    </row>
    <row r="14" spans="1:12" ht="15.75" customHeight="1">
      <c r="D14">
        <v>13</v>
      </c>
      <c r="F14" t="s">
        <v>27</v>
      </c>
      <c r="H14">
        <f t="shared" ref="H14:H16" si="3">H13+B$3*(B$4+D13)</f>
        <v>240</v>
      </c>
      <c r="J14">
        <f>H15-C$2</f>
        <v>276</v>
      </c>
      <c r="K14" s="3">
        <f t="shared" si="0"/>
        <v>55.2</v>
      </c>
      <c r="L14" s="3">
        <v>13</v>
      </c>
    </row>
    <row r="15" spans="1:12" ht="15.75" customHeight="1">
      <c r="D15">
        <v>14</v>
      </c>
      <c r="F15" t="s">
        <v>28</v>
      </c>
      <c r="H15">
        <f t="shared" si="3"/>
        <v>276</v>
      </c>
      <c r="J15">
        <f>H16-C14</f>
        <v>314</v>
      </c>
      <c r="K15" s="3">
        <f t="shared" si="0"/>
        <v>62.8</v>
      </c>
      <c r="L15" s="3">
        <v>14</v>
      </c>
    </row>
    <row r="16" spans="1:12" ht="15.75" customHeight="1">
      <c r="D16">
        <v>15</v>
      </c>
      <c r="F16" t="s">
        <v>29</v>
      </c>
      <c r="H16">
        <f t="shared" si="3"/>
        <v>314</v>
      </c>
      <c r="J16">
        <f>H17-C14</f>
        <v>324</v>
      </c>
      <c r="K16" s="3">
        <f t="shared" si="0"/>
        <v>64.8</v>
      </c>
      <c r="L16" s="3">
        <v>15</v>
      </c>
    </row>
    <row r="17" spans="4:12" ht="15.75" customHeight="1">
      <c r="D17">
        <v>16</v>
      </c>
      <c r="F17" t="s">
        <v>30</v>
      </c>
      <c r="H17">
        <f>H16+B$3*(B$4+B$5)</f>
        <v>324</v>
      </c>
      <c r="J17">
        <f>H18-C$2</f>
        <v>366</v>
      </c>
      <c r="K17" s="3">
        <f t="shared" si="0"/>
        <v>73.2</v>
      </c>
      <c r="L17" s="3">
        <v>16</v>
      </c>
    </row>
    <row r="18" spans="4:12" ht="15.75" customHeight="1">
      <c r="D18">
        <v>17</v>
      </c>
      <c r="F18" t="s">
        <v>31</v>
      </c>
      <c r="H18">
        <f t="shared" ref="H18:H20" si="4">H17+B$3*(B$4+D17)</f>
        <v>366</v>
      </c>
      <c r="K18" s="3">
        <f t="shared" si="0"/>
        <v>0</v>
      </c>
      <c r="L18" s="3">
        <v>17</v>
      </c>
    </row>
    <row r="19" spans="4:12" ht="15.75" customHeight="1">
      <c r="D19">
        <v>18</v>
      </c>
      <c r="H19">
        <f t="shared" si="4"/>
        <v>410</v>
      </c>
    </row>
    <row r="20" spans="4:12" ht="15.75" customHeight="1">
      <c r="H20">
        <f t="shared" si="4"/>
        <v>456</v>
      </c>
    </row>
    <row r="21" spans="4:12" ht="15.75" customHeight="1"/>
    <row r="22" spans="4:12" ht="15.75" customHeight="1"/>
    <row r="23" spans="4:12" ht="15.75" customHeight="1"/>
    <row r="24" spans="4:12" ht="15.75" customHeight="1"/>
    <row r="25" spans="4:12" ht="15.75" customHeight="1"/>
    <row r="26" spans="4:12" ht="15.75" customHeight="1"/>
    <row r="27" spans="4:12" ht="15.75" customHeight="1"/>
    <row r="28" spans="4:12" ht="15.75" customHeight="1"/>
    <row r="29" spans="4:12" ht="15.75" customHeight="1"/>
    <row r="30" spans="4:12" ht="15.75" customHeight="1"/>
    <row r="31" spans="4:12" ht="15.75" customHeight="1"/>
    <row r="32" spans="4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F1:H1"/>
  </mergeCells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"/>
  <sheetViews>
    <sheetView zoomScale="130" zoomScaleNormal="130" workbookViewId="0">
      <selection activeCell="F1" sqref="F1:H1"/>
    </sheetView>
  </sheetViews>
  <sheetFormatPr defaultColWidth="12.6640625" defaultRowHeight="15" customHeight="1"/>
  <cols>
    <col min="1" max="1" width="9.44140625" customWidth="1"/>
    <col min="2" max="2" width="6.109375" customWidth="1"/>
    <col min="3" max="4" width="6.33203125" customWidth="1"/>
    <col min="5" max="5" width="3.33203125" customWidth="1"/>
    <col min="6" max="6" width="13.44140625" customWidth="1"/>
    <col min="7" max="7" width="10.77734375" customWidth="1"/>
    <col min="8" max="8" width="6.33203125" customWidth="1"/>
    <col min="9" max="9" width="4.88671875" customWidth="1"/>
    <col min="10" max="10" width="7.6640625" customWidth="1"/>
    <col min="11" max="11" width="21.33203125" customWidth="1"/>
    <col min="12" max="12" width="19.77734375" customWidth="1"/>
    <col min="13" max="13" width="14.6640625" customWidth="1"/>
    <col min="14" max="14" width="7.6640625" customWidth="1"/>
  </cols>
  <sheetData>
    <row r="1" spans="1:14" ht="15.75" customHeight="1">
      <c r="A1" s="1" t="s">
        <v>0</v>
      </c>
      <c r="B1" s="1"/>
      <c r="C1" s="1"/>
      <c r="D1" s="2" t="s">
        <v>1</v>
      </c>
      <c r="F1" s="9" t="s">
        <v>50</v>
      </c>
      <c r="G1" s="10"/>
      <c r="H1" s="10"/>
      <c r="J1" s="3" t="s">
        <v>3</v>
      </c>
      <c r="K1" s="4" t="s">
        <v>43</v>
      </c>
      <c r="M1" s="7" t="s">
        <v>44</v>
      </c>
      <c r="N1" s="3"/>
    </row>
    <row r="2" spans="1:14" ht="15.75" customHeight="1">
      <c r="A2" s="1" t="s">
        <v>4</v>
      </c>
      <c r="B2" s="1">
        <v>0</v>
      </c>
      <c r="C2" s="1">
        <v>0</v>
      </c>
      <c r="D2">
        <v>1</v>
      </c>
      <c r="F2" t="s">
        <v>5</v>
      </c>
      <c r="G2" t="s">
        <v>4</v>
      </c>
      <c r="H2">
        <f>B5</f>
        <v>3</v>
      </c>
      <c r="J2">
        <f>H3-B$5</f>
        <v>15</v>
      </c>
      <c r="K2" s="4">
        <f t="shared" ref="K2:K17" si="0">J2/B$3</f>
        <v>7.5</v>
      </c>
      <c r="L2" s="8"/>
      <c r="M2" s="6">
        <f>D2+B$4</f>
        <v>6</v>
      </c>
      <c r="N2" s="3"/>
    </row>
    <row r="3" spans="1:14" ht="15.75" customHeight="1">
      <c r="A3" s="1" t="s">
        <v>6</v>
      </c>
      <c r="B3" s="1">
        <v>2</v>
      </c>
      <c r="C3" s="1"/>
      <c r="D3">
        <v>2</v>
      </c>
      <c r="F3" t="s">
        <v>7</v>
      </c>
      <c r="G3" t="s">
        <v>8</v>
      </c>
      <c r="H3">
        <f>B5+H2+B$3*(B$4+D2)</f>
        <v>18</v>
      </c>
      <c r="J3">
        <f t="shared" ref="J3:J17" si="1">H4-B$5</f>
        <v>29</v>
      </c>
      <c r="K3" s="4">
        <f t="shared" si="0"/>
        <v>14.5</v>
      </c>
      <c r="M3" s="6">
        <f t="shared" ref="M3:M18" si="2">D3+B$4</f>
        <v>7</v>
      </c>
      <c r="N3" s="3"/>
    </row>
    <row r="4" spans="1:14" ht="15.75" customHeight="1">
      <c r="A4" s="1" t="s">
        <v>9</v>
      </c>
      <c r="B4" s="1">
        <v>5</v>
      </c>
      <c r="C4" s="1"/>
      <c r="D4">
        <v>3</v>
      </c>
      <c r="F4" t="s">
        <v>10</v>
      </c>
      <c r="G4" t="s">
        <v>11</v>
      </c>
      <c r="H4">
        <f t="shared" ref="H4:H8" si="3">H3+B$3*(B$4+D3)</f>
        <v>32</v>
      </c>
      <c r="J4">
        <f t="shared" si="1"/>
        <v>45</v>
      </c>
      <c r="K4" s="4">
        <f t="shared" si="0"/>
        <v>22.5</v>
      </c>
      <c r="M4" s="6">
        <f t="shared" si="2"/>
        <v>8</v>
      </c>
      <c r="N4" s="3"/>
    </row>
    <row r="5" spans="1:14" ht="15.75" customHeight="1">
      <c r="A5" s="1" t="s">
        <v>12</v>
      </c>
      <c r="B5" s="1">
        <v>3</v>
      </c>
      <c r="C5" s="1"/>
      <c r="D5">
        <v>4</v>
      </c>
      <c r="F5" t="s">
        <v>13</v>
      </c>
      <c r="G5" t="s">
        <v>14</v>
      </c>
      <c r="H5">
        <f t="shared" si="3"/>
        <v>48</v>
      </c>
      <c r="J5">
        <f t="shared" si="1"/>
        <v>63</v>
      </c>
      <c r="K5" s="4">
        <f t="shared" si="0"/>
        <v>31.5</v>
      </c>
      <c r="M5" s="6">
        <f t="shared" si="2"/>
        <v>9</v>
      </c>
      <c r="N5" s="3"/>
    </row>
    <row r="6" spans="1:14" ht="15.75" customHeight="1">
      <c r="D6">
        <v>5</v>
      </c>
      <c r="F6" t="s">
        <v>15</v>
      </c>
      <c r="G6" t="s">
        <v>16</v>
      </c>
      <c r="H6">
        <f t="shared" si="3"/>
        <v>66</v>
      </c>
      <c r="J6">
        <f t="shared" si="1"/>
        <v>83</v>
      </c>
      <c r="K6" s="4">
        <f t="shared" si="0"/>
        <v>41.5</v>
      </c>
      <c r="M6" s="6">
        <f t="shared" si="2"/>
        <v>10</v>
      </c>
      <c r="N6" s="3"/>
    </row>
    <row r="7" spans="1:14" ht="15.75" customHeight="1">
      <c r="D7">
        <v>6</v>
      </c>
      <c r="F7" t="s">
        <v>17</v>
      </c>
      <c r="G7" t="s">
        <v>18</v>
      </c>
      <c r="H7">
        <f t="shared" si="3"/>
        <v>86</v>
      </c>
      <c r="J7">
        <f t="shared" si="1"/>
        <v>105</v>
      </c>
      <c r="K7" s="4">
        <f t="shared" si="0"/>
        <v>52.5</v>
      </c>
      <c r="M7" s="6">
        <f t="shared" si="2"/>
        <v>11</v>
      </c>
      <c r="N7" s="3"/>
    </row>
    <row r="8" spans="1:14" ht="15.75" customHeight="1">
      <c r="D8">
        <v>7</v>
      </c>
      <c r="F8" t="s">
        <v>19</v>
      </c>
      <c r="G8" t="s">
        <v>20</v>
      </c>
      <c r="H8">
        <f t="shared" si="3"/>
        <v>108</v>
      </c>
      <c r="J8">
        <f t="shared" si="1"/>
        <v>121</v>
      </c>
      <c r="K8" s="4">
        <f t="shared" si="0"/>
        <v>60.5</v>
      </c>
      <c r="M8" s="6">
        <f t="shared" si="2"/>
        <v>12</v>
      </c>
      <c r="N8" s="3"/>
    </row>
    <row r="9" spans="1:14" ht="15.75" customHeight="1">
      <c r="D9">
        <v>8</v>
      </c>
      <c r="F9" t="s">
        <v>21</v>
      </c>
      <c r="G9" t="s">
        <v>22</v>
      </c>
      <c r="H9">
        <f>H8+B$3*(B$4+B$5)</f>
        <v>124</v>
      </c>
      <c r="J9">
        <f t="shared" si="1"/>
        <v>147</v>
      </c>
      <c r="K9" s="4">
        <f t="shared" si="0"/>
        <v>73.5</v>
      </c>
      <c r="M9" s="6">
        <f t="shared" si="2"/>
        <v>13</v>
      </c>
      <c r="N9" s="3"/>
    </row>
    <row r="10" spans="1:14" ht="15.75" customHeight="1">
      <c r="D10">
        <v>9</v>
      </c>
      <c r="F10" t="s">
        <v>23</v>
      </c>
      <c r="G10" t="s">
        <v>32</v>
      </c>
      <c r="H10">
        <f t="shared" ref="H10:H12" si="4">H9+B$3*(B$4+D9)</f>
        <v>150</v>
      </c>
      <c r="J10">
        <f t="shared" si="1"/>
        <v>175</v>
      </c>
      <c r="K10" s="4">
        <f t="shared" si="0"/>
        <v>87.5</v>
      </c>
      <c r="M10" s="6">
        <f t="shared" si="2"/>
        <v>14</v>
      </c>
      <c r="N10" s="3"/>
    </row>
    <row r="11" spans="1:14" ht="15.75" customHeight="1">
      <c r="D11">
        <v>10</v>
      </c>
      <c r="F11" t="s">
        <v>24</v>
      </c>
      <c r="G11" t="s">
        <v>33</v>
      </c>
      <c r="H11">
        <f t="shared" si="4"/>
        <v>178</v>
      </c>
      <c r="J11">
        <f t="shared" si="1"/>
        <v>205</v>
      </c>
      <c r="K11" s="4">
        <f t="shared" si="0"/>
        <v>102.5</v>
      </c>
      <c r="M11" s="6">
        <f t="shared" si="2"/>
        <v>15</v>
      </c>
      <c r="N11" s="3"/>
    </row>
    <row r="12" spans="1:14" ht="15.75" customHeight="1">
      <c r="D12">
        <v>11</v>
      </c>
      <c r="F12" t="s">
        <v>25</v>
      </c>
      <c r="G12" t="s">
        <v>34</v>
      </c>
      <c r="H12">
        <f t="shared" si="4"/>
        <v>208</v>
      </c>
      <c r="J12">
        <f t="shared" si="1"/>
        <v>221</v>
      </c>
      <c r="K12" s="4">
        <f t="shared" si="0"/>
        <v>110.5</v>
      </c>
      <c r="M12" s="6">
        <f t="shared" si="2"/>
        <v>16</v>
      </c>
      <c r="N12" s="3"/>
    </row>
    <row r="13" spans="1:14" ht="15.75" customHeight="1">
      <c r="D13">
        <v>12</v>
      </c>
      <c r="F13" t="s">
        <v>26</v>
      </c>
      <c r="G13" t="s">
        <v>35</v>
      </c>
      <c r="H13">
        <f>H12+B$3*(B$4+B$5)</f>
        <v>224</v>
      </c>
      <c r="J13">
        <f t="shared" si="1"/>
        <v>255</v>
      </c>
      <c r="K13" s="4">
        <f t="shared" si="0"/>
        <v>127.5</v>
      </c>
      <c r="M13" s="6">
        <f t="shared" si="2"/>
        <v>17</v>
      </c>
      <c r="N13" s="3"/>
    </row>
    <row r="14" spans="1:14" ht="15.75" customHeight="1">
      <c r="D14">
        <v>13</v>
      </c>
      <c r="F14" t="s">
        <v>27</v>
      </c>
      <c r="G14" t="s">
        <v>36</v>
      </c>
      <c r="H14">
        <f t="shared" ref="H14:H16" si="5">H13+B$3*(B$4+D13)</f>
        <v>258</v>
      </c>
      <c r="J14">
        <f t="shared" si="1"/>
        <v>291</v>
      </c>
      <c r="K14" s="4">
        <f t="shared" si="0"/>
        <v>145.5</v>
      </c>
      <c r="M14" s="6">
        <f t="shared" si="2"/>
        <v>18</v>
      </c>
      <c r="N14" s="3"/>
    </row>
    <row r="15" spans="1:14" ht="15.75" customHeight="1">
      <c r="D15">
        <v>14</v>
      </c>
      <c r="F15" t="s">
        <v>28</v>
      </c>
      <c r="G15" t="s">
        <v>37</v>
      </c>
      <c r="H15">
        <f t="shared" si="5"/>
        <v>294</v>
      </c>
      <c r="J15">
        <f t="shared" si="1"/>
        <v>329</v>
      </c>
      <c r="K15" s="4">
        <f t="shared" si="0"/>
        <v>164.5</v>
      </c>
      <c r="M15" s="6">
        <f t="shared" si="2"/>
        <v>19</v>
      </c>
      <c r="N15" s="3"/>
    </row>
    <row r="16" spans="1:14" ht="15.75" customHeight="1">
      <c r="D16">
        <v>15</v>
      </c>
      <c r="F16" t="s">
        <v>29</v>
      </c>
      <c r="G16" t="s">
        <v>38</v>
      </c>
      <c r="H16">
        <f t="shared" si="5"/>
        <v>332</v>
      </c>
      <c r="J16">
        <f t="shared" si="1"/>
        <v>345</v>
      </c>
      <c r="K16" s="4">
        <f t="shared" si="0"/>
        <v>172.5</v>
      </c>
      <c r="M16" s="6">
        <f t="shared" si="2"/>
        <v>20</v>
      </c>
      <c r="N16" s="3"/>
    </row>
    <row r="17" spans="4:14" ht="15.75" customHeight="1">
      <c r="D17">
        <v>16</v>
      </c>
      <c r="F17" t="s">
        <v>30</v>
      </c>
      <c r="G17" t="s">
        <v>39</v>
      </c>
      <c r="H17">
        <f>H16+B$3*(B$4+B$5)</f>
        <v>348</v>
      </c>
      <c r="J17">
        <f t="shared" si="1"/>
        <v>387</v>
      </c>
      <c r="K17" s="4">
        <f t="shared" si="0"/>
        <v>193.5</v>
      </c>
      <c r="M17" s="6">
        <f t="shared" si="2"/>
        <v>21</v>
      </c>
      <c r="N17" s="3"/>
    </row>
    <row r="18" spans="4:14" ht="15.75" customHeight="1">
      <c r="D18">
        <v>17</v>
      </c>
      <c r="F18" t="s">
        <v>31</v>
      </c>
      <c r="G18" t="s">
        <v>40</v>
      </c>
      <c r="H18">
        <f t="shared" ref="H18:H19" si="6">H17+B$3*(B$4+D17)</f>
        <v>390</v>
      </c>
      <c r="K18" s="4"/>
      <c r="M18" s="6">
        <f t="shared" si="2"/>
        <v>22</v>
      </c>
      <c r="N18" s="3"/>
    </row>
    <row r="19" spans="4:14" ht="15.75" customHeight="1">
      <c r="D19">
        <v>18</v>
      </c>
      <c r="H19">
        <f t="shared" si="6"/>
        <v>434</v>
      </c>
    </row>
    <row r="20" spans="4:14" ht="15.75" customHeight="1"/>
    <row r="21" spans="4:14" ht="15.75" customHeight="1"/>
    <row r="22" spans="4:14" ht="15.75" customHeight="1"/>
    <row r="23" spans="4:14" ht="15.75" customHeight="1"/>
    <row r="24" spans="4:14" ht="15.75" customHeight="1"/>
    <row r="25" spans="4:14" ht="15.75" customHeight="1"/>
    <row r="26" spans="4:14" ht="15.75" customHeight="1"/>
    <row r="27" spans="4:14" ht="15.75" customHeight="1"/>
    <row r="28" spans="4:14" ht="15.75" customHeight="1"/>
    <row r="29" spans="4:14" ht="15.75" customHeight="1"/>
    <row r="30" spans="4:14" ht="15.75" customHeight="1"/>
    <row r="31" spans="4:14" ht="15.75" customHeight="1"/>
    <row r="32" spans="4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F1:H1"/>
  </mergeCells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4BAC-133C-471E-867D-3C4D38445589}">
  <dimension ref="A1:N100"/>
  <sheetViews>
    <sheetView zoomScale="130" zoomScaleNormal="130" workbookViewId="0">
      <selection activeCell="K1" sqref="K1"/>
    </sheetView>
  </sheetViews>
  <sheetFormatPr defaultColWidth="12.6640625" defaultRowHeight="15" customHeight="1"/>
  <cols>
    <col min="1" max="1" width="9.44140625" customWidth="1"/>
    <col min="2" max="2" width="6.109375" customWidth="1"/>
    <col min="3" max="4" width="6.33203125" customWidth="1"/>
    <col min="5" max="5" width="3.33203125" customWidth="1"/>
    <col min="6" max="6" width="13.44140625" customWidth="1"/>
    <col min="7" max="7" width="10.77734375" customWidth="1"/>
    <col min="8" max="8" width="7.5546875" customWidth="1"/>
    <col min="9" max="9" width="4.88671875" customWidth="1"/>
    <col min="10" max="10" width="7.6640625" customWidth="1"/>
    <col min="11" max="11" width="21.33203125" customWidth="1"/>
    <col min="12" max="12" width="19.77734375" customWidth="1"/>
    <col min="13" max="13" width="14.6640625" customWidth="1"/>
    <col min="14" max="14" width="7.6640625" customWidth="1"/>
  </cols>
  <sheetData>
    <row r="1" spans="1:14" ht="15.75" customHeight="1">
      <c r="A1" s="1" t="s">
        <v>0</v>
      </c>
      <c r="B1" s="1"/>
      <c r="C1" s="1"/>
      <c r="D1" s="2" t="s">
        <v>1</v>
      </c>
      <c r="F1" s="9" t="s">
        <v>45</v>
      </c>
      <c r="G1" s="10"/>
      <c r="H1" s="10"/>
      <c r="J1" s="3" t="s">
        <v>3</v>
      </c>
      <c r="K1" s="4" t="s">
        <v>43</v>
      </c>
      <c r="M1" s="7" t="s">
        <v>44</v>
      </c>
      <c r="N1" s="3"/>
    </row>
    <row r="2" spans="1:14" ht="15.75" customHeight="1">
      <c r="A2" s="1" t="s">
        <v>4</v>
      </c>
      <c r="B2" s="1">
        <v>0</v>
      </c>
      <c r="C2" s="1">
        <v>0</v>
      </c>
      <c r="D2">
        <v>1</v>
      </c>
      <c r="F2" t="s">
        <v>5</v>
      </c>
      <c r="G2" t="s">
        <v>4</v>
      </c>
      <c r="H2">
        <f>B5</f>
        <v>3</v>
      </c>
      <c r="J2">
        <f>H3-B$5</f>
        <v>15</v>
      </c>
      <c r="K2" s="4">
        <f>J2/B$6</f>
        <v>1.5</v>
      </c>
      <c r="L2" s="8"/>
      <c r="M2" s="6">
        <f>D2+B$4</f>
        <v>6</v>
      </c>
      <c r="N2" s="3"/>
    </row>
    <row r="3" spans="1:14" ht="15.75" customHeight="1">
      <c r="A3" s="1" t="s">
        <v>6</v>
      </c>
      <c r="B3" s="1">
        <v>2</v>
      </c>
      <c r="C3" s="1"/>
      <c r="D3">
        <v>2</v>
      </c>
      <c r="F3" t="s">
        <v>7</v>
      </c>
      <c r="G3" t="s">
        <v>8</v>
      </c>
      <c r="H3">
        <f>B5+H2+B$3*(B$4+D2)</f>
        <v>18</v>
      </c>
      <c r="J3">
        <f t="shared" ref="J3:J17" si="0">H4-B$5</f>
        <v>29</v>
      </c>
      <c r="K3" s="4">
        <f>J3/B$6</f>
        <v>2.9</v>
      </c>
      <c r="M3" s="6">
        <f t="shared" ref="M3:M18" si="1">D3+B$4</f>
        <v>7</v>
      </c>
      <c r="N3" s="3"/>
    </row>
    <row r="4" spans="1:14" ht="15.75" customHeight="1">
      <c r="A4" s="1" t="s">
        <v>9</v>
      </c>
      <c r="B4" s="1">
        <v>5</v>
      </c>
      <c r="C4" s="1"/>
      <c r="D4">
        <v>3</v>
      </c>
      <c r="F4" t="s">
        <v>10</v>
      </c>
      <c r="G4" t="s">
        <v>11</v>
      </c>
      <c r="H4">
        <f t="shared" ref="H4:H8" si="2">H3+B$3*(B$4+D3)</f>
        <v>32</v>
      </c>
      <c r="J4">
        <f t="shared" si="0"/>
        <v>45</v>
      </c>
      <c r="K4" s="4">
        <f t="shared" ref="K4:K17" si="3">J4/B$6</f>
        <v>4.5</v>
      </c>
      <c r="M4" s="6">
        <f t="shared" si="1"/>
        <v>8</v>
      </c>
      <c r="N4" s="3"/>
    </row>
    <row r="5" spans="1:14" ht="15.75" customHeight="1">
      <c r="A5" s="1" t="s">
        <v>12</v>
      </c>
      <c r="B5" s="1">
        <v>3</v>
      </c>
      <c r="C5" s="1"/>
      <c r="D5">
        <v>4</v>
      </c>
      <c r="F5" t="s">
        <v>13</v>
      </c>
      <c r="G5" t="s">
        <v>14</v>
      </c>
      <c r="H5">
        <f t="shared" si="2"/>
        <v>48</v>
      </c>
      <c r="J5">
        <f t="shared" si="0"/>
        <v>63</v>
      </c>
      <c r="K5" s="4">
        <f t="shared" si="3"/>
        <v>6.3</v>
      </c>
      <c r="M5" s="6">
        <f t="shared" si="1"/>
        <v>9</v>
      </c>
      <c r="N5" s="3"/>
    </row>
    <row r="6" spans="1:14" ht="15.75" customHeight="1">
      <c r="A6" s="1" t="s">
        <v>46</v>
      </c>
      <c r="B6" s="1">
        <v>10</v>
      </c>
      <c r="D6">
        <v>5</v>
      </c>
      <c r="F6" t="s">
        <v>15</v>
      </c>
      <c r="G6" t="s">
        <v>16</v>
      </c>
      <c r="H6">
        <f t="shared" si="2"/>
        <v>66</v>
      </c>
      <c r="J6">
        <f t="shared" si="0"/>
        <v>83</v>
      </c>
      <c r="K6" s="4">
        <f t="shared" si="3"/>
        <v>8.3000000000000007</v>
      </c>
      <c r="M6" s="6">
        <f t="shared" si="1"/>
        <v>10</v>
      </c>
      <c r="N6" s="3"/>
    </row>
    <row r="7" spans="1:14" ht="15.75" customHeight="1">
      <c r="D7">
        <v>6</v>
      </c>
      <c r="F7" t="s">
        <v>17</v>
      </c>
      <c r="G7" t="s">
        <v>18</v>
      </c>
      <c r="H7">
        <f t="shared" si="2"/>
        <v>86</v>
      </c>
      <c r="J7">
        <f t="shared" si="0"/>
        <v>105</v>
      </c>
      <c r="K7" s="4">
        <f t="shared" si="3"/>
        <v>10.5</v>
      </c>
      <c r="M7" s="6">
        <f t="shared" si="1"/>
        <v>11</v>
      </c>
      <c r="N7" s="3"/>
    </row>
    <row r="8" spans="1:14" ht="15.75" customHeight="1">
      <c r="D8">
        <v>7</v>
      </c>
      <c r="F8" t="s">
        <v>19</v>
      </c>
      <c r="G8" t="s">
        <v>20</v>
      </c>
      <c r="H8">
        <f t="shared" si="2"/>
        <v>108</v>
      </c>
      <c r="J8">
        <f t="shared" si="0"/>
        <v>121</v>
      </c>
      <c r="K8" s="4">
        <f t="shared" si="3"/>
        <v>12.1</v>
      </c>
      <c r="M8" s="6">
        <f t="shared" si="1"/>
        <v>12</v>
      </c>
      <c r="N8" s="3"/>
    </row>
    <row r="9" spans="1:14" ht="15.75" customHeight="1">
      <c r="D9">
        <v>8</v>
      </c>
      <c r="F9" t="s">
        <v>21</v>
      </c>
      <c r="G9" t="s">
        <v>22</v>
      </c>
      <c r="H9">
        <f>H8+B$3*(B$4+B$5)</f>
        <v>124</v>
      </c>
      <c r="J9">
        <f t="shared" si="0"/>
        <v>147</v>
      </c>
      <c r="K9" s="4">
        <f t="shared" si="3"/>
        <v>14.7</v>
      </c>
      <c r="M9" s="6">
        <f t="shared" si="1"/>
        <v>13</v>
      </c>
      <c r="N9" s="3"/>
    </row>
    <row r="10" spans="1:14" ht="15.75" customHeight="1">
      <c r="D10">
        <v>9</v>
      </c>
      <c r="F10" t="s">
        <v>23</v>
      </c>
      <c r="G10" t="s">
        <v>32</v>
      </c>
      <c r="H10">
        <f t="shared" ref="H10:H12" si="4">H9+B$3*(B$4+D9)</f>
        <v>150</v>
      </c>
      <c r="J10">
        <f t="shared" si="0"/>
        <v>175</v>
      </c>
      <c r="K10" s="4">
        <f t="shared" si="3"/>
        <v>17.5</v>
      </c>
      <c r="M10" s="6">
        <f t="shared" si="1"/>
        <v>14</v>
      </c>
      <c r="N10" s="3"/>
    </row>
    <row r="11" spans="1:14" ht="15.75" customHeight="1">
      <c r="D11">
        <v>10</v>
      </c>
      <c r="F11" t="s">
        <v>24</v>
      </c>
      <c r="G11" t="s">
        <v>33</v>
      </c>
      <c r="H11">
        <f t="shared" si="4"/>
        <v>178</v>
      </c>
      <c r="J11">
        <f t="shared" si="0"/>
        <v>205</v>
      </c>
      <c r="K11" s="4">
        <f t="shared" si="3"/>
        <v>20.5</v>
      </c>
      <c r="M11" s="6">
        <f t="shared" si="1"/>
        <v>15</v>
      </c>
      <c r="N11" s="3"/>
    </row>
    <row r="12" spans="1:14" ht="15.75" customHeight="1">
      <c r="D12">
        <v>11</v>
      </c>
      <c r="F12" t="s">
        <v>25</v>
      </c>
      <c r="G12" t="s">
        <v>34</v>
      </c>
      <c r="H12">
        <f t="shared" si="4"/>
        <v>208</v>
      </c>
      <c r="J12">
        <f t="shared" si="0"/>
        <v>221</v>
      </c>
      <c r="K12" s="4">
        <f t="shared" si="3"/>
        <v>22.1</v>
      </c>
      <c r="M12" s="6">
        <f t="shared" si="1"/>
        <v>16</v>
      </c>
      <c r="N12" s="3"/>
    </row>
    <row r="13" spans="1:14" ht="15.75" customHeight="1">
      <c r="D13">
        <v>12</v>
      </c>
      <c r="F13" t="s">
        <v>26</v>
      </c>
      <c r="G13" t="s">
        <v>35</v>
      </c>
      <c r="H13">
        <f>H12+B$3*(B$4+B$5)</f>
        <v>224</v>
      </c>
      <c r="J13">
        <f t="shared" si="0"/>
        <v>255</v>
      </c>
      <c r="K13" s="4">
        <f t="shared" si="3"/>
        <v>25.5</v>
      </c>
      <c r="M13" s="6">
        <f t="shared" si="1"/>
        <v>17</v>
      </c>
      <c r="N13" s="3"/>
    </row>
    <row r="14" spans="1:14" ht="15.75" customHeight="1">
      <c r="D14">
        <v>13</v>
      </c>
      <c r="F14" t="s">
        <v>27</v>
      </c>
      <c r="G14" t="s">
        <v>36</v>
      </c>
      <c r="H14">
        <f t="shared" ref="H14:H16" si="5">H13+B$3*(B$4+D13)</f>
        <v>258</v>
      </c>
      <c r="J14">
        <f t="shared" si="0"/>
        <v>291</v>
      </c>
      <c r="K14" s="4">
        <f t="shared" si="3"/>
        <v>29.1</v>
      </c>
      <c r="M14" s="6">
        <f t="shared" si="1"/>
        <v>18</v>
      </c>
      <c r="N14" s="3"/>
    </row>
    <row r="15" spans="1:14" ht="15.75" customHeight="1">
      <c r="D15">
        <v>14</v>
      </c>
      <c r="F15" t="s">
        <v>28</v>
      </c>
      <c r="G15" t="s">
        <v>37</v>
      </c>
      <c r="H15">
        <f t="shared" si="5"/>
        <v>294</v>
      </c>
      <c r="J15">
        <f t="shared" si="0"/>
        <v>329</v>
      </c>
      <c r="K15" s="4">
        <f t="shared" si="3"/>
        <v>32.9</v>
      </c>
      <c r="M15" s="6">
        <f t="shared" si="1"/>
        <v>19</v>
      </c>
      <c r="N15" s="3"/>
    </row>
    <row r="16" spans="1:14" ht="15.75" customHeight="1">
      <c r="D16">
        <v>15</v>
      </c>
      <c r="F16" t="s">
        <v>29</v>
      </c>
      <c r="G16" t="s">
        <v>38</v>
      </c>
      <c r="H16">
        <f t="shared" si="5"/>
        <v>332</v>
      </c>
      <c r="J16">
        <f t="shared" si="0"/>
        <v>345</v>
      </c>
      <c r="K16" s="4">
        <f t="shared" si="3"/>
        <v>34.5</v>
      </c>
      <c r="M16" s="6">
        <f t="shared" si="1"/>
        <v>20</v>
      </c>
      <c r="N16" s="3"/>
    </row>
    <row r="17" spans="4:14" ht="15.75" customHeight="1">
      <c r="D17">
        <v>16</v>
      </c>
      <c r="F17" t="s">
        <v>30</v>
      </c>
      <c r="G17" t="s">
        <v>39</v>
      </c>
      <c r="H17">
        <f>H16+B$3*(B$4+B$5)</f>
        <v>348</v>
      </c>
      <c r="J17">
        <f t="shared" si="0"/>
        <v>387</v>
      </c>
      <c r="K17" s="4">
        <f t="shared" si="3"/>
        <v>38.700000000000003</v>
      </c>
      <c r="M17" s="6">
        <f t="shared" si="1"/>
        <v>21</v>
      </c>
      <c r="N17" s="3"/>
    </row>
    <row r="18" spans="4:14" ht="15.75" customHeight="1">
      <c r="D18">
        <v>17</v>
      </c>
      <c r="F18" t="s">
        <v>31</v>
      </c>
      <c r="G18" t="s">
        <v>40</v>
      </c>
      <c r="H18">
        <f t="shared" ref="H18:H19" si="6">H17+B$3*(B$4+D17)</f>
        <v>390</v>
      </c>
      <c r="K18" s="4"/>
      <c r="M18" s="6">
        <f t="shared" si="1"/>
        <v>22</v>
      </c>
      <c r="N18" s="3"/>
    </row>
    <row r="19" spans="4:14" ht="15.75" customHeight="1">
      <c r="D19">
        <v>18</v>
      </c>
      <c r="H19">
        <f t="shared" si="6"/>
        <v>434</v>
      </c>
    </row>
    <row r="20" spans="4:14" ht="15.75" customHeight="1"/>
    <row r="21" spans="4:14" ht="15.75" customHeight="1"/>
    <row r="22" spans="4:14" ht="15.75" customHeight="1"/>
    <row r="23" spans="4:14" ht="15.75" customHeight="1"/>
    <row r="24" spans="4:14" ht="15.75" customHeight="1"/>
    <row r="25" spans="4:14" ht="15.75" customHeight="1"/>
    <row r="26" spans="4:14" ht="15.75" customHeight="1"/>
    <row r="27" spans="4:14" ht="15.75" customHeight="1"/>
    <row r="28" spans="4:14" ht="15.75" customHeight="1"/>
    <row r="29" spans="4:14" ht="15.75" customHeight="1"/>
    <row r="30" spans="4:14" ht="15.75" customHeight="1"/>
    <row r="31" spans="4:14" ht="15.75" customHeight="1"/>
    <row r="32" spans="4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F1:H1"/>
  </mergeCells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AB9-6A9F-4553-802D-226173F302D9}">
  <dimension ref="A1:I20"/>
  <sheetViews>
    <sheetView workbookViewId="0">
      <selection activeCell="C1" sqref="C1"/>
    </sheetView>
  </sheetViews>
  <sheetFormatPr defaultRowHeight="16.2"/>
  <cols>
    <col min="3" max="3" width="6.33203125" customWidth="1"/>
    <col min="4" max="4" width="18.6640625" style="15" customWidth="1"/>
    <col min="5" max="5" width="20.5546875" customWidth="1"/>
    <col min="6" max="6" width="19" customWidth="1"/>
    <col min="7" max="7" width="10.6640625" customWidth="1"/>
    <col min="8" max="8" width="21.109375" customWidth="1"/>
    <col min="9" max="9" width="20.21875" style="16" customWidth="1"/>
  </cols>
  <sheetData>
    <row r="1" spans="1:9">
      <c r="A1" s="17" t="s">
        <v>47</v>
      </c>
      <c r="B1" s="18">
        <v>6</v>
      </c>
      <c r="C1" s="11" t="s">
        <v>53</v>
      </c>
      <c r="D1" s="14"/>
      <c r="E1" s="8" t="s">
        <v>51</v>
      </c>
      <c r="F1" s="8" t="s">
        <v>59</v>
      </c>
      <c r="G1" s="8" t="s">
        <v>60</v>
      </c>
      <c r="H1" s="20" t="s">
        <v>61</v>
      </c>
      <c r="I1" s="20" t="s">
        <v>62</v>
      </c>
    </row>
    <row r="2" spans="1:9">
      <c r="A2" s="17" t="s">
        <v>48</v>
      </c>
      <c r="B2" s="18">
        <v>3</v>
      </c>
      <c r="C2">
        <v>0</v>
      </c>
      <c r="E2">
        <f>B3+B4</f>
        <v>15</v>
      </c>
      <c r="F2">
        <f>E2/B1</f>
        <v>2.5</v>
      </c>
      <c r="G2">
        <f>F2*B2</f>
        <v>7.5</v>
      </c>
    </row>
    <row r="3" spans="1:9">
      <c r="A3" s="17" t="s">
        <v>49</v>
      </c>
      <c r="B3" s="18">
        <v>10</v>
      </c>
      <c r="C3">
        <v>1</v>
      </c>
      <c r="D3" s="21">
        <f>E3-E2</f>
        <v>2.5</v>
      </c>
      <c r="E3" s="12">
        <f>B$3+G2</f>
        <v>17.5</v>
      </c>
      <c r="F3">
        <f>E3/B$1</f>
        <v>2.9166666666666665</v>
      </c>
      <c r="G3">
        <f>F3*B$2</f>
        <v>8.75</v>
      </c>
      <c r="H3" s="13">
        <f>F3-F2</f>
        <v>0.41666666666666652</v>
      </c>
      <c r="I3" s="23">
        <f>H3*B$1</f>
        <v>2.4999999999999991</v>
      </c>
    </row>
    <row r="4" spans="1:9">
      <c r="A4" s="17" t="s">
        <v>54</v>
      </c>
      <c r="B4" s="18">
        <v>5</v>
      </c>
      <c r="C4">
        <v>2</v>
      </c>
      <c r="D4" s="21">
        <f t="shared" ref="D4:D12" si="0">E4-E3</f>
        <v>1.25</v>
      </c>
      <c r="E4" s="12">
        <f t="shared" ref="E4:E12" si="1">B$3+G3</f>
        <v>18.75</v>
      </c>
      <c r="F4">
        <f t="shared" ref="F4:F12" si="2">E4/B$1</f>
        <v>3.125</v>
      </c>
      <c r="G4">
        <f t="shared" ref="G4:G12" si="3">F4*B$2</f>
        <v>9.375</v>
      </c>
      <c r="H4">
        <f>F4-F3</f>
        <v>0.20833333333333348</v>
      </c>
      <c r="I4" s="23">
        <f t="shared" ref="I4:I12" si="4">H4*B$1</f>
        <v>1.2500000000000009</v>
      </c>
    </row>
    <row r="5" spans="1:9">
      <c r="C5">
        <v>3</v>
      </c>
      <c r="D5" s="22">
        <f t="shared" si="0"/>
        <v>0.625</v>
      </c>
      <c r="E5" s="12">
        <f t="shared" si="1"/>
        <v>19.375</v>
      </c>
      <c r="F5">
        <f t="shared" si="2"/>
        <v>3.2291666666666665</v>
      </c>
      <c r="G5">
        <f t="shared" si="3"/>
        <v>9.6875</v>
      </c>
      <c r="H5">
        <f>F5-F4</f>
        <v>0.10416666666666652</v>
      </c>
      <c r="I5" s="24">
        <f t="shared" si="4"/>
        <v>0.62499999999999911</v>
      </c>
    </row>
    <row r="6" spans="1:9">
      <c r="C6">
        <v>4</v>
      </c>
      <c r="D6" s="21">
        <f t="shared" si="0"/>
        <v>0.3125</v>
      </c>
      <c r="E6" s="12">
        <f t="shared" si="1"/>
        <v>19.6875</v>
      </c>
      <c r="F6">
        <f t="shared" si="2"/>
        <v>3.28125</v>
      </c>
      <c r="G6">
        <f t="shared" si="3"/>
        <v>9.84375</v>
      </c>
      <c r="H6" s="13">
        <f t="shared" ref="H6:H12" si="5">F6-F5</f>
        <v>5.2083333333333481E-2</v>
      </c>
      <c r="I6" s="23">
        <f t="shared" si="4"/>
        <v>0.31250000000000089</v>
      </c>
    </row>
    <row r="7" spans="1:9">
      <c r="C7">
        <v>5</v>
      </c>
      <c r="D7" s="21">
        <f t="shared" si="0"/>
        <v>0.15625</v>
      </c>
      <c r="E7" s="12">
        <f t="shared" si="1"/>
        <v>19.84375</v>
      </c>
      <c r="F7">
        <f t="shared" si="2"/>
        <v>3.3072916666666665</v>
      </c>
      <c r="G7">
        <f t="shared" si="3"/>
        <v>9.921875</v>
      </c>
      <c r="H7">
        <f t="shared" si="5"/>
        <v>2.6041666666666519E-2</v>
      </c>
      <c r="I7" s="23">
        <f t="shared" si="4"/>
        <v>0.15624999999999911</v>
      </c>
    </row>
    <row r="8" spans="1:9">
      <c r="C8">
        <v>6</v>
      </c>
      <c r="D8" s="21">
        <f t="shared" si="0"/>
        <v>7.8125E-2</v>
      </c>
      <c r="E8" s="12">
        <f t="shared" si="1"/>
        <v>19.921875</v>
      </c>
      <c r="F8">
        <f t="shared" si="2"/>
        <v>3.3203125</v>
      </c>
      <c r="G8">
        <f t="shared" si="3"/>
        <v>9.9609375</v>
      </c>
      <c r="H8">
        <f t="shared" si="5"/>
        <v>1.3020833333333481E-2</v>
      </c>
      <c r="I8" s="23">
        <f t="shared" si="4"/>
        <v>7.8125000000000888E-2</v>
      </c>
    </row>
    <row r="9" spans="1:9">
      <c r="C9">
        <v>7</v>
      </c>
      <c r="D9" s="21">
        <f t="shared" si="0"/>
        <v>3.90625E-2</v>
      </c>
      <c r="E9" s="12">
        <f t="shared" si="1"/>
        <v>19.9609375</v>
      </c>
      <c r="F9">
        <f t="shared" si="2"/>
        <v>3.3268229166666665</v>
      </c>
      <c r="G9">
        <f t="shared" si="3"/>
        <v>9.98046875</v>
      </c>
      <c r="H9" s="13">
        <f t="shared" si="5"/>
        <v>6.5104166666665186E-3</v>
      </c>
      <c r="I9" s="23">
        <f t="shared" si="4"/>
        <v>3.9062499999999112E-2</v>
      </c>
    </row>
    <row r="10" spans="1:9">
      <c r="C10">
        <v>8</v>
      </c>
      <c r="D10" s="21">
        <f t="shared" si="0"/>
        <v>1.953125E-2</v>
      </c>
      <c r="E10" s="12">
        <f t="shared" si="1"/>
        <v>19.98046875</v>
      </c>
      <c r="F10">
        <f t="shared" si="2"/>
        <v>3.330078125</v>
      </c>
      <c r="G10">
        <f t="shared" si="3"/>
        <v>9.990234375</v>
      </c>
      <c r="H10">
        <f t="shared" si="5"/>
        <v>3.2552083333334814E-3</v>
      </c>
      <c r="I10" s="23">
        <f t="shared" si="4"/>
        <v>1.9531250000000888E-2</v>
      </c>
    </row>
    <row r="11" spans="1:9">
      <c r="C11">
        <v>9</v>
      </c>
      <c r="D11" s="21">
        <f t="shared" si="0"/>
        <v>9.765625E-3</v>
      </c>
      <c r="E11" s="12">
        <f t="shared" si="1"/>
        <v>19.990234375</v>
      </c>
      <c r="F11">
        <f t="shared" si="2"/>
        <v>3.3317057291666665</v>
      </c>
      <c r="G11">
        <f t="shared" si="3"/>
        <v>9.9951171875</v>
      </c>
      <c r="H11">
        <f t="shared" si="5"/>
        <v>1.6276041666665186E-3</v>
      </c>
      <c r="I11" s="23">
        <f t="shared" si="4"/>
        <v>9.7656249999991118E-3</v>
      </c>
    </row>
    <row r="12" spans="1:9">
      <c r="C12">
        <v>10</v>
      </c>
      <c r="D12" s="21">
        <f t="shared" si="0"/>
        <v>4.8828125E-3</v>
      </c>
      <c r="E12" s="12">
        <f t="shared" si="1"/>
        <v>19.9951171875</v>
      </c>
      <c r="F12">
        <f t="shared" si="2"/>
        <v>3.33251953125</v>
      </c>
      <c r="G12">
        <f t="shared" si="3"/>
        <v>9.99755859375</v>
      </c>
      <c r="H12" s="13">
        <f t="shared" si="5"/>
        <v>8.1380208333348136E-4</v>
      </c>
      <c r="I12" s="23">
        <f t="shared" si="4"/>
        <v>4.8828125000008882E-3</v>
      </c>
    </row>
    <row r="13" spans="1:9">
      <c r="C13">
        <v>11</v>
      </c>
    </row>
    <row r="14" spans="1:9">
      <c r="C14">
        <v>12</v>
      </c>
    </row>
    <row r="15" spans="1:9">
      <c r="C15">
        <v>13</v>
      </c>
    </row>
    <row r="16" spans="1:9">
      <c r="C16">
        <v>14</v>
      </c>
    </row>
    <row r="17" spans="3:3">
      <c r="C17">
        <v>15</v>
      </c>
    </row>
    <row r="18" spans="3:3">
      <c r="C18">
        <v>16</v>
      </c>
    </row>
    <row r="19" spans="3:3">
      <c r="C19">
        <v>17</v>
      </c>
    </row>
    <row r="20" spans="3:3">
      <c r="C20">
        <v>18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E6AD-1F1F-4C4A-9BD7-19884BB2CCA3}">
  <dimension ref="A1:O20"/>
  <sheetViews>
    <sheetView workbookViewId="0">
      <selection activeCell="D3" sqref="D3:I12"/>
    </sheetView>
  </sheetViews>
  <sheetFormatPr defaultRowHeight="16.2"/>
  <cols>
    <col min="3" max="3" width="6.33203125" customWidth="1"/>
    <col min="4" max="4" width="17.21875" style="15" customWidth="1"/>
    <col min="5" max="5" width="20.5546875" customWidth="1"/>
    <col min="6" max="6" width="19" customWidth="1"/>
    <col min="7" max="7" width="10.6640625" customWidth="1"/>
    <col min="8" max="8" width="21.109375" customWidth="1"/>
    <col min="9" max="9" width="20.21875" style="16" customWidth="1"/>
    <col min="14" max="14" width="15.33203125" customWidth="1"/>
  </cols>
  <sheetData>
    <row r="1" spans="1:15">
      <c r="A1" s="17" t="s">
        <v>47</v>
      </c>
      <c r="B1" s="18">
        <v>6</v>
      </c>
      <c r="C1" s="11" t="s">
        <v>53</v>
      </c>
      <c r="D1" s="14"/>
      <c r="E1" s="8" t="s">
        <v>52</v>
      </c>
      <c r="H1" s="11" t="s">
        <v>53</v>
      </c>
      <c r="K1" s="8" t="s">
        <v>57</v>
      </c>
      <c r="L1">
        <v>60</v>
      </c>
      <c r="M1" s="8" t="s">
        <v>55</v>
      </c>
      <c r="N1">
        <f>L1*1000/60/60</f>
        <v>16.666666666666668</v>
      </c>
      <c r="O1" s="8" t="s">
        <v>56</v>
      </c>
    </row>
    <row r="2" spans="1:15">
      <c r="A2" s="17" t="s">
        <v>48</v>
      </c>
      <c r="B2" s="18">
        <v>4</v>
      </c>
      <c r="C2">
        <v>0</v>
      </c>
      <c r="E2">
        <f>B3+B4</f>
        <v>15</v>
      </c>
      <c r="F2">
        <f>E2/B1</f>
        <v>2.5</v>
      </c>
      <c r="G2">
        <f>F2*B2</f>
        <v>10</v>
      </c>
      <c r="K2" s="8" t="s">
        <v>58</v>
      </c>
      <c r="L2">
        <v>100</v>
      </c>
      <c r="N2">
        <f>L2*1000/60/60</f>
        <v>27.777777777777779</v>
      </c>
    </row>
    <row r="3" spans="1:15">
      <c r="A3" s="17" t="s">
        <v>49</v>
      </c>
      <c r="B3" s="18">
        <v>10</v>
      </c>
      <c r="C3">
        <v>1</v>
      </c>
      <c r="D3" s="28">
        <f>E3-E2</f>
        <v>5</v>
      </c>
      <c r="E3" s="12">
        <f>B$3+G2</f>
        <v>20</v>
      </c>
      <c r="F3">
        <f>E3/B$1</f>
        <v>3.3333333333333335</v>
      </c>
      <c r="G3">
        <f>F3*B$2</f>
        <v>13.333333333333334</v>
      </c>
      <c r="H3" s="13">
        <f>F3-F2</f>
        <v>0.83333333333333348</v>
      </c>
      <c r="I3" s="30">
        <f>H3*B$1</f>
        <v>5.0000000000000009</v>
      </c>
    </row>
    <row r="4" spans="1:15">
      <c r="A4" s="17" t="s">
        <v>54</v>
      </c>
      <c r="B4" s="18">
        <v>5</v>
      </c>
      <c r="C4">
        <v>2</v>
      </c>
      <c r="D4" s="28">
        <f t="shared" ref="D4:D12" si="0">E4-E3</f>
        <v>3.3333333333333357</v>
      </c>
      <c r="E4" s="12">
        <f t="shared" ref="E4:E12" si="1">B$3+G3</f>
        <v>23.333333333333336</v>
      </c>
      <c r="F4">
        <f t="shared" ref="F4:F12" si="2">E4/B$1</f>
        <v>3.8888888888888893</v>
      </c>
      <c r="G4">
        <f t="shared" ref="G4:G12" si="3">F4*B$2</f>
        <v>15.555555555555557</v>
      </c>
      <c r="H4">
        <f>F4-F3</f>
        <v>0.5555555555555558</v>
      </c>
      <c r="I4" s="16">
        <f t="shared" ref="I4:I12" si="4">H4*B$1</f>
        <v>3.3333333333333348</v>
      </c>
    </row>
    <row r="5" spans="1:15">
      <c r="C5">
        <v>3</v>
      </c>
      <c r="D5" s="28">
        <f t="shared" si="0"/>
        <v>2.2222222222222214</v>
      </c>
      <c r="E5" s="12">
        <f t="shared" si="1"/>
        <v>25.555555555555557</v>
      </c>
      <c r="F5">
        <f t="shared" si="2"/>
        <v>4.2592592592592595</v>
      </c>
      <c r="G5">
        <f t="shared" si="3"/>
        <v>17.037037037037038</v>
      </c>
      <c r="H5">
        <f>F5-F4</f>
        <v>0.37037037037037024</v>
      </c>
      <c r="I5" s="16">
        <f t="shared" si="4"/>
        <v>2.2222222222222214</v>
      </c>
    </row>
    <row r="6" spans="1:15">
      <c r="C6">
        <v>4</v>
      </c>
      <c r="D6" s="28">
        <f t="shared" si="0"/>
        <v>1.481481481481481</v>
      </c>
      <c r="E6" s="12">
        <f t="shared" si="1"/>
        <v>27.037037037037038</v>
      </c>
      <c r="F6">
        <f t="shared" si="2"/>
        <v>4.5061728395061733</v>
      </c>
      <c r="G6">
        <f t="shared" si="3"/>
        <v>18.024691358024693</v>
      </c>
      <c r="H6" s="13">
        <f t="shared" ref="H6:H12" si="5">F6-F5</f>
        <v>0.24691358024691379</v>
      </c>
      <c r="I6" s="16">
        <f t="shared" si="4"/>
        <v>1.4814814814814827</v>
      </c>
    </row>
    <row r="7" spans="1:15">
      <c r="C7">
        <v>5</v>
      </c>
      <c r="D7" s="29">
        <f t="shared" si="0"/>
        <v>0.98765432098765515</v>
      </c>
      <c r="E7" s="12">
        <f t="shared" si="1"/>
        <v>28.024691358024693</v>
      </c>
      <c r="F7">
        <f t="shared" si="2"/>
        <v>4.6707818930041158</v>
      </c>
      <c r="G7">
        <f t="shared" si="3"/>
        <v>18.683127572016463</v>
      </c>
      <c r="H7">
        <f t="shared" si="5"/>
        <v>0.16460905349794253</v>
      </c>
      <c r="I7" s="19">
        <f t="shared" si="4"/>
        <v>0.98765432098765515</v>
      </c>
    </row>
    <row r="8" spans="1:15">
      <c r="C8">
        <v>6</v>
      </c>
      <c r="D8" s="28">
        <f t="shared" si="0"/>
        <v>0.6584362139917701</v>
      </c>
      <c r="E8" s="12">
        <f t="shared" si="1"/>
        <v>28.683127572016463</v>
      </c>
      <c r="F8">
        <f t="shared" si="2"/>
        <v>4.7805212620027442</v>
      </c>
      <c r="G8">
        <f t="shared" si="3"/>
        <v>19.122085048010977</v>
      </c>
      <c r="H8">
        <f t="shared" si="5"/>
        <v>0.10973936899862835</v>
      </c>
      <c r="I8" s="16">
        <f t="shared" si="4"/>
        <v>0.6584362139917701</v>
      </c>
    </row>
    <row r="9" spans="1:15">
      <c r="C9">
        <v>7</v>
      </c>
      <c r="D9" s="28">
        <f t="shared" si="0"/>
        <v>0.4389574759945134</v>
      </c>
      <c r="E9" s="12">
        <f t="shared" si="1"/>
        <v>29.122085048010977</v>
      </c>
      <c r="F9">
        <f t="shared" si="2"/>
        <v>4.8536808413351631</v>
      </c>
      <c r="G9">
        <f t="shared" si="3"/>
        <v>19.414723365340652</v>
      </c>
      <c r="H9" s="13">
        <f t="shared" si="5"/>
        <v>7.31595793324189E-2</v>
      </c>
      <c r="I9" s="16">
        <f t="shared" si="4"/>
        <v>0.4389574759945134</v>
      </c>
    </row>
    <row r="10" spans="1:15">
      <c r="C10">
        <v>8</v>
      </c>
      <c r="D10" s="28">
        <f t="shared" si="0"/>
        <v>0.2926383173296756</v>
      </c>
      <c r="E10" s="12">
        <f t="shared" si="1"/>
        <v>29.414723365340652</v>
      </c>
      <c r="F10">
        <f t="shared" si="2"/>
        <v>4.9024538942234424</v>
      </c>
      <c r="G10">
        <f t="shared" si="3"/>
        <v>19.609815576893769</v>
      </c>
      <c r="H10">
        <f t="shared" si="5"/>
        <v>4.8773052888279267E-2</v>
      </c>
      <c r="I10" s="16">
        <f t="shared" si="4"/>
        <v>0.2926383173296756</v>
      </c>
    </row>
    <row r="11" spans="1:15">
      <c r="C11">
        <v>9</v>
      </c>
      <c r="D11" s="28">
        <f t="shared" si="0"/>
        <v>0.19509221155311707</v>
      </c>
      <c r="E11" s="12">
        <f t="shared" si="1"/>
        <v>29.609815576893769</v>
      </c>
      <c r="F11">
        <f t="shared" si="2"/>
        <v>4.9349692628156285</v>
      </c>
      <c r="G11">
        <f t="shared" si="3"/>
        <v>19.739877051262514</v>
      </c>
      <c r="H11">
        <f t="shared" si="5"/>
        <v>3.2515368592186178E-2</v>
      </c>
      <c r="I11" s="16">
        <f t="shared" si="4"/>
        <v>0.19509221155311707</v>
      </c>
    </row>
    <row r="12" spans="1:15">
      <c r="C12">
        <v>10</v>
      </c>
      <c r="D12" s="28">
        <f t="shared" si="0"/>
        <v>0.13006147436874471</v>
      </c>
      <c r="E12" s="12">
        <f t="shared" si="1"/>
        <v>29.739877051262514</v>
      </c>
      <c r="F12">
        <f t="shared" si="2"/>
        <v>4.9566461752104187</v>
      </c>
      <c r="G12">
        <f t="shared" si="3"/>
        <v>19.826584700841675</v>
      </c>
      <c r="H12" s="13">
        <f t="shared" si="5"/>
        <v>2.1676912394790193E-2</v>
      </c>
      <c r="I12" s="16">
        <f t="shared" si="4"/>
        <v>0.13006147436874116</v>
      </c>
    </row>
    <row r="13" spans="1:15">
      <c r="C13">
        <v>11</v>
      </c>
    </row>
    <row r="14" spans="1:15">
      <c r="C14">
        <v>12</v>
      </c>
    </row>
    <row r="15" spans="1:15">
      <c r="C15">
        <v>13</v>
      </c>
    </row>
    <row r="16" spans="1:15">
      <c r="C16">
        <v>14</v>
      </c>
    </row>
    <row r="17" spans="3:3">
      <c r="C17">
        <v>15</v>
      </c>
    </row>
    <row r="18" spans="3:3">
      <c r="C18">
        <v>16</v>
      </c>
    </row>
    <row r="19" spans="3:3">
      <c r="C19">
        <v>17</v>
      </c>
    </row>
    <row r="20" spans="3:3">
      <c r="C20">
        <v>18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2FA-50F0-4044-8856-874940E8A27D}">
  <dimension ref="A1:H20"/>
  <sheetViews>
    <sheetView workbookViewId="0">
      <selection sqref="A1:B4"/>
    </sheetView>
  </sheetViews>
  <sheetFormatPr defaultRowHeight="16.2"/>
  <cols>
    <col min="4" max="4" width="18.109375" customWidth="1"/>
    <col min="5" max="5" width="18.44140625" customWidth="1"/>
    <col min="6" max="6" width="10.21875" customWidth="1"/>
    <col min="7" max="7" width="30.44140625" customWidth="1"/>
    <col min="8" max="8" width="24.44140625" customWidth="1"/>
  </cols>
  <sheetData>
    <row r="1" spans="1:8">
      <c r="A1" s="17" t="s">
        <v>47</v>
      </c>
      <c r="B1" s="18">
        <v>6</v>
      </c>
      <c r="C1" s="8" t="s">
        <v>63</v>
      </c>
      <c r="D1" s="26" t="str">
        <f>A3&amp;"+"&amp;A4&amp;"/"&amp;A1</f>
        <v>Lt+Lt△/Vu</v>
      </c>
      <c r="E1" t="str">
        <f>(A3&amp;"+"&amp;A4&amp;"/"&amp;A1)&amp;"*"&amp;A2</f>
        <v>Lt+Lt△/Vu*Vcar</v>
      </c>
      <c r="F1" s="27" t="s">
        <v>65</v>
      </c>
      <c r="G1" s="25" t="s">
        <v>64</v>
      </c>
      <c r="H1" s="25" t="s">
        <v>66</v>
      </c>
    </row>
    <row r="2" spans="1:8">
      <c r="A2" s="17" t="s">
        <v>48</v>
      </c>
      <c r="B2" s="18">
        <v>4</v>
      </c>
      <c r="C2">
        <v>0</v>
      </c>
      <c r="D2">
        <f>(B3+B4)/B1</f>
        <v>2.5</v>
      </c>
      <c r="E2">
        <f>D2*B2</f>
        <v>10</v>
      </c>
      <c r="F2">
        <f>E2-B4</f>
        <v>5</v>
      </c>
      <c r="G2">
        <f>(B$3+B$4+F2)/B$1</f>
        <v>3.3333333333333335</v>
      </c>
    </row>
    <row r="3" spans="1:8">
      <c r="A3" s="17" t="s">
        <v>49</v>
      </c>
      <c r="B3" s="18">
        <v>10</v>
      </c>
      <c r="C3">
        <v>1</v>
      </c>
      <c r="D3">
        <f>G2</f>
        <v>3.3333333333333335</v>
      </c>
      <c r="E3">
        <f>D3*B$2</f>
        <v>13.333333333333334</v>
      </c>
      <c r="F3">
        <f>E3-E2</f>
        <v>3.3333333333333339</v>
      </c>
      <c r="G3">
        <f>(B3+E3)/B$1</f>
        <v>3.8888888888888893</v>
      </c>
    </row>
    <row r="4" spans="1:8">
      <c r="A4" s="17" t="s">
        <v>54</v>
      </c>
      <c r="B4" s="18">
        <v>5</v>
      </c>
      <c r="C4">
        <v>2</v>
      </c>
    </row>
    <row r="5" spans="1:8">
      <c r="C5">
        <v>3</v>
      </c>
    </row>
    <row r="6" spans="1:8">
      <c r="C6">
        <v>4</v>
      </c>
    </row>
    <row r="7" spans="1:8">
      <c r="C7">
        <v>5</v>
      </c>
    </row>
    <row r="8" spans="1:8">
      <c r="C8">
        <v>6</v>
      </c>
    </row>
    <row r="9" spans="1:8">
      <c r="C9">
        <v>7</v>
      </c>
    </row>
    <row r="10" spans="1:8">
      <c r="C10">
        <v>8</v>
      </c>
    </row>
    <row r="11" spans="1:8">
      <c r="C11">
        <v>9</v>
      </c>
    </row>
    <row r="12" spans="1:8">
      <c r="C12">
        <v>10</v>
      </c>
    </row>
    <row r="13" spans="1:8">
      <c r="C13">
        <v>11</v>
      </c>
    </row>
    <row r="14" spans="1:8">
      <c r="C14">
        <v>12</v>
      </c>
    </row>
    <row r="15" spans="1:8">
      <c r="C15">
        <v>13</v>
      </c>
    </row>
    <row r="16" spans="1:8">
      <c r="C16">
        <v>14</v>
      </c>
    </row>
    <row r="17" spans="3:3">
      <c r="C17">
        <v>15</v>
      </c>
    </row>
    <row r="18" spans="3:3">
      <c r="C18">
        <v>16</v>
      </c>
    </row>
    <row r="19" spans="3:3">
      <c r="C19">
        <v>17</v>
      </c>
    </row>
    <row r="20" spans="3:3">
      <c r="C20">
        <v>18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7AB7-88CD-462A-8473-633DB9D469AC}">
  <dimension ref="A1:G18"/>
  <sheetViews>
    <sheetView tabSelected="1" zoomScale="160" zoomScaleNormal="160" workbookViewId="0">
      <selection activeCell="F8" sqref="D8:F8"/>
    </sheetView>
  </sheetViews>
  <sheetFormatPr defaultRowHeight="16.2"/>
  <cols>
    <col min="1" max="3" width="8.88671875" style="32"/>
    <col min="4" max="4" width="21.5546875" style="32" customWidth="1"/>
    <col min="5" max="5" width="14.6640625" style="32" customWidth="1"/>
    <col min="6" max="6" width="15.77734375" style="32" customWidth="1"/>
    <col min="7" max="8" width="27" style="32" customWidth="1"/>
    <col min="9" max="16384" width="8.88671875" style="32"/>
  </cols>
  <sheetData>
    <row r="1" spans="1:7">
      <c r="A1" s="33" t="s">
        <v>41</v>
      </c>
      <c r="B1" s="34">
        <v>6</v>
      </c>
      <c r="C1" s="11" t="s">
        <v>53</v>
      </c>
      <c r="D1" s="31" t="s">
        <v>69</v>
      </c>
      <c r="E1" s="31" t="s">
        <v>67</v>
      </c>
      <c r="F1" s="31" t="s">
        <v>68</v>
      </c>
    </row>
    <row r="2" spans="1:7">
      <c r="A2" s="33" t="s">
        <v>48</v>
      </c>
      <c r="B2" s="34">
        <v>4</v>
      </c>
      <c r="D2" s="35">
        <v>0</v>
      </c>
      <c r="E2" s="35">
        <v>10</v>
      </c>
      <c r="F2" s="35">
        <v>0</v>
      </c>
      <c r="G2" s="31" t="s">
        <v>70</v>
      </c>
    </row>
    <row r="3" spans="1:7">
      <c r="A3" s="33" t="s">
        <v>49</v>
      </c>
      <c r="B3" s="34">
        <v>10</v>
      </c>
      <c r="D3" s="32">
        <f>(B3+B4)/B1</f>
        <v>2.5</v>
      </c>
      <c r="E3" s="32">
        <f>(D3*B$2)+E$2</f>
        <v>20</v>
      </c>
      <c r="F3" s="32">
        <f>D3*B$1</f>
        <v>15</v>
      </c>
    </row>
    <row r="4" spans="1:7">
      <c r="A4" s="33" t="s">
        <v>54</v>
      </c>
      <c r="B4" s="34">
        <v>5</v>
      </c>
      <c r="D4" s="32">
        <v>3</v>
      </c>
      <c r="E4" s="32">
        <f t="shared" ref="E4:E12" si="0">(D4*B$2)+E$2</f>
        <v>22</v>
      </c>
      <c r="F4" s="32">
        <f t="shared" ref="F4:F12" si="1">D4*B$1</f>
        <v>18</v>
      </c>
    </row>
    <row r="5" spans="1:7">
      <c r="D5" s="32">
        <v>3.5</v>
      </c>
      <c r="E5" s="32">
        <f t="shared" si="0"/>
        <v>24</v>
      </c>
      <c r="F5" s="32">
        <f t="shared" si="1"/>
        <v>21</v>
      </c>
    </row>
    <row r="6" spans="1:7">
      <c r="D6" s="32">
        <v>4</v>
      </c>
      <c r="E6" s="32">
        <f t="shared" si="0"/>
        <v>26</v>
      </c>
      <c r="F6" s="32">
        <f t="shared" si="1"/>
        <v>24</v>
      </c>
    </row>
    <row r="7" spans="1:7">
      <c r="D7" s="32">
        <v>4.5</v>
      </c>
      <c r="E7" s="32">
        <f t="shared" si="0"/>
        <v>28</v>
      </c>
      <c r="F7" s="32">
        <f t="shared" si="1"/>
        <v>27</v>
      </c>
    </row>
    <row r="8" spans="1:7">
      <c r="D8" s="32">
        <v>5</v>
      </c>
      <c r="E8" s="32">
        <f t="shared" si="0"/>
        <v>30</v>
      </c>
      <c r="F8" s="32">
        <f t="shared" si="1"/>
        <v>30</v>
      </c>
    </row>
    <row r="9" spans="1:7">
      <c r="D9" s="32">
        <v>5.5</v>
      </c>
      <c r="E9" s="32">
        <f t="shared" si="0"/>
        <v>32</v>
      </c>
      <c r="F9" s="32">
        <f t="shared" si="1"/>
        <v>33</v>
      </c>
    </row>
    <row r="10" spans="1:7">
      <c r="D10" s="32">
        <v>6</v>
      </c>
      <c r="E10" s="32">
        <f t="shared" si="0"/>
        <v>34</v>
      </c>
      <c r="F10" s="32">
        <f t="shared" si="1"/>
        <v>36</v>
      </c>
    </row>
    <row r="11" spans="1:7">
      <c r="D11" s="32">
        <v>6.5</v>
      </c>
      <c r="E11" s="32">
        <f t="shared" si="0"/>
        <v>36</v>
      </c>
      <c r="F11" s="32">
        <f t="shared" si="1"/>
        <v>39</v>
      </c>
    </row>
    <row r="12" spans="1:7">
      <c r="D12" s="32">
        <v>7</v>
      </c>
      <c r="E12" s="32">
        <f t="shared" si="0"/>
        <v>38</v>
      </c>
      <c r="F12" s="32">
        <f t="shared" si="1"/>
        <v>42</v>
      </c>
    </row>
    <row r="13" spans="1:7">
      <c r="D13" s="32">
        <v>7.5</v>
      </c>
      <c r="E13" s="32">
        <f t="shared" ref="E13:E18" si="2">(D13*B$2)+E$2</f>
        <v>40</v>
      </c>
      <c r="F13" s="32">
        <f t="shared" ref="F13:F18" si="3">D13*B$1</f>
        <v>45</v>
      </c>
      <c r="G13" s="31" t="s">
        <v>71</v>
      </c>
    </row>
    <row r="14" spans="1:7">
      <c r="D14" s="32">
        <v>8</v>
      </c>
      <c r="E14" s="32">
        <f t="shared" si="2"/>
        <v>42</v>
      </c>
      <c r="F14" s="32">
        <f t="shared" si="3"/>
        <v>48</v>
      </c>
    </row>
    <row r="15" spans="1:7">
      <c r="D15" s="32">
        <v>8.5</v>
      </c>
      <c r="E15" s="32">
        <f t="shared" si="2"/>
        <v>44</v>
      </c>
      <c r="F15" s="32">
        <f t="shared" si="3"/>
        <v>51</v>
      </c>
    </row>
    <row r="16" spans="1:7">
      <c r="D16" s="32">
        <v>9</v>
      </c>
      <c r="E16" s="32">
        <f t="shared" si="2"/>
        <v>46</v>
      </c>
      <c r="F16" s="32">
        <f t="shared" si="3"/>
        <v>54</v>
      </c>
    </row>
    <row r="17" spans="4:6">
      <c r="D17" s="32">
        <v>9.5</v>
      </c>
      <c r="E17" s="32">
        <f t="shared" si="2"/>
        <v>48</v>
      </c>
      <c r="F17" s="32">
        <f t="shared" si="3"/>
        <v>57</v>
      </c>
    </row>
    <row r="18" spans="4:6">
      <c r="D18" s="32">
        <v>10</v>
      </c>
      <c r="E18" s="32">
        <f t="shared" si="2"/>
        <v>50</v>
      </c>
      <c r="F18" s="32">
        <f t="shared" si="3"/>
        <v>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text1</vt:lpstr>
      <vt:lpstr>text2</vt:lpstr>
      <vt:lpstr>text3</vt:lpstr>
      <vt:lpstr>工作表1</vt:lpstr>
      <vt:lpstr>工作表1 (2)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nptucs</dc:creator>
  <cp:lastModifiedBy>nptucs</cp:lastModifiedBy>
  <dcterms:created xsi:type="dcterms:W3CDTF">2023-08-11T07:29:17Z</dcterms:created>
  <dcterms:modified xsi:type="dcterms:W3CDTF">2023-08-16T03:09:08Z</dcterms:modified>
</cp:coreProperties>
</file>