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autoCompressPictures="0"/>
  <mc:AlternateContent xmlns:mc="http://schemas.openxmlformats.org/markup-compatibility/2006">
    <mc:Choice Requires="x15">
      <x15ac:absPath xmlns:x15ac="http://schemas.microsoft.com/office/spreadsheetml/2010/11/ac" url="/Users/jessicatarn/PSS_Phenotypes/PHENOTYPE MACRO/"/>
    </mc:Choice>
  </mc:AlternateContent>
  <xr:revisionPtr revIDLastSave="0" documentId="13_ncr:1_{69D15959-A8A3-5649-AE98-75DD32A2B092}" xr6:coauthVersionLast="43" xr6:coauthVersionMax="43" xr10:uidLastSave="{00000000-0000-0000-0000-000000000000}"/>
  <bookViews>
    <workbookView xWindow="2020" yWindow="1660" windowWidth="24520" windowHeight="18500" xr2:uid="{00000000-000D-0000-FFFF-FFFF00000000}"/>
  </bookViews>
  <sheets>
    <sheet name="Notes" sheetId="2" r:id="rId1"/>
    <sheet name="Modelling" sheetId="1" r:id="rId2"/>
    <sheet name="Quick Guide" sheetId="3" r:id="rId3"/>
  </sheets>
  <definedNames>
    <definedName name="_xlnm._FilterDatabase" localSheetId="1" hidden="1">Modelling!$B$2:$O$2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1" l="1"/>
  <c r="G3" i="1"/>
  <c r="J3" i="1" s="1"/>
  <c r="N3" i="1" s="1"/>
  <c r="O3" i="1" s="1"/>
  <c r="G18" i="1"/>
  <c r="H18" i="1"/>
  <c r="I18" i="1"/>
  <c r="G19" i="1"/>
  <c r="H19" i="1"/>
  <c r="I19" i="1"/>
  <c r="G20" i="1"/>
  <c r="H20" i="1"/>
  <c r="I20" i="1"/>
  <c r="G21" i="1"/>
  <c r="H21" i="1"/>
  <c r="I21" i="1"/>
  <c r="M21" i="1" s="1"/>
  <c r="N21" i="1" s="1"/>
  <c r="G22" i="1"/>
  <c r="H22" i="1"/>
  <c r="I22" i="1"/>
  <c r="G23" i="1"/>
  <c r="H23" i="1"/>
  <c r="I23" i="1"/>
  <c r="G24" i="1"/>
  <c r="H24" i="1"/>
  <c r="I24" i="1"/>
  <c r="G25" i="1"/>
  <c r="H25" i="1"/>
  <c r="I25" i="1"/>
  <c r="G26" i="1"/>
  <c r="H26" i="1"/>
  <c r="I26" i="1"/>
  <c r="G27" i="1"/>
  <c r="H27" i="1"/>
  <c r="I27" i="1"/>
  <c r="G28" i="1"/>
  <c r="H28" i="1"/>
  <c r="I28" i="1"/>
  <c r="G29" i="1"/>
  <c r="H29" i="1"/>
  <c r="I29" i="1"/>
  <c r="G30" i="1"/>
  <c r="H30" i="1"/>
  <c r="I30" i="1"/>
  <c r="G31" i="1"/>
  <c r="H31" i="1"/>
  <c r="I31" i="1"/>
  <c r="G32" i="1"/>
  <c r="H32" i="1"/>
  <c r="I32" i="1"/>
  <c r="G33" i="1"/>
  <c r="H33" i="1"/>
  <c r="I33" i="1"/>
  <c r="G34" i="1"/>
  <c r="H34" i="1"/>
  <c r="I34" i="1"/>
  <c r="G35" i="1"/>
  <c r="H35" i="1"/>
  <c r="I35" i="1"/>
  <c r="G36" i="1"/>
  <c r="H36" i="1"/>
  <c r="I36" i="1"/>
  <c r="G37" i="1"/>
  <c r="H37" i="1"/>
  <c r="I37" i="1"/>
  <c r="G38" i="1"/>
  <c r="H38" i="1"/>
  <c r="I38" i="1"/>
  <c r="G39" i="1"/>
  <c r="H39" i="1"/>
  <c r="I39" i="1"/>
  <c r="G40" i="1"/>
  <c r="H40" i="1"/>
  <c r="I40" i="1"/>
  <c r="G41" i="1"/>
  <c r="H41" i="1"/>
  <c r="I41" i="1"/>
  <c r="M41" i="1" s="1"/>
  <c r="N41" i="1" s="1"/>
  <c r="O41" i="1" s="1"/>
  <c r="G42" i="1"/>
  <c r="H42" i="1"/>
  <c r="I42" i="1"/>
  <c r="G43" i="1"/>
  <c r="H43" i="1"/>
  <c r="I43" i="1"/>
  <c r="G44" i="1"/>
  <c r="H44" i="1"/>
  <c r="I44" i="1"/>
  <c r="G45" i="1"/>
  <c r="H45" i="1"/>
  <c r="I45" i="1"/>
  <c r="G46" i="1"/>
  <c r="H46" i="1"/>
  <c r="I46" i="1"/>
  <c r="G47" i="1"/>
  <c r="H47" i="1"/>
  <c r="I47" i="1"/>
  <c r="G48" i="1"/>
  <c r="H48" i="1"/>
  <c r="I48" i="1"/>
  <c r="G49" i="1"/>
  <c r="H49" i="1"/>
  <c r="K49" i="1" s="1"/>
  <c r="I49" i="1"/>
  <c r="G50" i="1"/>
  <c r="H50" i="1"/>
  <c r="I50" i="1"/>
  <c r="G51" i="1"/>
  <c r="H51" i="1"/>
  <c r="I51" i="1"/>
  <c r="G52" i="1"/>
  <c r="H52" i="1"/>
  <c r="I52" i="1"/>
  <c r="G53" i="1"/>
  <c r="H53" i="1"/>
  <c r="I53" i="1"/>
  <c r="G54" i="1"/>
  <c r="H54" i="1"/>
  <c r="I54" i="1"/>
  <c r="G55" i="1"/>
  <c r="H55" i="1"/>
  <c r="I55" i="1"/>
  <c r="G56" i="1"/>
  <c r="H56" i="1"/>
  <c r="I56" i="1"/>
  <c r="G57" i="1"/>
  <c r="H57" i="1"/>
  <c r="I57" i="1"/>
  <c r="G58" i="1"/>
  <c r="H58" i="1"/>
  <c r="I58" i="1"/>
  <c r="G59" i="1"/>
  <c r="H59" i="1"/>
  <c r="I59" i="1"/>
  <c r="G60" i="1"/>
  <c r="H60" i="1"/>
  <c r="I60" i="1"/>
  <c r="G61" i="1"/>
  <c r="M61" i="1" s="1"/>
  <c r="N61" i="1" s="1"/>
  <c r="O61" i="1" s="1"/>
  <c r="H61" i="1"/>
  <c r="I61" i="1"/>
  <c r="G62" i="1"/>
  <c r="H62" i="1"/>
  <c r="I62" i="1"/>
  <c r="G63" i="1"/>
  <c r="H63" i="1"/>
  <c r="I63" i="1"/>
  <c r="G64" i="1"/>
  <c r="H64" i="1"/>
  <c r="I64" i="1"/>
  <c r="G65" i="1"/>
  <c r="H65" i="1"/>
  <c r="I65" i="1"/>
  <c r="G66" i="1"/>
  <c r="L66" i="1" s="1"/>
  <c r="N66" i="1" s="1"/>
  <c r="H66" i="1"/>
  <c r="I66" i="1"/>
  <c r="G67" i="1"/>
  <c r="H67" i="1"/>
  <c r="I67" i="1"/>
  <c r="G68" i="1"/>
  <c r="H68" i="1"/>
  <c r="I68" i="1"/>
  <c r="G69" i="1"/>
  <c r="K69" i="1" s="1"/>
  <c r="H69" i="1"/>
  <c r="I69" i="1"/>
  <c r="G70" i="1"/>
  <c r="H70" i="1"/>
  <c r="I70" i="1"/>
  <c r="G71" i="1"/>
  <c r="H71" i="1"/>
  <c r="I71" i="1"/>
  <c r="G72" i="1"/>
  <c r="H72" i="1"/>
  <c r="I72" i="1"/>
  <c r="G73" i="1"/>
  <c r="J73" i="1" s="1"/>
  <c r="N73" i="1" s="1"/>
  <c r="O73" i="1" s="1"/>
  <c r="H73" i="1"/>
  <c r="I73" i="1"/>
  <c r="G74" i="1"/>
  <c r="H74" i="1"/>
  <c r="I74" i="1"/>
  <c r="G75" i="1"/>
  <c r="H75" i="1"/>
  <c r="I75" i="1"/>
  <c r="G76" i="1"/>
  <c r="H76" i="1"/>
  <c r="I76" i="1"/>
  <c r="G77" i="1"/>
  <c r="J77" i="1" s="1"/>
  <c r="N77" i="1" s="1"/>
  <c r="O77" i="1" s="1"/>
  <c r="H77" i="1"/>
  <c r="I77" i="1"/>
  <c r="G78" i="1"/>
  <c r="H78" i="1"/>
  <c r="J78" i="1" s="1"/>
  <c r="N78" i="1" s="1"/>
  <c r="O78" i="1" s="1"/>
  <c r="I78" i="1"/>
  <c r="G79" i="1"/>
  <c r="H79" i="1"/>
  <c r="I79" i="1"/>
  <c r="G80" i="1"/>
  <c r="H80" i="1"/>
  <c r="I80" i="1"/>
  <c r="G81" i="1"/>
  <c r="H81" i="1"/>
  <c r="I81" i="1"/>
  <c r="G82" i="1"/>
  <c r="H82" i="1"/>
  <c r="I82" i="1"/>
  <c r="G83" i="1"/>
  <c r="H83" i="1"/>
  <c r="I83" i="1"/>
  <c r="G84" i="1"/>
  <c r="H84" i="1"/>
  <c r="I84" i="1"/>
  <c r="G85" i="1"/>
  <c r="M85" i="1" s="1"/>
  <c r="N85" i="1" s="1"/>
  <c r="O85" i="1" s="1"/>
  <c r="H85" i="1"/>
  <c r="I85" i="1"/>
  <c r="G86" i="1"/>
  <c r="H86" i="1"/>
  <c r="I86" i="1"/>
  <c r="G87" i="1"/>
  <c r="H87" i="1"/>
  <c r="I87" i="1"/>
  <c r="G88" i="1"/>
  <c r="L88" i="1" s="1"/>
  <c r="N88" i="1" s="1"/>
  <c r="O88" i="1" s="1"/>
  <c r="H88" i="1"/>
  <c r="I88" i="1"/>
  <c r="G89" i="1"/>
  <c r="H89" i="1"/>
  <c r="I89" i="1"/>
  <c r="G90" i="1"/>
  <c r="H90" i="1"/>
  <c r="I90" i="1"/>
  <c r="G91" i="1"/>
  <c r="H91" i="1"/>
  <c r="I91" i="1"/>
  <c r="G92" i="1"/>
  <c r="H92" i="1"/>
  <c r="I92" i="1"/>
  <c r="J92" i="1" s="1"/>
  <c r="N92" i="1" s="1"/>
  <c r="G93" i="1"/>
  <c r="M93" i="1" s="1"/>
  <c r="N93" i="1" s="1"/>
  <c r="O93" i="1" s="1"/>
  <c r="H93" i="1"/>
  <c r="I93" i="1"/>
  <c r="G94" i="1"/>
  <c r="H94" i="1"/>
  <c r="I94" i="1"/>
  <c r="G95" i="1"/>
  <c r="H95" i="1"/>
  <c r="I95" i="1"/>
  <c r="G96" i="1"/>
  <c r="H96" i="1"/>
  <c r="I96" i="1"/>
  <c r="G97" i="1"/>
  <c r="H97" i="1"/>
  <c r="I97" i="1"/>
  <c r="G98" i="1"/>
  <c r="H98" i="1"/>
  <c r="I98" i="1"/>
  <c r="G99" i="1"/>
  <c r="H99" i="1"/>
  <c r="I99" i="1"/>
  <c r="G100" i="1"/>
  <c r="H100" i="1"/>
  <c r="I100" i="1"/>
  <c r="G101" i="1"/>
  <c r="H101" i="1"/>
  <c r="I101" i="1"/>
  <c r="G102" i="1"/>
  <c r="H102" i="1"/>
  <c r="I102" i="1"/>
  <c r="G5" i="1"/>
  <c r="H5" i="1"/>
  <c r="I5" i="1"/>
  <c r="G6" i="1"/>
  <c r="H6" i="1"/>
  <c r="I6" i="1"/>
  <c r="G7" i="1"/>
  <c r="H7" i="1"/>
  <c r="I7" i="1"/>
  <c r="G8" i="1"/>
  <c r="H8" i="1"/>
  <c r="I8" i="1"/>
  <c r="G9" i="1"/>
  <c r="H9" i="1"/>
  <c r="I9" i="1"/>
  <c r="G10" i="1"/>
  <c r="H10" i="1"/>
  <c r="I10" i="1"/>
  <c r="G11" i="1"/>
  <c r="H11" i="1"/>
  <c r="I11" i="1"/>
  <c r="G12" i="1"/>
  <c r="H12" i="1"/>
  <c r="I12" i="1"/>
  <c r="G13" i="1"/>
  <c r="H13" i="1"/>
  <c r="I13" i="1"/>
  <c r="G14" i="1"/>
  <c r="H14" i="1"/>
  <c r="I14" i="1"/>
  <c r="G15" i="1"/>
  <c r="H15" i="1"/>
  <c r="I15" i="1"/>
  <c r="G16" i="1"/>
  <c r="H16" i="1"/>
  <c r="I16" i="1"/>
  <c r="G17" i="1"/>
  <c r="H17" i="1"/>
  <c r="I17" i="1"/>
  <c r="G4" i="1"/>
  <c r="H4" i="1"/>
  <c r="I4" i="1"/>
  <c r="H3" i="1"/>
  <c r="K86" i="1"/>
  <c r="O86" i="1" s="1"/>
  <c r="L62" i="1"/>
  <c r="L46" i="1"/>
  <c r="K95" i="1"/>
  <c r="O95" i="1" s="1"/>
  <c r="L64" i="1"/>
  <c r="J87" i="1"/>
  <c r="J79" i="1"/>
  <c r="J30" i="1"/>
  <c r="M58" i="1"/>
  <c r="J26" i="1"/>
  <c r="K62" i="1"/>
  <c r="K61" i="1"/>
  <c r="M47" i="1"/>
  <c r="K44" i="1"/>
  <c r="K53" i="1"/>
  <c r="O53" i="1" s="1"/>
  <c r="K52" i="1"/>
  <c r="M45" i="1"/>
  <c r="K36" i="1"/>
  <c r="K34" i="1"/>
  <c r="K33" i="1"/>
  <c r="L31" i="1"/>
  <c r="M29" i="1"/>
  <c r="K42" i="1"/>
  <c r="J100" i="1"/>
  <c r="K19" i="1"/>
  <c r="K5" i="1"/>
  <c r="K98" i="1"/>
  <c r="L97" i="1"/>
  <c r="K94" i="1"/>
  <c r="J88" i="1"/>
  <c r="K82" i="1"/>
  <c r="L77" i="1"/>
  <c r="M74" i="1"/>
  <c r="L70" i="1"/>
  <c r="L69" i="1"/>
  <c r="L67" i="1"/>
  <c r="J65" i="1"/>
  <c r="K60" i="1"/>
  <c r="M55" i="1"/>
  <c r="M53" i="1"/>
  <c r="L50" i="1"/>
  <c r="L48" i="1"/>
  <c r="J41" i="1"/>
  <c r="L32" i="1"/>
  <c r="K26" i="1"/>
  <c r="J24" i="1"/>
  <c r="J20" i="1"/>
  <c r="L100" i="1"/>
  <c r="L81" i="1"/>
  <c r="L79" i="1"/>
  <c r="K73" i="1"/>
  <c r="M66" i="1"/>
  <c r="L56" i="1"/>
  <c r="J53" i="1"/>
  <c r="L51" i="1"/>
  <c r="J49" i="1"/>
  <c r="J38" i="1"/>
  <c r="L37" i="1"/>
  <c r="J33" i="1"/>
  <c r="J25" i="1"/>
  <c r="K21" i="1"/>
  <c r="O21" i="1" s="1"/>
  <c r="M19" i="1"/>
  <c r="K101" i="1"/>
  <c r="O101" i="1" s="1"/>
  <c r="L92" i="1"/>
  <c r="M90" i="1"/>
  <c r="M100" i="1"/>
  <c r="M96" i="1"/>
  <c r="M78" i="1"/>
  <c r="L74" i="1"/>
  <c r="L72" i="1"/>
  <c r="M70" i="1"/>
  <c r="K65" i="1"/>
  <c r="M63" i="1"/>
  <c r="J57" i="1"/>
  <c r="K54" i="1"/>
  <c r="M50" i="1"/>
  <c r="K46" i="1"/>
  <c r="O46" i="1" s="1"/>
  <c r="K45" i="1"/>
  <c r="K40" i="1"/>
  <c r="K37" i="1"/>
  <c r="L35" i="1"/>
  <c r="M30" i="1"/>
  <c r="K29" i="1"/>
  <c r="M25" i="1"/>
  <c r="M102" i="1"/>
  <c r="L101" i="1"/>
  <c r="J99" i="1"/>
  <c r="K97" i="1"/>
  <c r="J96" i="1"/>
  <c r="L94" i="1"/>
  <c r="L85" i="1"/>
  <c r="L82" i="1"/>
  <c r="M79" i="1"/>
  <c r="L102" i="1"/>
  <c r="M101" i="1"/>
  <c r="K93" i="1"/>
  <c r="K90" i="1"/>
  <c r="O90" i="1" s="1"/>
  <c r="L89" i="1"/>
  <c r="M88" i="1"/>
  <c r="M86" i="1"/>
  <c r="L84" i="1"/>
  <c r="K83" i="1"/>
  <c r="J82" i="1"/>
  <c r="K77" i="1"/>
  <c r="K102" i="1"/>
  <c r="M98" i="1"/>
  <c r="L96" i="1"/>
  <c r="J95" i="1"/>
  <c r="M94" i="1"/>
  <c r="L93" i="1"/>
  <c r="M92" i="1"/>
  <c r="J91" i="1"/>
  <c r="K89" i="1"/>
  <c r="O89" i="1" s="1"/>
  <c r="K87" i="1"/>
  <c r="M82" i="1"/>
  <c r="K81" i="1"/>
  <c r="J80" i="1"/>
  <c r="K79" i="1"/>
  <c r="O79" i="1" s="1"/>
  <c r="K78" i="1"/>
  <c r="L76" i="1"/>
  <c r="K75" i="1"/>
  <c r="O75" i="1" s="1"/>
  <c r="J61" i="1"/>
  <c r="L59" i="1"/>
  <c r="L58" i="1"/>
  <c r="K57" i="1"/>
  <c r="O57" i="1" s="1"/>
  <c r="L54" i="1"/>
  <c r="J45" i="1"/>
  <c r="J44" i="1"/>
  <c r="K41" i="1"/>
  <c r="J36" i="1"/>
  <c r="M34" i="1"/>
  <c r="M33" i="1"/>
  <c r="J29" i="1"/>
  <c r="K25" i="1"/>
  <c r="M69" i="1"/>
  <c r="M68" i="1"/>
  <c r="M62" i="1"/>
  <c r="K56" i="1"/>
  <c r="L53" i="1"/>
  <c r="M52" i="1"/>
  <c r="M46" i="1"/>
  <c r="M37" i="1"/>
  <c r="L34" i="1"/>
  <c r="K28" i="1"/>
  <c r="K24" i="1"/>
  <c r="K72" i="1"/>
  <c r="M71" i="1"/>
  <c r="K70" i="1"/>
  <c r="J69" i="1"/>
  <c r="K64" i="1"/>
  <c r="L61" i="1"/>
  <c r="M60" i="1"/>
  <c r="M54" i="1"/>
  <c r="K48" i="1"/>
  <c r="O48" i="1" s="1"/>
  <c r="L45" i="1"/>
  <c r="J37" i="1"/>
  <c r="L36" i="1"/>
  <c r="K32" i="1"/>
  <c r="L29" i="1"/>
  <c r="J22" i="1"/>
  <c r="J18" i="1"/>
  <c r="K99" i="1"/>
  <c r="M97" i="1"/>
  <c r="K91" i="1"/>
  <c r="M89" i="1"/>
  <c r="L86" i="1"/>
  <c r="M83" i="1"/>
  <c r="J102" i="1"/>
  <c r="M99" i="1"/>
  <c r="J98" i="1"/>
  <c r="M95" i="1"/>
  <c r="J94" i="1"/>
  <c r="M91" i="1"/>
  <c r="J90" i="1"/>
  <c r="M87" i="1"/>
  <c r="J86" i="1"/>
  <c r="K85" i="1"/>
  <c r="J84" i="1"/>
  <c r="J83" i="1"/>
  <c r="J81" i="1"/>
  <c r="J76" i="1"/>
  <c r="J75" i="1"/>
  <c r="J67" i="1"/>
  <c r="M67" i="1"/>
  <c r="J59" i="1"/>
  <c r="M59" i="1"/>
  <c r="J51" i="1"/>
  <c r="M51" i="1"/>
  <c r="J42" i="1"/>
  <c r="J40" i="1"/>
  <c r="J39" i="1"/>
  <c r="M39" i="1"/>
  <c r="K39" i="1"/>
  <c r="O39" i="1" s="1"/>
  <c r="K38" i="1"/>
  <c r="L38" i="1"/>
  <c r="J28" i="1"/>
  <c r="J27" i="1"/>
  <c r="K27" i="1"/>
  <c r="M27" i="1"/>
  <c r="K20" i="1"/>
  <c r="L20" i="1"/>
  <c r="J101" i="1"/>
  <c r="K100" i="1"/>
  <c r="L99" i="1"/>
  <c r="J97" i="1"/>
  <c r="K96" i="1"/>
  <c r="L95" i="1"/>
  <c r="J93" i="1"/>
  <c r="K92" i="1"/>
  <c r="L91" i="1"/>
  <c r="J89" i="1"/>
  <c r="K88" i="1"/>
  <c r="L87" i="1"/>
  <c r="J85" i="1"/>
  <c r="K84" i="1"/>
  <c r="M80" i="1"/>
  <c r="L78" i="1"/>
  <c r="M77" i="1"/>
  <c r="K76" i="1"/>
  <c r="O76" i="1" s="1"/>
  <c r="K74" i="1"/>
  <c r="M73" i="1"/>
  <c r="J72" i="1"/>
  <c r="J70" i="1"/>
  <c r="L68" i="1"/>
  <c r="K67" i="1"/>
  <c r="K66" i="1"/>
  <c r="O66" i="1" s="1"/>
  <c r="M65" i="1"/>
  <c r="J64" i="1"/>
  <c r="J62" i="1"/>
  <c r="L60" i="1"/>
  <c r="K59" i="1"/>
  <c r="O59" i="1" s="1"/>
  <c r="K58" i="1"/>
  <c r="M57" i="1"/>
  <c r="J56" i="1"/>
  <c r="J54" i="1"/>
  <c r="L52" i="1"/>
  <c r="K51" i="1"/>
  <c r="K50" i="1"/>
  <c r="M49" i="1"/>
  <c r="J48" i="1"/>
  <c r="J46" i="1"/>
  <c r="L44" i="1"/>
  <c r="L42" i="1"/>
  <c r="L39" i="1"/>
  <c r="M38" i="1"/>
  <c r="J34" i="1"/>
  <c r="J32" i="1"/>
  <c r="J31" i="1"/>
  <c r="M31" i="1"/>
  <c r="K31" i="1"/>
  <c r="O31" i="1" s="1"/>
  <c r="K30" i="1"/>
  <c r="L30" i="1"/>
  <c r="L27" i="1"/>
  <c r="M26" i="1"/>
  <c r="L24" i="1"/>
  <c r="L98" i="1"/>
  <c r="L90" i="1"/>
  <c r="L80" i="1"/>
  <c r="M75" i="1"/>
  <c r="J71" i="1"/>
  <c r="K71" i="1"/>
  <c r="K68" i="1"/>
  <c r="O68" i="1" s="1"/>
  <c r="J63" i="1"/>
  <c r="K63" i="1"/>
  <c r="J55" i="1"/>
  <c r="K55" i="1"/>
  <c r="J47" i="1"/>
  <c r="K47" i="1"/>
  <c r="J43" i="1"/>
  <c r="K43" i="1"/>
  <c r="O43" i="1" s="1"/>
  <c r="M43" i="1"/>
  <c r="J23" i="1"/>
  <c r="M23" i="1"/>
  <c r="K23" i="1"/>
  <c r="K22" i="1"/>
  <c r="L22" i="1"/>
  <c r="K18" i="1"/>
  <c r="M18" i="1"/>
  <c r="L18" i="1"/>
  <c r="M84" i="1"/>
  <c r="L83" i="1"/>
  <c r="M81" i="1"/>
  <c r="K80" i="1"/>
  <c r="M76" i="1"/>
  <c r="L75" i="1"/>
  <c r="J74" i="1"/>
  <c r="L71" i="1"/>
  <c r="J68" i="1"/>
  <c r="J66" i="1"/>
  <c r="L63" i="1"/>
  <c r="J60" i="1"/>
  <c r="J58" i="1"/>
  <c r="L55" i="1"/>
  <c r="J52" i="1"/>
  <c r="J50" i="1"/>
  <c r="L47" i="1"/>
  <c r="L43" i="1"/>
  <c r="M42" i="1"/>
  <c r="L40" i="1"/>
  <c r="J35" i="1"/>
  <c r="K35" i="1"/>
  <c r="O35" i="1" s="1"/>
  <c r="M35" i="1"/>
  <c r="L28" i="1"/>
  <c r="L26" i="1"/>
  <c r="L23" i="1"/>
  <c r="M22" i="1"/>
  <c r="L73" i="1"/>
  <c r="M72" i="1"/>
  <c r="L65" i="1"/>
  <c r="M64" i="1"/>
  <c r="L57" i="1"/>
  <c r="M56" i="1"/>
  <c r="L49" i="1"/>
  <c r="M48" i="1"/>
  <c r="L41" i="1"/>
  <c r="M40" i="1"/>
  <c r="L33" i="1"/>
  <c r="M32" i="1"/>
  <c r="L25" i="1"/>
  <c r="M24" i="1"/>
  <c r="L21" i="1"/>
  <c r="J21" i="1"/>
  <c r="J19" i="1"/>
  <c r="L19" i="1"/>
  <c r="M44" i="1"/>
  <c r="M36" i="1"/>
  <c r="M28" i="1"/>
  <c r="M20" i="1"/>
  <c r="J11" i="1"/>
  <c r="L9" i="1"/>
  <c r="K10" i="1"/>
  <c r="L15" i="1"/>
  <c r="L13" i="1"/>
  <c r="K12" i="1"/>
  <c r="O12" i="1" s="1"/>
  <c r="L11" i="1"/>
  <c r="L8" i="1"/>
  <c r="M7" i="1"/>
  <c r="K6" i="1"/>
  <c r="M4" i="1"/>
  <c r="K17" i="1"/>
  <c r="L16" i="1"/>
  <c r="K15" i="1"/>
  <c r="O15" i="1" s="1"/>
  <c r="K13" i="1"/>
  <c r="O13" i="1" s="1"/>
  <c r="M15" i="1"/>
  <c r="J14" i="1"/>
  <c r="L12" i="1"/>
  <c r="K11" i="1"/>
  <c r="K9" i="1"/>
  <c r="M16" i="1"/>
  <c r="J15" i="1"/>
  <c r="K14" i="1"/>
  <c r="O14" i="1" s="1"/>
  <c r="M12" i="1"/>
  <c r="M11" i="1"/>
  <c r="J10" i="1"/>
  <c r="K8" i="1"/>
  <c r="J7" i="1"/>
  <c r="L5" i="1"/>
  <c r="L4" i="1"/>
  <c r="M8" i="1"/>
  <c r="L7" i="1"/>
  <c r="J6" i="1"/>
  <c r="L17" i="1"/>
  <c r="J17" i="1"/>
  <c r="K16" i="1"/>
  <c r="M14" i="1"/>
  <c r="J13" i="1"/>
  <c r="M10" i="1"/>
  <c r="J9" i="1"/>
  <c r="M6" i="1"/>
  <c r="J5" i="1"/>
  <c r="M17" i="1"/>
  <c r="J16" i="1"/>
  <c r="L14" i="1"/>
  <c r="M13" i="1"/>
  <c r="J12" i="1"/>
  <c r="L10" i="1"/>
  <c r="M9" i="1"/>
  <c r="J8" i="1"/>
  <c r="K7" i="1"/>
  <c r="O7" i="1" s="1"/>
  <c r="L6" i="1"/>
  <c r="M5" i="1"/>
  <c r="K4" i="1"/>
  <c r="O4" i="1" s="1"/>
  <c r="J4" i="1"/>
  <c r="M3" i="1"/>
  <c r="L3" i="1"/>
  <c r="K3" i="1"/>
  <c r="N70" i="1"/>
  <c r="O70" i="1" s="1"/>
  <c r="N31" i="1"/>
  <c r="N56" i="1"/>
  <c r="O56" i="1" s="1"/>
  <c r="N11" i="1"/>
  <c r="O11" i="1" s="1"/>
  <c r="N101" i="1"/>
  <c r="N27" i="1"/>
  <c r="O27" i="1" s="1"/>
  <c r="N60" i="1"/>
  <c r="O60" i="1" s="1"/>
  <c r="N18" i="1"/>
  <c r="O18" i="1" s="1"/>
  <c r="N87" i="1"/>
  <c r="O87" i="1" s="1"/>
  <c r="N53" i="1"/>
  <c r="N81" i="1"/>
  <c r="O81" i="1" s="1"/>
  <c r="N33" i="1"/>
  <c r="O33" i="1" s="1"/>
  <c r="N42" i="1"/>
  <c r="O42" i="1" s="1"/>
  <c r="N43" i="1"/>
  <c r="N32" i="1"/>
  <c r="O32" i="1" s="1"/>
  <c r="N100" i="1"/>
  <c r="O100" i="1" s="1"/>
  <c r="N54" i="1"/>
  <c r="O54" i="1" s="1"/>
  <c r="N65" i="1"/>
  <c r="O65" i="1" s="1"/>
  <c r="N36" i="1"/>
  <c r="O36" i="1" s="1"/>
  <c r="N37" i="1"/>
  <c r="O37" i="1" s="1"/>
  <c r="N30" i="1"/>
  <c r="O30" i="1" s="1"/>
  <c r="N24" i="1"/>
  <c r="O24" i="1" s="1"/>
  <c r="N26" i="1"/>
  <c r="O26" i="1" s="1"/>
  <c r="N51" i="1"/>
  <c r="O51" i="1" s="1"/>
  <c r="N25" i="1"/>
  <c r="O25" i="1" s="1"/>
  <c r="N57" i="1"/>
  <c r="N58" i="1"/>
  <c r="O58" i="1" s="1"/>
  <c r="N38" i="1"/>
  <c r="O38" i="1" s="1"/>
  <c r="N67" i="1"/>
  <c r="O67" i="1" s="1"/>
  <c r="N83" i="1"/>
  <c r="O83" i="1" s="1"/>
  <c r="N45" i="1"/>
  <c r="O45" i="1" s="1"/>
  <c r="N74" i="1"/>
  <c r="O74" i="1" s="1"/>
  <c r="N22" i="1"/>
  <c r="O22" i="1" s="1"/>
  <c r="N75" i="1"/>
  <c r="N79" i="1"/>
  <c r="N95" i="1"/>
  <c r="N99" i="1"/>
  <c r="O99" i="1" s="1"/>
  <c r="N82" i="1"/>
  <c r="O82" i="1" s="1"/>
  <c r="N86" i="1"/>
  <c r="N94" i="1"/>
  <c r="O94" i="1" s="1"/>
  <c r="N102" i="1"/>
  <c r="O102" i="1" s="1"/>
  <c r="N50" i="1"/>
  <c r="O50" i="1" s="1"/>
  <c r="N28" i="1"/>
  <c r="O28" i="1" s="1"/>
  <c r="N29" i="1"/>
  <c r="O29" i="1" s="1"/>
  <c r="N34" i="1"/>
  <c r="O34" i="1" s="1"/>
  <c r="N23" i="1"/>
  <c r="O23" i="1" s="1"/>
  <c r="N44" i="1"/>
  <c r="O44" i="1" s="1"/>
  <c r="N71" i="1"/>
  <c r="O71" i="1" s="1"/>
  <c r="N46" i="1"/>
  <c r="N62" i="1"/>
  <c r="O62" i="1" s="1"/>
  <c r="N72" i="1"/>
  <c r="O72" i="1" s="1"/>
  <c r="N96" i="1"/>
  <c r="O96" i="1" s="1"/>
  <c r="N35" i="1"/>
  <c r="N52" i="1"/>
  <c r="O52" i="1" s="1"/>
  <c r="N68" i="1"/>
  <c r="N47" i="1"/>
  <c r="O47" i="1" s="1"/>
  <c r="N63" i="1"/>
  <c r="O63" i="1" s="1"/>
  <c r="N97" i="1"/>
  <c r="O97" i="1" s="1"/>
  <c r="N39" i="1"/>
  <c r="N59" i="1"/>
  <c r="N48" i="1"/>
  <c r="N64" i="1"/>
  <c r="O64" i="1" s="1"/>
  <c r="N40" i="1"/>
  <c r="O40" i="1" s="1"/>
  <c r="N19" i="1"/>
  <c r="O19" i="1" s="1"/>
  <c r="N55" i="1"/>
  <c r="O55" i="1" s="1"/>
  <c r="N89" i="1"/>
  <c r="N76" i="1"/>
  <c r="N84" i="1"/>
  <c r="O84" i="1" s="1"/>
  <c r="N90" i="1"/>
  <c r="N98" i="1"/>
  <c r="O98" i="1" s="1"/>
  <c r="N80" i="1"/>
  <c r="O80" i="1" s="1"/>
  <c r="N91" i="1"/>
  <c r="O91" i="1" s="1"/>
  <c r="N20" i="1"/>
  <c r="O20" i="1" s="1"/>
  <c r="N12" i="1"/>
  <c r="N8" i="1"/>
  <c r="O8" i="1" s="1"/>
  <c r="N10" i="1"/>
  <c r="O10" i="1" s="1"/>
  <c r="N14" i="1"/>
  <c r="N4" i="1"/>
  <c r="N9" i="1"/>
  <c r="O9" i="1" s="1"/>
  <c r="N15" i="1"/>
  <c r="N16" i="1"/>
  <c r="O16" i="1" s="1"/>
  <c r="N6" i="1"/>
  <c r="O6" i="1" s="1"/>
  <c r="N7" i="1"/>
  <c r="N17" i="1"/>
  <c r="O17" i="1" s="1"/>
  <c r="N5" i="1"/>
  <c r="O5" i="1" s="1"/>
  <c r="N13" i="1"/>
  <c r="N69" i="1" l="1"/>
  <c r="O69" i="1"/>
  <c r="O92" i="1"/>
  <c r="N49" i="1"/>
  <c r="O49" i="1"/>
</calcChain>
</file>

<file path=xl/sharedStrings.xml><?xml version="1.0" encoding="utf-8"?>
<sst xmlns="http://schemas.openxmlformats.org/spreadsheetml/2006/main" count="22" uniqueCount="21">
  <si>
    <t>PAIN</t>
  </si>
  <si>
    <t>FATIGUE</t>
  </si>
  <si>
    <t>DRYNESS</t>
  </si>
  <si>
    <t>ANXIETY</t>
  </si>
  <si>
    <t>DEPRESSION</t>
  </si>
  <si>
    <t>HSB</t>
  </si>
  <si>
    <t>pLAD</t>
  </si>
  <si>
    <t>pDRY</t>
  </si>
  <si>
    <t>pHSB</t>
  </si>
  <si>
    <t>pLSB</t>
  </si>
  <si>
    <t>Phenotype</t>
  </si>
  <si>
    <t>Max</t>
  </si>
  <si>
    <t>Reference:</t>
  </si>
  <si>
    <r>
      <t xml:space="preserve">Lendrem DW, Tripp NH, Tarn JR, McMeekin P, Mariette X, Saraux A, Devauchelle-Pensec V, Seror R, Skelton A, James K, Al-Ali S, Hackett K, Lendrem BC, Gillespie C, Casement J, Smith G, Reynard L, Hargreaves B, Mitchell SY, Bowman SJ, Price E, Pease CT, Emery P, Lanyon P, Hunter J, Gupta M, Bombardieri M, Sutcliffe N, Pitzalis C, McLaren J, Cooper A, Regan M, Giles I, Isenberg D, Vadivelu S, Coady D, Dasgupta B, McHugh N, Young-Min S, Moots R, Gendi N, Akil M, Griffiths B, Johnsen SJA, Norheim KB, Omdal R, Gottenberg J-E, Isaacs JD, Ng W-F </t>
    </r>
    <r>
      <rPr>
        <i/>
        <sz val="11"/>
        <color theme="1"/>
        <rFont val="Calibri"/>
        <family val="2"/>
        <scheme val="minor"/>
      </rPr>
      <t>Strategies for Patient Stratification: Clinical Phenotypes and Pathobiological Endotypes Primary Sjögren’s Syndrome</t>
    </r>
    <r>
      <rPr>
        <sz val="11"/>
        <color theme="1"/>
        <rFont val="Calibri"/>
        <family val="2"/>
        <scheme val="minor"/>
      </rPr>
      <t xml:space="preserve">  </t>
    </r>
    <r>
      <rPr>
        <b/>
        <sz val="11"/>
        <color theme="1"/>
        <rFont val="Calibri"/>
        <family val="2"/>
        <scheme val="minor"/>
      </rPr>
      <t xml:space="preserve">New Eng J Med </t>
    </r>
    <r>
      <rPr>
        <sz val="11"/>
        <color theme="1"/>
        <rFont val="Calibri"/>
        <family val="2"/>
        <scheme val="minor"/>
      </rPr>
      <t>Submitted</t>
    </r>
  </si>
  <si>
    <t>PDF</t>
  </si>
  <si>
    <t>DDF</t>
  </si>
  <si>
    <t>The macro is available for academic use.  It may be used freely for research purposes by all researchers citing the original reference below.</t>
  </si>
  <si>
    <t xml:space="preserve">This Excel macro allows users to stratify patients into four phenotypes according to their symptom scores on the PROFAD 1-10 Likert scale for Pain, Fatigue and Dryness together with separate Anxiety and Depression scores from the HADS on a 0-21 scale.  </t>
  </si>
  <si>
    <t>Note: there can be no missing values.  All five fields must be completed to phenotype a patient.</t>
  </si>
  <si>
    <r>
      <t>Newcastle Primary Sj</t>
    </r>
    <r>
      <rPr>
        <b/>
        <sz val="14"/>
        <color theme="1"/>
        <rFont val="Calibri"/>
        <family val="2"/>
      </rPr>
      <t>ö</t>
    </r>
    <r>
      <rPr>
        <b/>
        <sz val="14"/>
        <color theme="1"/>
        <rFont val="Calibri"/>
        <family val="2"/>
        <scheme val="minor"/>
      </rPr>
      <t>gren's Syndrome Stratification System - NPS4</t>
    </r>
  </si>
  <si>
    <t>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</si>
</sst>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sz val="14"/>
      <color theme="1"/>
      <name val="Calibri"/>
      <family val="2"/>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s>
  <borders count="24">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style="medium">
        <color auto="1"/>
      </right>
      <top/>
      <bottom/>
      <diagonal/>
    </border>
    <border>
      <left/>
      <right style="thin">
        <color auto="1"/>
      </right>
      <top/>
      <bottom/>
      <diagonal/>
    </border>
    <border>
      <left style="thin">
        <color auto="1"/>
      </left>
      <right style="medium">
        <color auto="1"/>
      </right>
      <top/>
      <bottom style="medium">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43">
    <xf numFmtId="0" fontId="0" fillId="0" borderId="0" xfId="0"/>
    <xf numFmtId="0" fontId="0" fillId="0" borderId="0" xfId="0" applyAlignment="1">
      <alignment horizontal="center"/>
    </xf>
    <xf numFmtId="0" fontId="0" fillId="0" borderId="0" xfId="0" applyBorder="1"/>
    <xf numFmtId="164" fontId="0" fillId="0" borderId="0" xfId="0" applyNumberFormat="1" applyBorder="1" applyAlignment="1">
      <alignment horizontal="center"/>
    </xf>
    <xf numFmtId="164" fontId="0" fillId="0" borderId="0" xfId="0" applyNumberFormat="1" applyBorder="1"/>
    <xf numFmtId="164" fontId="0" fillId="0" borderId="3" xfId="0" applyNumberFormat="1" applyBorder="1" applyAlignment="1">
      <alignment horizontal="center"/>
    </xf>
    <xf numFmtId="164" fontId="0" fillId="0" borderId="3" xfId="0" applyNumberFormat="1" applyBorder="1"/>
    <xf numFmtId="0" fontId="0" fillId="2" borderId="5" xfId="0" applyFill="1" applyBorder="1" applyAlignment="1">
      <alignment horizontal="center"/>
    </xf>
    <xf numFmtId="0" fontId="0" fillId="2" borderId="5" xfId="0" applyFill="1" applyBorder="1" applyAlignment="1">
      <alignment horizontal="left"/>
    </xf>
    <xf numFmtId="0" fontId="0" fillId="2" borderId="7"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3" borderId="1" xfId="0" applyFill="1" applyBorder="1" applyAlignment="1">
      <alignment horizontal="center"/>
    </xf>
    <xf numFmtId="0" fontId="0" fillId="3" borderId="0"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4"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0" xfId="0" applyFill="1" applyAlignment="1">
      <alignment horizontal="center"/>
    </xf>
    <xf numFmtId="0" fontId="0" fillId="2" borderId="4" xfId="0" applyFill="1" applyBorder="1" applyAlignment="1">
      <alignment horizontal="left"/>
    </xf>
    <xf numFmtId="0" fontId="0" fillId="4" borderId="10" xfId="0" applyFill="1" applyBorder="1" applyAlignment="1">
      <alignment horizontal="center"/>
    </xf>
    <xf numFmtId="0" fontId="0" fillId="4" borderId="11" xfId="0" applyFill="1" applyBorder="1" applyAlignment="1">
      <alignment horizontal="center"/>
    </xf>
    <xf numFmtId="0" fontId="0" fillId="4" borderId="0" xfId="0" applyFill="1" applyBorder="1" applyAlignment="1">
      <alignment horizontal="center"/>
    </xf>
    <xf numFmtId="0" fontId="0" fillId="4" borderId="12" xfId="0" applyFill="1" applyBorder="1" applyAlignment="1">
      <alignment horizontal="center"/>
    </xf>
    <xf numFmtId="0" fontId="0" fillId="4" borderId="3" xfId="0" applyFill="1" applyBorder="1" applyAlignment="1">
      <alignment horizontal="center"/>
    </xf>
    <xf numFmtId="0" fontId="0" fillId="4" borderId="13" xfId="0" applyFill="1" applyBorder="1" applyAlignment="1">
      <alignment horizontal="center"/>
    </xf>
    <xf numFmtId="0" fontId="3" fillId="3" borderId="14" xfId="0" applyFont="1" applyFill="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0" fillId="3" borderId="17" xfId="0" applyFill="1" applyBorder="1"/>
    <xf numFmtId="0" fontId="0" fillId="4" borderId="18" xfId="0" applyFill="1" applyBorder="1" applyAlignment="1">
      <alignment horizontal="center"/>
    </xf>
    <xf numFmtId="0" fontId="0" fillId="3" borderId="17" xfId="0" applyFill="1" applyBorder="1" applyAlignment="1">
      <alignment wrapText="1"/>
    </xf>
    <xf numFmtId="0" fontId="1" fillId="3" borderId="17" xfId="0" applyFont="1" applyFill="1" applyBorder="1" applyAlignment="1">
      <alignment horizontal="center"/>
    </xf>
    <xf numFmtId="0" fontId="1" fillId="3" borderId="17" xfId="0" applyFont="1" applyFill="1" applyBorder="1"/>
    <xf numFmtId="0" fontId="0" fillId="0" borderId="19" xfId="0" applyBorder="1"/>
    <xf numFmtId="0" fontId="0" fillId="4" borderId="20" xfId="0" applyFill="1" applyBorder="1" applyAlignment="1">
      <alignment horizontal="center"/>
    </xf>
    <xf numFmtId="0" fontId="0" fillId="4" borderId="21" xfId="0" applyFill="1" applyBorder="1" applyAlignment="1">
      <alignment horizontal="center"/>
    </xf>
    <xf numFmtId="0" fontId="0" fillId="4" borderId="22" xfId="0" applyFill="1" applyBorder="1" applyAlignment="1">
      <alignment horizontal="center"/>
    </xf>
    <xf numFmtId="0" fontId="0" fillId="4" borderId="23" xfId="0"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cellXfs>
  <cellStyles count="1">
    <cellStyle name="Normal" xfId="0" builtinId="0"/>
  </cellStyles>
  <dxfs count="5">
    <dxf>
      <fill>
        <patternFill>
          <bgColor rgb="FF00B0F0"/>
        </patternFill>
      </fill>
    </dxf>
    <dxf>
      <fill>
        <patternFill>
          <bgColor rgb="FFFF0000"/>
        </patternFill>
      </fill>
    </dxf>
    <dxf>
      <fill>
        <patternFill>
          <bgColor rgb="FFFF33CC"/>
        </patternFill>
      </fill>
    </dxf>
    <dxf>
      <fill>
        <patternFill>
          <bgColor rgb="FFFFFF00"/>
        </patternFill>
      </fill>
    </dxf>
    <dxf>
      <fill>
        <patternFill>
          <bgColor theme="0" tint="-0.14996795556505021"/>
        </patternFill>
      </fill>
    </dxf>
  </dxfs>
  <tableStyles count="0" defaultTableStyle="TableStyleMedium2" defaultPivotStyle="PivotStyleLight16"/>
  <colors>
    <mruColors>
      <color rgb="FFFF33CC"/>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2476500</xdr:colOff>
      <xdr:row>10</xdr:row>
      <xdr:rowOff>133350</xdr:rowOff>
    </xdr:from>
    <xdr:to>
      <xdr:col>0</xdr:col>
      <xdr:colOff>4333875</xdr:colOff>
      <xdr:row>10</xdr:row>
      <xdr:rowOff>2057400</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2476500" y="3702050"/>
          <a:ext cx="1857375" cy="1924050"/>
          <a:chOff x="4448175" y="504825"/>
          <a:chExt cx="1857375" cy="2305050"/>
        </a:xfrm>
      </xdr:grpSpPr>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43425" y="2257425"/>
            <a:ext cx="1647825" cy="552450"/>
          </a:xfrm>
          <a:prstGeom prst="rect">
            <a:avLst/>
          </a:prstGeom>
        </xdr:spPr>
      </xdr:pic>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48175" y="1323976"/>
            <a:ext cx="1857375" cy="875788"/>
          </a:xfrm>
          <a:prstGeom prst="rect">
            <a:avLst/>
          </a:prstGeom>
        </xdr:spPr>
      </xdr:pic>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533900" y="504825"/>
            <a:ext cx="1619250" cy="714375"/>
          </a:xfrm>
          <a:prstGeom prst="rect">
            <a:avLst/>
          </a:prstGeom>
        </xdr:spPr>
      </xdr:pic>
    </xdr:grpSp>
    <xdr:clientData/>
  </xdr:twoCellAnchor>
  <xdr:twoCellAnchor editAs="oneCell">
    <xdr:from>
      <xdr:col>0</xdr:col>
      <xdr:colOff>6334125</xdr:colOff>
      <xdr:row>0</xdr:row>
      <xdr:rowOff>0</xdr:rowOff>
    </xdr:from>
    <xdr:to>
      <xdr:col>0</xdr:col>
      <xdr:colOff>6833956</xdr:colOff>
      <xdr:row>2</xdr:row>
      <xdr:rowOff>77301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34125" y="0"/>
          <a:ext cx="499831" cy="5059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47625</xdr:colOff>
      <xdr:row>1</xdr:row>
      <xdr:rowOff>190500</xdr:rowOff>
    </xdr:from>
    <xdr:to>
      <xdr:col>15</xdr:col>
      <xdr:colOff>547540</xdr:colOff>
      <xdr:row>4</xdr:row>
      <xdr:rowOff>115487</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915150" y="438150"/>
          <a:ext cx="499915" cy="5060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257175</xdr:colOff>
      <xdr:row>0</xdr:row>
      <xdr:rowOff>180975</xdr:rowOff>
    </xdr:from>
    <xdr:to>
      <xdr:col>11</xdr:col>
      <xdr:colOff>457200</xdr:colOff>
      <xdr:row>86</xdr:row>
      <xdr:rowOff>114300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180975"/>
          <a:ext cx="6905625" cy="1631632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11</xdr:col>
      <xdr:colOff>581025</xdr:colOff>
      <xdr:row>0</xdr:row>
      <xdr:rowOff>171450</xdr:rowOff>
    </xdr:from>
    <xdr:to>
      <xdr:col>23</xdr:col>
      <xdr:colOff>181941</xdr:colOff>
      <xdr:row>32</xdr:row>
      <xdr:rowOff>38933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86625" y="171450"/>
          <a:ext cx="6916116" cy="596348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2</xdr:col>
      <xdr:colOff>76200</xdr:colOff>
      <xdr:row>4</xdr:row>
      <xdr:rowOff>114299</xdr:rowOff>
    </xdr:from>
    <xdr:to>
      <xdr:col>4</xdr:col>
      <xdr:colOff>342900</xdr:colOff>
      <xdr:row>12</xdr:row>
      <xdr:rowOff>66674</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5400" y="6972299"/>
          <a:ext cx="14859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❶</a:t>
          </a:r>
        </a:p>
        <a:p>
          <a:endParaRPr lang="en-GB" sz="1100"/>
        </a:p>
        <a:p>
          <a:r>
            <a:rPr lang="en-GB" sz="1100"/>
            <a:t>PAIN</a:t>
          </a:r>
        </a:p>
        <a:p>
          <a:r>
            <a:rPr lang="en-GB" sz="1100"/>
            <a:t>FATIGUE</a:t>
          </a:r>
        </a:p>
        <a:p>
          <a:r>
            <a:rPr lang="en-GB" sz="1100"/>
            <a:t>DRYNESS</a:t>
          </a:r>
        </a:p>
        <a:p>
          <a:endParaRPr lang="en-GB" sz="1100"/>
        </a:p>
        <a:p>
          <a:r>
            <a:rPr lang="en-GB" sz="1100"/>
            <a:t>Values</a:t>
          </a:r>
          <a:r>
            <a:rPr lang="en-GB" sz="1100" baseline="0"/>
            <a:t> from 1-10</a:t>
          </a:r>
          <a:endParaRPr lang="en-GB" sz="1100"/>
        </a:p>
      </xdr:txBody>
    </xdr:sp>
    <xdr:clientData/>
  </xdr:twoCellAnchor>
  <xdr:twoCellAnchor>
    <xdr:from>
      <xdr:col>5</xdr:col>
      <xdr:colOff>228600</xdr:colOff>
      <xdr:row>6</xdr:row>
      <xdr:rowOff>171449</xdr:rowOff>
    </xdr:from>
    <xdr:to>
      <xdr:col>7</xdr:col>
      <xdr:colOff>495300</xdr:colOff>
      <xdr:row>14</xdr:row>
      <xdr:rowOff>123824</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3276600" y="1314449"/>
          <a:ext cx="14859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❷</a:t>
          </a:r>
        </a:p>
        <a:p>
          <a:r>
            <a:rPr lang="en-GB" sz="1100"/>
            <a:t>ANXIETY</a:t>
          </a:r>
        </a:p>
        <a:p>
          <a:r>
            <a:rPr lang="en-GB" sz="1100"/>
            <a:t>DEPRESSION</a:t>
          </a:r>
        </a:p>
        <a:p>
          <a:endParaRPr lang="en-GB" sz="1100"/>
        </a:p>
        <a:p>
          <a:r>
            <a:rPr lang="en-GB" sz="1100"/>
            <a:t>Values</a:t>
          </a:r>
          <a:r>
            <a:rPr lang="en-GB" sz="1100" baseline="0"/>
            <a:t> from 0-21</a:t>
          </a:r>
          <a:endParaRPr lang="en-GB" sz="1100"/>
        </a:p>
      </xdr:txBody>
    </xdr:sp>
    <xdr:clientData/>
  </xdr:twoCellAnchor>
  <xdr:twoCellAnchor>
    <xdr:from>
      <xdr:col>7</xdr:col>
      <xdr:colOff>342900</xdr:colOff>
      <xdr:row>15</xdr:row>
      <xdr:rowOff>171449</xdr:rowOff>
    </xdr:from>
    <xdr:to>
      <xdr:col>10</xdr:col>
      <xdr:colOff>571500</xdr:colOff>
      <xdr:row>23</xdr:row>
      <xdr:rowOff>123824</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4610100" y="3028949"/>
          <a:ext cx="20574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❸</a:t>
          </a:r>
        </a:p>
        <a:p>
          <a:r>
            <a:rPr lang="en-GB" sz="1100"/>
            <a:t>HSB</a:t>
          </a:r>
          <a:r>
            <a:rPr lang="en-GB" sz="1100" baseline="0"/>
            <a:t> = High Symptom Burden</a:t>
          </a:r>
        </a:p>
        <a:p>
          <a:r>
            <a:rPr lang="en-GB" sz="1100" baseline="0"/>
            <a:t>LSB = Low Symptom Burden</a:t>
          </a:r>
        </a:p>
        <a:p>
          <a:r>
            <a:rPr lang="en-GB" sz="1100" baseline="0"/>
            <a:t>PDF = Pain Dominant Fatigue</a:t>
          </a:r>
        </a:p>
        <a:p>
          <a:r>
            <a:rPr lang="en-GB" sz="1100" baseline="0"/>
            <a:t>DDF = Dryness Dominant Fatigue</a:t>
          </a:r>
          <a:endParaRPr lang="en-GB" sz="1100"/>
        </a:p>
      </xdr:txBody>
    </xdr:sp>
    <xdr:clientData/>
  </xdr:twoCellAnchor>
  <xdr:twoCellAnchor>
    <xdr:from>
      <xdr:col>5</xdr:col>
      <xdr:colOff>266700</xdr:colOff>
      <xdr:row>24</xdr:row>
      <xdr:rowOff>133349</xdr:rowOff>
    </xdr:from>
    <xdr:to>
      <xdr:col>7</xdr:col>
      <xdr:colOff>514350</xdr:colOff>
      <xdr:row>32</xdr:row>
      <xdr:rowOff>85724</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3314700" y="4705349"/>
          <a:ext cx="146685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❹</a:t>
          </a:r>
        </a:p>
        <a:p>
          <a:endParaRPr lang="en-GB" sz="1100"/>
        </a:p>
        <a:p>
          <a:r>
            <a:rPr lang="en-GB" sz="1100"/>
            <a:t>Patients with MISSING VALUES cannot be phenotyped.</a:t>
          </a:r>
          <a:r>
            <a:rPr lang="en-GB" sz="1100" baseline="0"/>
            <a:t>  </a:t>
          </a:r>
          <a:endParaRPr lang="en-GB" sz="1100"/>
        </a:p>
      </xdr:txBody>
    </xdr:sp>
    <xdr:clientData/>
  </xdr:twoCellAnchor>
  <xdr:twoCellAnchor>
    <xdr:from>
      <xdr:col>5</xdr:col>
      <xdr:colOff>285750</xdr:colOff>
      <xdr:row>33</xdr:row>
      <xdr:rowOff>133349</xdr:rowOff>
    </xdr:from>
    <xdr:to>
      <xdr:col>7</xdr:col>
      <xdr:colOff>533400</xdr:colOff>
      <xdr:row>41</xdr:row>
      <xdr:rowOff>85724</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3333750" y="6419849"/>
          <a:ext cx="146685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❺</a:t>
          </a:r>
        </a:p>
        <a:p>
          <a:endParaRPr lang="en-GB" sz="1100"/>
        </a:p>
        <a:p>
          <a:r>
            <a:rPr lang="en-GB" sz="1100"/>
            <a:t>Up to 100 patients can be phenotyped in this sheet.  Simply paste scores</a:t>
          </a:r>
          <a:r>
            <a:rPr lang="en-GB" sz="1100" baseline="0"/>
            <a:t> into the sheet.</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23"/>
  <sheetViews>
    <sheetView tabSelected="1" workbookViewId="0">
      <selection activeCell="A11" sqref="A11"/>
    </sheetView>
  </sheetViews>
  <sheetFormatPr baseColWidth="10" defaultColWidth="8.83203125" defaultRowHeight="15" x14ac:dyDescent="0.2"/>
  <cols>
    <col min="1" max="1" width="103.5" style="2" customWidth="1"/>
    <col min="2" max="16384" width="8.83203125" style="2"/>
  </cols>
  <sheetData>
    <row r="1" spans="1:3" ht="19" x14ac:dyDescent="0.25">
      <c r="A1" s="27" t="s">
        <v>19</v>
      </c>
      <c r="B1" s="28"/>
      <c r="C1" s="29"/>
    </row>
    <row r="2" spans="1:3" x14ac:dyDescent="0.2">
      <c r="A2" s="30"/>
      <c r="B2" s="17"/>
      <c r="C2" s="31"/>
    </row>
    <row r="3" spans="1:3" ht="32" x14ac:dyDescent="0.2">
      <c r="A3" s="32" t="s">
        <v>17</v>
      </c>
      <c r="B3" s="17"/>
      <c r="C3" s="31"/>
    </row>
    <row r="4" spans="1:3" x14ac:dyDescent="0.2">
      <c r="A4" s="30"/>
      <c r="B4" s="17"/>
      <c r="C4" s="31"/>
    </row>
    <row r="5" spans="1:3" x14ac:dyDescent="0.2">
      <c r="A5" s="33" t="s">
        <v>18</v>
      </c>
      <c r="B5" s="17"/>
      <c r="C5" s="31"/>
    </row>
    <row r="6" spans="1:3" ht="17.25" customHeight="1" x14ac:dyDescent="0.2">
      <c r="A6" s="30"/>
      <c r="B6" s="17"/>
      <c r="C6" s="31"/>
    </row>
    <row r="7" spans="1:3" ht="32" x14ac:dyDescent="0.2">
      <c r="A7" s="32" t="s">
        <v>16</v>
      </c>
      <c r="B7" s="17"/>
      <c r="C7" s="31"/>
    </row>
    <row r="8" spans="1:3" x14ac:dyDescent="0.2">
      <c r="A8" s="30"/>
      <c r="B8" s="17"/>
      <c r="C8" s="31"/>
    </row>
    <row r="9" spans="1:3" x14ac:dyDescent="0.2">
      <c r="A9" s="34" t="s">
        <v>12</v>
      </c>
      <c r="B9" s="17"/>
      <c r="C9" s="31"/>
    </row>
    <row r="10" spans="1:3" ht="106.5" customHeight="1" x14ac:dyDescent="0.2">
      <c r="A10" s="32" t="s">
        <v>13</v>
      </c>
      <c r="B10" s="17"/>
      <c r="C10" s="31"/>
    </row>
    <row r="11" spans="1:3" ht="176.25" customHeight="1" thickBot="1" x14ac:dyDescent="0.25">
      <c r="A11" s="35"/>
      <c r="B11" s="17"/>
      <c r="C11" s="31"/>
    </row>
    <row r="12" spans="1:3" x14ac:dyDescent="0.2">
      <c r="A12" s="36"/>
      <c r="B12" s="23"/>
      <c r="C12" s="31"/>
    </row>
    <row r="13" spans="1:3" x14ac:dyDescent="0.2">
      <c r="A13" s="36"/>
      <c r="B13" s="23"/>
      <c r="C13" s="31"/>
    </row>
    <row r="14" spans="1:3" x14ac:dyDescent="0.2">
      <c r="A14" s="36"/>
      <c r="B14" s="23"/>
      <c r="C14" s="31"/>
    </row>
    <row r="15" spans="1:3" x14ac:dyDescent="0.2">
      <c r="A15" s="36"/>
      <c r="B15" s="23"/>
      <c r="C15" s="31"/>
    </row>
    <row r="16" spans="1:3" x14ac:dyDescent="0.2">
      <c r="A16" s="36"/>
      <c r="B16" s="23"/>
      <c r="C16" s="31"/>
    </row>
    <row r="17" spans="1:3" x14ac:dyDescent="0.2">
      <c r="A17" s="36"/>
      <c r="B17" s="23"/>
      <c r="C17" s="31"/>
    </row>
    <row r="18" spans="1:3" x14ac:dyDescent="0.2">
      <c r="A18" s="36"/>
      <c r="B18" s="23"/>
      <c r="C18" s="31"/>
    </row>
    <row r="19" spans="1:3" x14ac:dyDescent="0.2">
      <c r="A19" s="36"/>
      <c r="B19" s="23"/>
      <c r="C19" s="31"/>
    </row>
    <row r="20" spans="1:3" x14ac:dyDescent="0.2">
      <c r="A20" s="36"/>
      <c r="B20" s="23"/>
      <c r="C20" s="31"/>
    </row>
    <row r="21" spans="1:3" x14ac:dyDescent="0.2">
      <c r="A21" s="36"/>
      <c r="B21" s="23"/>
      <c r="C21" s="31"/>
    </row>
    <row r="22" spans="1:3" x14ac:dyDescent="0.2">
      <c r="A22" s="37"/>
      <c r="B22" s="38"/>
      <c r="C22" s="39"/>
    </row>
    <row r="23" spans="1:3" ht="16.5"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Q114"/>
  <sheetViews>
    <sheetView workbookViewId="0">
      <selection activeCell="A2" sqref="A2"/>
    </sheetView>
  </sheetViews>
  <sheetFormatPr baseColWidth="10" defaultColWidth="8.83203125" defaultRowHeight="15" x14ac:dyDescent="0.2"/>
  <cols>
    <col min="1" max="1" width="14.5" style="19" customWidth="1"/>
    <col min="2" max="6" width="14.1640625" customWidth="1"/>
    <col min="7" max="9" width="13.5" style="1" hidden="1" customWidth="1"/>
    <col min="10" max="10" width="9.1640625" style="1" hidden="1" customWidth="1"/>
    <col min="11" max="11" width="9.1640625" hidden="1" customWidth="1"/>
    <col min="12" max="14" width="12" hidden="1" customWidth="1"/>
    <col min="15" max="15" width="17.83203125" style="1" customWidth="1"/>
    <col min="16" max="16" width="8.83203125" style="2"/>
  </cols>
  <sheetData>
    <row r="1" spans="1:17" ht="20" thickBot="1" x14ac:dyDescent="0.3">
      <c r="A1" s="40" t="s">
        <v>19</v>
      </c>
      <c r="B1" s="41"/>
      <c r="C1" s="41"/>
      <c r="D1" s="41"/>
      <c r="E1" s="41"/>
      <c r="F1" s="41"/>
      <c r="G1" s="41"/>
      <c r="H1" s="41"/>
      <c r="I1" s="41"/>
      <c r="J1" s="41"/>
      <c r="K1" s="41"/>
      <c r="L1" s="41"/>
      <c r="M1" s="41"/>
      <c r="N1" s="41"/>
      <c r="O1" s="42"/>
      <c r="P1" s="21"/>
      <c r="Q1" s="22"/>
    </row>
    <row r="2" spans="1:17" ht="16" thickBot="1" x14ac:dyDescent="0.25">
      <c r="A2" s="16" t="s">
        <v>20</v>
      </c>
      <c r="B2" s="20" t="s">
        <v>0</v>
      </c>
      <c r="C2" s="8" t="s">
        <v>1</v>
      </c>
      <c r="D2" s="8" t="s">
        <v>2</v>
      </c>
      <c r="E2" s="8" t="s">
        <v>3</v>
      </c>
      <c r="F2" s="8" t="s">
        <v>4</v>
      </c>
      <c r="G2" s="7" t="s">
        <v>14</v>
      </c>
      <c r="H2" s="7" t="s">
        <v>15</v>
      </c>
      <c r="I2" s="7" t="s">
        <v>5</v>
      </c>
      <c r="J2" s="7" t="s">
        <v>6</v>
      </c>
      <c r="K2" s="7" t="s">
        <v>7</v>
      </c>
      <c r="L2" s="7" t="s">
        <v>8</v>
      </c>
      <c r="M2" s="7" t="s">
        <v>9</v>
      </c>
      <c r="N2" s="7" t="s">
        <v>11</v>
      </c>
      <c r="O2" s="9" t="s">
        <v>10</v>
      </c>
      <c r="P2" s="23"/>
      <c r="Q2" s="24"/>
    </row>
    <row r="3" spans="1:17" x14ac:dyDescent="0.2">
      <c r="A3" s="17">
        <v>1</v>
      </c>
      <c r="B3" s="12">
        <v>10</v>
      </c>
      <c r="C3" s="13">
        <v>9</v>
      </c>
      <c r="D3" s="13">
        <v>10</v>
      </c>
      <c r="E3" s="13">
        <v>21</v>
      </c>
      <c r="F3" s="13">
        <v>20</v>
      </c>
      <c r="G3" s="3">
        <f>(-16.1987374573103)+1.134465394055*D3+1.39272566319653*C3+
2.11987499674023*B3+-0.0410941896009809*E3+0.280783251108678*F3</f>
        <v>33.631884459963729</v>
      </c>
      <c r="H3" s="3">
        <f t="shared" ref="H3:H34" si="0">((-21.5220690620207)+2.8910814372828*D3 + 1.85633949920609 * C3 + 0.321240734452071 * B3 + -0.336138881652959 * E3 + 0.175045367317792 * F3)</f>
        <v>23.750198979826514</v>
      </c>
      <c r="I3" s="3">
        <f>(-31.932043873703) + 1.66948372344213 * D3 + 1.46977049386129 * C3 +
1.60450330543613 * B3 + 0.762669201919948 * E3 + 1.03373907530731 *F3</f>
        <v>50.726595606296314</v>
      </c>
      <c r="J3" s="3">
        <f>1 / (1 + EXP(- G3 ) + EXP(H3 - G3 ) + EXP( I3  - G3) )</f>
        <v>3.7658347881666126E-8</v>
      </c>
      <c r="K3" s="4">
        <f>1 / (1 + EXP(G3 - H3 ) +
EXP( -H3 ) + EXP( I3 - H3 ))</f>
        <v>1.9244196693069252E-12</v>
      </c>
      <c r="L3" s="4">
        <f>1 / (1 + EXP( G3 - I3 ) + EXP( H3 - I3 ) + EXP( -I3 ))</f>
        <v>0.99999996233972765</v>
      </c>
      <c r="M3" s="4">
        <f>1 / (1 + EXP( G3 ) + EXP(H3 ) + EXP(I3 ))</f>
        <v>9.3265157096069814E-23</v>
      </c>
      <c r="N3" s="4">
        <f>MAX(J3:M3)</f>
        <v>0.99999996233972765</v>
      </c>
      <c r="O3" s="10" t="str">
        <f xml:space="preserve"> IF(K3&gt;=N3,"DDF", IF(J3&gt;=N3,"PDF",IF(L3&gt;=N3,"HSB",IF(M3&gt;=N3,"LSB","MISSING"))))</f>
        <v>HSB</v>
      </c>
      <c r="P3" s="23"/>
      <c r="Q3" s="24"/>
    </row>
    <row r="4" spans="1:17" x14ac:dyDescent="0.2">
      <c r="A4" s="17">
        <v>2</v>
      </c>
      <c r="B4" s="12">
        <v>1</v>
      </c>
      <c r="C4" s="13">
        <v>1</v>
      </c>
      <c r="D4" s="13">
        <v>1</v>
      </c>
      <c r="E4" s="13">
        <v>0</v>
      </c>
      <c r="F4" s="13">
        <v>0</v>
      </c>
      <c r="G4" s="3">
        <f t="shared" ref="G4:G34" si="1">(-16.1987374573103)+1.134465394055*D4+1.39272566319653*C4+
2.11987499674023*B4+-0.0410941896009809*E4+0.280783251108678*F4</f>
        <v>-11.55167140331854</v>
      </c>
      <c r="H4" s="3">
        <f t="shared" si="0"/>
        <v>-16.45340739107974</v>
      </c>
      <c r="I4" s="3">
        <f t="shared" ref="I4:I34" si="2">(-31.932043873703) + 1.66948372344213 * D4 + 1.46977049386129 * C4 +
1.60450330543613 * B4 + 0.762669201919948 * E4 + 1.03373907530731 *F4</f>
        <v>-27.188286350963452</v>
      </c>
      <c r="J4" s="3">
        <f>1 / (1 + EXP(- G4 ) + EXP(H4 - G4 ) + EXP( I4  - G4) )</f>
        <v>9.6198576111160381E-6</v>
      </c>
      <c r="K4" s="4">
        <f>1 / (1 + EXP(G4 - H4 ) +
EXP( -H4 ) + EXP( I4 - H4 ))</f>
        <v>7.1510819108078469E-8</v>
      </c>
      <c r="L4" s="4">
        <f>1 / (1 + EXP( G4 - I4 ) + EXP( H4 - I4 ) + EXP( -I4 ))</f>
        <v>1.5569442303429387E-12</v>
      </c>
      <c r="M4" s="4">
        <f>1 / (1 + EXP( G4 ) + EXP(H4 ) + EXP(I4 ))</f>
        <v>0.99999030863001281</v>
      </c>
      <c r="N4" s="4">
        <f>MAX(J4:M4)</f>
        <v>0.99999030863001281</v>
      </c>
      <c r="O4" s="10" t="str">
        <f t="shared" ref="O4:O67" si="3" xml:space="preserve"> IF(K4&gt;=N4,"DDF", IF(J4&gt;=N4,"PDF",IF(L4&gt;=N4,"HSB",IF(M4&gt;=N4,"LSB","MISSING"))))</f>
        <v>LSB</v>
      </c>
      <c r="P4" s="23"/>
      <c r="Q4" s="24"/>
    </row>
    <row r="5" spans="1:17" x14ac:dyDescent="0.2">
      <c r="A5" s="17">
        <v>3</v>
      </c>
      <c r="B5" s="12">
        <v>1</v>
      </c>
      <c r="C5" s="13">
        <v>9</v>
      </c>
      <c r="D5" s="13">
        <v>9</v>
      </c>
      <c r="E5" s="13">
        <v>1</v>
      </c>
      <c r="F5" s="13">
        <v>1</v>
      </c>
      <c r="G5" s="3">
        <f t="shared" si="1"/>
        <v>8.9055461162013962</v>
      </c>
      <c r="H5" s="3">
        <f t="shared" si="0"/>
        <v>21.364866586496213</v>
      </c>
      <c r="I5" s="3">
        <f t="shared" si="2"/>
        <v>-0.27784433530883001</v>
      </c>
      <c r="J5" s="3">
        <f t="shared" ref="J5:J19" si="4">1 / (1 + EXP(- G5 ) + EXP(H5 - G5 ) + EXP( I5  - G5) )</f>
        <v>3.8813623198566146E-6</v>
      </c>
      <c r="K5" s="4">
        <f t="shared" ref="K5:K19" si="5">1 / (1 + EXP(G5 - H5 ) +
EXP( -H5 ) + EXP( I5 - H5 ))</f>
        <v>0.99999611771249453</v>
      </c>
      <c r="L5" s="4">
        <f t="shared" ref="L5:L19" si="6">1 / (1 + EXP( G5 - I5 ) + EXP( H5 - I5 ) + EXP( -I5 ))</f>
        <v>3.9873869867975487E-10</v>
      </c>
      <c r="M5" s="4">
        <f t="shared" ref="M5:M19" si="7">1 / (1 + EXP( G5 ) + EXP(H5 ) + EXP(I5 ))</f>
        <v>5.2644699231262764E-10</v>
      </c>
      <c r="N5" s="4">
        <f t="shared" ref="N5:N19" si="8">MAX(J5:M5)</f>
        <v>0.99999611771249453</v>
      </c>
      <c r="O5" s="10" t="str">
        <f t="shared" si="3"/>
        <v>DDF</v>
      </c>
      <c r="P5" s="23"/>
      <c r="Q5" s="24"/>
    </row>
    <row r="6" spans="1:17" x14ac:dyDescent="0.2">
      <c r="A6" s="17">
        <v>4</v>
      </c>
      <c r="B6" s="12">
        <v>3</v>
      </c>
      <c r="C6" s="13">
        <v>9</v>
      </c>
      <c r="D6" s="13">
        <v>3</v>
      </c>
      <c r="E6" s="13">
        <v>1</v>
      </c>
      <c r="F6" s="13">
        <v>1</v>
      </c>
      <c r="G6" s="3">
        <f t="shared" si="1"/>
        <v>6.3385037453518551</v>
      </c>
      <c r="H6" s="3">
        <f t="shared" si="0"/>
        <v>4.660859431703555</v>
      </c>
      <c r="I6" s="3">
        <f t="shared" si="2"/>
        <v>-7.0857400650893538</v>
      </c>
      <c r="J6" s="3">
        <f t="shared" si="4"/>
        <v>0.84133870256329701</v>
      </c>
      <c r="K6" s="4">
        <f t="shared" si="5"/>
        <v>0.15717345479907463</v>
      </c>
      <c r="L6" s="4">
        <f t="shared" si="6"/>
        <v>1.2442162148004402E-6</v>
      </c>
      <c r="M6" s="4">
        <f t="shared" si="7"/>
        <v>1.4865984214134406E-3</v>
      </c>
      <c r="N6" s="4">
        <f t="shared" si="8"/>
        <v>0.84133870256329701</v>
      </c>
      <c r="O6" s="10" t="str">
        <f t="shared" si="3"/>
        <v>PDF</v>
      </c>
      <c r="P6" s="23"/>
      <c r="Q6" s="24"/>
    </row>
    <row r="7" spans="1:17" x14ac:dyDescent="0.2">
      <c r="A7" s="17">
        <v>5</v>
      </c>
      <c r="B7" s="12">
        <v>1</v>
      </c>
      <c r="C7" s="13">
        <v>1</v>
      </c>
      <c r="D7" s="13">
        <v>1</v>
      </c>
      <c r="E7" s="13">
        <v>1</v>
      </c>
      <c r="F7" s="13">
        <v>3</v>
      </c>
      <c r="G7" s="3">
        <f t="shared" si="1"/>
        <v>-10.750415839593487</v>
      </c>
      <c r="H7" s="3">
        <f t="shared" si="0"/>
        <v>-16.264410170779325</v>
      </c>
      <c r="I7" s="3">
        <f t="shared" si="2"/>
        <v>-23.324399923121575</v>
      </c>
      <c r="J7" s="3">
        <f t="shared" si="4"/>
        <v>2.1436030953921331E-5</v>
      </c>
      <c r="K7" s="4">
        <f t="shared" si="5"/>
        <v>8.6386735821808289E-8</v>
      </c>
      <c r="L7" s="4">
        <f t="shared" si="6"/>
        <v>7.4187796580970263E-11</v>
      </c>
      <c r="M7" s="4">
        <f t="shared" si="7"/>
        <v>0.99997847750812263</v>
      </c>
      <c r="N7" s="4">
        <f t="shared" si="8"/>
        <v>0.99997847750812263</v>
      </c>
      <c r="O7" s="10" t="str">
        <f t="shared" si="3"/>
        <v>LSB</v>
      </c>
      <c r="P7" s="23"/>
      <c r="Q7" s="24"/>
    </row>
    <row r="8" spans="1:17" x14ac:dyDescent="0.2">
      <c r="A8" s="17">
        <v>6</v>
      </c>
      <c r="B8" s="12">
        <v>1</v>
      </c>
      <c r="C8" s="13">
        <v>1</v>
      </c>
      <c r="D8" s="13">
        <v>9</v>
      </c>
      <c r="E8" s="13">
        <v>1</v>
      </c>
      <c r="F8" s="13">
        <v>1</v>
      </c>
      <c r="G8" s="3">
        <f t="shared" si="1"/>
        <v>-2.236259189370843</v>
      </c>
      <c r="H8" s="3">
        <f t="shared" si="0"/>
        <v>6.5141505928474928</v>
      </c>
      <c r="I8" s="3">
        <f t="shared" si="2"/>
        <v>-12.036008286199152</v>
      </c>
      <c r="J8" s="3">
        <f t="shared" si="4"/>
        <v>1.5813694539259404E-4</v>
      </c>
      <c r="K8" s="4">
        <f t="shared" si="5"/>
        <v>0.99836196790872378</v>
      </c>
      <c r="L8" s="4">
        <f t="shared" si="6"/>
        <v>8.7711469838764964E-9</v>
      </c>
      <c r="M8" s="4">
        <f t="shared" si="7"/>
        <v>1.4798863747363499E-3</v>
      </c>
      <c r="N8" s="4">
        <f t="shared" si="8"/>
        <v>0.99836196790872378</v>
      </c>
      <c r="O8" s="10" t="str">
        <f t="shared" si="3"/>
        <v>DDF</v>
      </c>
      <c r="P8" s="23"/>
      <c r="Q8" s="24"/>
    </row>
    <row r="9" spans="1:17" x14ac:dyDescent="0.2">
      <c r="A9" s="17">
        <v>7</v>
      </c>
      <c r="B9" s="12">
        <v>3</v>
      </c>
      <c r="C9" s="13">
        <v>3</v>
      </c>
      <c r="D9" s="13">
        <v>3</v>
      </c>
      <c r="E9" s="13">
        <v>3</v>
      </c>
      <c r="F9" s="13">
        <v>3</v>
      </c>
      <c r="G9" s="3">
        <f t="shared" si="1"/>
        <v>-1.5384721108119295</v>
      </c>
      <c r="H9" s="3">
        <f t="shared" si="0"/>
        <v>-6.799364592203319</v>
      </c>
      <c r="I9" s="3">
        <f t="shared" si="2"/>
        <v>-12.311546473802577</v>
      </c>
      <c r="J9" s="3">
        <f t="shared" si="4"/>
        <v>0.17659481659835899</v>
      </c>
      <c r="K9" s="4">
        <f t="shared" si="5"/>
        <v>9.1664542981050295E-4</v>
      </c>
      <c r="L9" s="4">
        <f t="shared" si="6"/>
        <v>3.7007624006195633E-6</v>
      </c>
      <c r="M9" s="4">
        <f t="shared" si="7"/>
        <v>0.82248483720943011</v>
      </c>
      <c r="N9" s="4">
        <f t="shared" si="8"/>
        <v>0.82248483720943011</v>
      </c>
      <c r="O9" s="10" t="str">
        <f t="shared" si="3"/>
        <v>LSB</v>
      </c>
      <c r="P9" s="23"/>
      <c r="Q9" s="24"/>
    </row>
    <row r="10" spans="1:17" x14ac:dyDescent="0.2">
      <c r="A10" s="17">
        <v>8</v>
      </c>
      <c r="B10" s="12">
        <v>1</v>
      </c>
      <c r="C10" s="13">
        <v>9</v>
      </c>
      <c r="D10" s="13">
        <v>9</v>
      </c>
      <c r="E10" s="13">
        <v>1</v>
      </c>
      <c r="F10" s="13">
        <v>9</v>
      </c>
      <c r="G10" s="3">
        <f t="shared" si="1"/>
        <v>11.151812125070819</v>
      </c>
      <c r="H10" s="3">
        <f t="shared" si="0"/>
        <v>22.765229525038549</v>
      </c>
      <c r="I10" s="3">
        <f t="shared" si="2"/>
        <v>7.9920682671496488</v>
      </c>
      <c r="J10" s="3">
        <f t="shared" si="4"/>
        <v>9.0438387991724402E-6</v>
      </c>
      <c r="K10" s="4">
        <f t="shared" si="5"/>
        <v>0.99999057224157306</v>
      </c>
      <c r="L10" s="4">
        <f t="shared" si="6"/>
        <v>3.8378985541005694E-7</v>
      </c>
      <c r="M10" s="4">
        <f t="shared" si="7"/>
        <v>1.2977240210879298E-10</v>
      </c>
      <c r="N10" s="4">
        <f t="shared" si="8"/>
        <v>0.99999057224157306</v>
      </c>
      <c r="O10" s="10" t="str">
        <f t="shared" si="3"/>
        <v>DDF</v>
      </c>
      <c r="P10" s="23"/>
      <c r="Q10" s="24"/>
    </row>
    <row r="11" spans="1:17" x14ac:dyDescent="0.2">
      <c r="A11" s="17">
        <v>9</v>
      </c>
      <c r="B11" s="12">
        <v>9</v>
      </c>
      <c r="C11" s="13">
        <v>3</v>
      </c>
      <c r="D11" s="13">
        <v>1</v>
      </c>
      <c r="E11" s="13">
        <v>1</v>
      </c>
      <c r="F11" s="13">
        <v>9</v>
      </c>
      <c r="G11" s="3">
        <f t="shared" si="1"/>
        <v>10.678734967373479</v>
      </c>
      <c r="H11" s="3">
        <f t="shared" si="0"/>
        <v>-8.9315330928438232</v>
      </c>
      <c r="I11" s="3">
        <f t="shared" si="2"/>
        <v>-1.3463980400660951</v>
      </c>
      <c r="J11" s="3">
        <f t="shared" si="4"/>
        <v>0.99997097659419232</v>
      </c>
      <c r="K11" s="4">
        <f t="shared" si="5"/>
        <v>3.0433800396168554E-9</v>
      </c>
      <c r="L11" s="4">
        <f t="shared" si="6"/>
        <v>5.9915403142865153E-6</v>
      </c>
      <c r="M11" s="4">
        <f t="shared" si="7"/>
        <v>2.3028822113128666E-5</v>
      </c>
      <c r="N11" s="4">
        <f t="shared" si="8"/>
        <v>0.99997097659419232</v>
      </c>
      <c r="O11" s="10" t="str">
        <f t="shared" si="3"/>
        <v>PDF</v>
      </c>
      <c r="P11" s="23"/>
      <c r="Q11" s="24"/>
    </row>
    <row r="12" spans="1:17" x14ac:dyDescent="0.2">
      <c r="A12" s="17">
        <v>10</v>
      </c>
      <c r="B12" s="12">
        <v>3</v>
      </c>
      <c r="C12" s="13">
        <v>1</v>
      </c>
      <c r="D12" s="13">
        <v>3</v>
      </c>
      <c r="E12" s="13">
        <v>3</v>
      </c>
      <c r="F12" s="13">
        <v>9</v>
      </c>
      <c r="G12" s="3">
        <f t="shared" si="1"/>
        <v>-2.6392239305529221</v>
      </c>
      <c r="H12" s="3">
        <f t="shared" si="0"/>
        <v>-9.4617713867087492</v>
      </c>
      <c r="I12" s="3">
        <f t="shared" si="2"/>
        <v>-9.0486530096812992</v>
      </c>
      <c r="J12" s="3">
        <f t="shared" si="4"/>
        <v>6.6644151985215547E-2</v>
      </c>
      <c r="K12" s="4">
        <f t="shared" si="5"/>
        <v>7.2571706151939474E-5</v>
      </c>
      <c r="L12" s="4">
        <f t="shared" si="6"/>
        <v>1.0969387158217812E-4</v>
      </c>
      <c r="M12" s="4">
        <f t="shared" si="7"/>
        <v>0.93317358243705029</v>
      </c>
      <c r="N12" s="4">
        <f t="shared" si="8"/>
        <v>0.93317358243705029</v>
      </c>
      <c r="O12" s="10" t="str">
        <f t="shared" si="3"/>
        <v>LSB</v>
      </c>
      <c r="P12" s="23"/>
      <c r="Q12" s="24"/>
    </row>
    <row r="13" spans="1:17" x14ac:dyDescent="0.2">
      <c r="A13" s="17">
        <v>11</v>
      </c>
      <c r="B13" s="12">
        <v>1</v>
      </c>
      <c r="C13" s="13">
        <v>1</v>
      </c>
      <c r="D13" s="13">
        <v>6</v>
      </c>
      <c r="E13" s="13">
        <v>3</v>
      </c>
      <c r="F13" s="13">
        <v>9</v>
      </c>
      <c r="G13" s="3">
        <f t="shared" si="1"/>
        <v>-3.4755777418683813</v>
      </c>
      <c r="H13" s="3">
        <f t="shared" si="0"/>
        <v>-1.4310085437644895</v>
      </c>
      <c r="I13" s="3">
        <f t="shared" si="2"/>
        <v>-7.2492084502271688</v>
      </c>
      <c r="J13" s="3">
        <f t="shared" si="4"/>
        <v>2.4351464626024319E-2</v>
      </c>
      <c r="K13" s="4">
        <f t="shared" si="5"/>
        <v>0.18813526423574381</v>
      </c>
      <c r="L13" s="4">
        <f t="shared" si="6"/>
        <v>5.5931709550527669E-4</v>
      </c>
      <c r="M13" s="4">
        <f t="shared" si="7"/>
        <v>0.7869539540427265</v>
      </c>
      <c r="N13" s="4">
        <f t="shared" si="8"/>
        <v>0.7869539540427265</v>
      </c>
      <c r="O13" s="10" t="str">
        <f t="shared" si="3"/>
        <v>LSB</v>
      </c>
      <c r="P13" s="23"/>
      <c r="Q13" s="24"/>
    </row>
    <row r="14" spans="1:17" x14ac:dyDescent="0.2">
      <c r="A14" s="17">
        <v>12</v>
      </c>
      <c r="B14" s="12">
        <v>5</v>
      </c>
      <c r="C14" s="13">
        <v>5</v>
      </c>
      <c r="D14" s="13">
        <v>9</v>
      </c>
      <c r="E14" s="13">
        <v>3</v>
      </c>
      <c r="F14" s="13">
        <v>9</v>
      </c>
      <c r="G14" s="3">
        <f t="shared" si="1"/>
        <v>13.97822108004366</v>
      </c>
      <c r="H14" s="3">
        <f t="shared" si="0"/>
        <v>15.952556702716555</v>
      </c>
      <c r="I14" s="3">
        <f t="shared" si="2"/>
        <v>10.056337917288904</v>
      </c>
      <c r="J14" s="3">
        <f t="shared" si="4"/>
        <v>0.12163026475883905</v>
      </c>
      <c r="K14" s="4">
        <f t="shared" si="5"/>
        <v>0.87596089458646442</v>
      </c>
      <c r="L14" s="4">
        <f t="shared" si="6"/>
        <v>2.4087372887775702E-3</v>
      </c>
      <c r="M14" s="4">
        <f t="shared" si="7"/>
        <v>1.0336591900445588E-7</v>
      </c>
      <c r="N14" s="4">
        <f t="shared" si="8"/>
        <v>0.87596089458646442</v>
      </c>
      <c r="O14" s="10" t="str">
        <f t="shared" si="3"/>
        <v>DDF</v>
      </c>
      <c r="P14" s="23"/>
      <c r="Q14" s="24"/>
    </row>
    <row r="15" spans="1:17" x14ac:dyDescent="0.2">
      <c r="A15" s="17">
        <v>13</v>
      </c>
      <c r="B15" s="12">
        <v>5</v>
      </c>
      <c r="C15" s="13">
        <v>5</v>
      </c>
      <c r="D15" s="13">
        <v>5</v>
      </c>
      <c r="E15" s="13">
        <v>5</v>
      </c>
      <c r="F15" s="13">
        <v>5</v>
      </c>
      <c r="G15" s="3">
        <f t="shared" si="1"/>
        <v>8.2350381201869833</v>
      </c>
      <c r="H15" s="3">
        <f t="shared" si="0"/>
        <v>3.0157717210082682</v>
      </c>
      <c r="I15" s="3">
        <f t="shared" si="2"/>
        <v>0.76878512613103744</v>
      </c>
      <c r="J15" s="3">
        <f t="shared" si="4"/>
        <v>0.99379023997547555</v>
      </c>
      <c r="K15" s="4">
        <f t="shared" si="5"/>
        <v>5.3776945446231015E-3</v>
      </c>
      <c r="L15" s="4">
        <f t="shared" si="6"/>
        <v>5.685154235809068E-4</v>
      </c>
      <c r="M15" s="4">
        <f t="shared" si="7"/>
        <v>2.6355005632057248E-4</v>
      </c>
      <c r="N15" s="4">
        <f t="shared" si="8"/>
        <v>0.99379023997547555</v>
      </c>
      <c r="O15" s="10" t="str">
        <f t="shared" si="3"/>
        <v>PDF</v>
      </c>
      <c r="P15" s="23"/>
      <c r="Q15" s="24"/>
    </row>
    <row r="16" spans="1:17" x14ac:dyDescent="0.2">
      <c r="A16" s="17">
        <v>14</v>
      </c>
      <c r="B16" s="12">
        <v>5</v>
      </c>
      <c r="C16" s="13">
        <v>5</v>
      </c>
      <c r="D16" s="13">
        <v>5</v>
      </c>
      <c r="E16" s="13">
        <v>5</v>
      </c>
      <c r="F16" s="13">
        <v>5</v>
      </c>
      <c r="G16" s="3">
        <f t="shared" si="1"/>
        <v>8.2350381201869833</v>
      </c>
      <c r="H16" s="3">
        <f t="shared" si="0"/>
        <v>3.0157717210082682</v>
      </c>
      <c r="I16" s="3">
        <f t="shared" si="2"/>
        <v>0.76878512613103744</v>
      </c>
      <c r="J16" s="3">
        <f t="shared" si="4"/>
        <v>0.99379023997547555</v>
      </c>
      <c r="K16" s="4">
        <f t="shared" si="5"/>
        <v>5.3776945446231015E-3</v>
      </c>
      <c r="L16" s="4">
        <f t="shared" si="6"/>
        <v>5.685154235809068E-4</v>
      </c>
      <c r="M16" s="4">
        <f t="shared" si="7"/>
        <v>2.6355005632057248E-4</v>
      </c>
      <c r="N16" s="4">
        <f t="shared" si="8"/>
        <v>0.99379023997547555</v>
      </c>
      <c r="O16" s="10" t="str">
        <f t="shared" si="3"/>
        <v>PDF</v>
      </c>
      <c r="P16" s="23"/>
      <c r="Q16" s="24"/>
    </row>
    <row r="17" spans="1:17" x14ac:dyDescent="0.2">
      <c r="A17" s="17">
        <v>15</v>
      </c>
      <c r="B17" s="12">
        <v>5</v>
      </c>
      <c r="C17" s="13">
        <v>5</v>
      </c>
      <c r="D17" s="13">
        <v>1</v>
      </c>
      <c r="E17" s="13">
        <v>19</v>
      </c>
      <c r="F17" s="13">
        <v>19</v>
      </c>
      <c r="G17" s="3">
        <f t="shared" si="1"/>
        <v>7.0528234050747445</v>
      </c>
      <c r="H17" s="3">
        <f t="shared" si="0"/>
        <v>-10.803863228815271</v>
      </c>
      <c r="I17" s="3">
        <f t="shared" si="2"/>
        <v>19.240566113544126</v>
      </c>
      <c r="J17" s="3">
        <f t="shared" si="4"/>
        <v>5.0924688517647138E-6</v>
      </c>
      <c r="K17" s="4">
        <f t="shared" si="5"/>
        <v>8.9509248547165294E-14</v>
      </c>
      <c r="L17" s="4">
        <f t="shared" si="6"/>
        <v>0.99999490312625972</v>
      </c>
      <c r="M17" s="4">
        <f t="shared" si="7"/>
        <v>4.4047989917825785E-9</v>
      </c>
      <c r="N17" s="4">
        <f t="shared" si="8"/>
        <v>0.99999490312625972</v>
      </c>
      <c r="O17" s="10" t="str">
        <f t="shared" si="3"/>
        <v>HSB</v>
      </c>
      <c r="P17" s="23"/>
      <c r="Q17" s="24"/>
    </row>
    <row r="18" spans="1:17" x14ac:dyDescent="0.2">
      <c r="A18" s="17">
        <v>16</v>
      </c>
      <c r="B18" s="12">
        <v>1</v>
      </c>
      <c r="C18" s="13">
        <v>1</v>
      </c>
      <c r="D18" s="13">
        <v>1</v>
      </c>
      <c r="E18" s="13">
        <v>1</v>
      </c>
      <c r="F18" s="13">
        <v>1</v>
      </c>
      <c r="G18" s="3">
        <f t="shared" si="1"/>
        <v>-11.311982341810843</v>
      </c>
      <c r="H18" s="3">
        <f t="shared" si="0"/>
        <v>-16.614500905414907</v>
      </c>
      <c r="I18" s="3">
        <f t="shared" si="2"/>
        <v>-25.391878073736194</v>
      </c>
      <c r="J18" s="3">
        <f t="shared" si="4"/>
        <v>1.2225402141078876E-5</v>
      </c>
      <c r="K18" s="4">
        <f t="shared" si="5"/>
        <v>6.0870742780928531E-8</v>
      </c>
      <c r="L18" s="4">
        <f t="shared" si="6"/>
        <v>9.3851697367316428E-12</v>
      </c>
      <c r="M18" s="4">
        <f t="shared" si="7"/>
        <v>0.99998771371773088</v>
      </c>
      <c r="N18" s="4">
        <f t="shared" si="8"/>
        <v>0.99998771371773088</v>
      </c>
      <c r="O18" s="10" t="str">
        <f t="shared" si="3"/>
        <v>LSB</v>
      </c>
      <c r="P18" s="23"/>
      <c r="Q18" s="24"/>
    </row>
    <row r="19" spans="1:17" x14ac:dyDescent="0.2">
      <c r="A19" s="17">
        <v>17</v>
      </c>
      <c r="B19" s="12">
        <v>1</v>
      </c>
      <c r="C19" s="13">
        <v>1</v>
      </c>
      <c r="D19" s="13">
        <v>1</v>
      </c>
      <c r="E19" s="13">
        <v>8</v>
      </c>
      <c r="F19" s="13">
        <v>21</v>
      </c>
      <c r="G19" s="3">
        <f t="shared" si="1"/>
        <v>-5.9839766468441491</v>
      </c>
      <c r="H19" s="3">
        <f t="shared" si="0"/>
        <v>-15.466565730629782</v>
      </c>
      <c r="I19" s="3">
        <f t="shared" si="2"/>
        <v>0.62158784584964266</v>
      </c>
      <c r="J19" s="3">
        <f t="shared" si="4"/>
        <v>8.7934264768739219E-4</v>
      </c>
      <c r="K19" s="4">
        <f t="shared" si="5"/>
        <v>6.6976434408002539E-8</v>
      </c>
      <c r="L19" s="4">
        <f t="shared" si="6"/>
        <v>0.6500074671732794</v>
      </c>
      <c r="M19" s="4">
        <f t="shared" si="7"/>
        <v>0.34911312320259891</v>
      </c>
      <c r="N19" s="4">
        <f t="shared" si="8"/>
        <v>0.6500074671732794</v>
      </c>
      <c r="O19" s="10" t="str">
        <f t="shared" si="3"/>
        <v>HSB</v>
      </c>
      <c r="P19" s="23"/>
      <c r="Q19" s="24"/>
    </row>
    <row r="20" spans="1:17" x14ac:dyDescent="0.2">
      <c r="A20" s="17">
        <v>18</v>
      </c>
      <c r="B20" s="12">
        <v>9</v>
      </c>
      <c r="C20" s="13">
        <v>9</v>
      </c>
      <c r="D20" s="13">
        <v>9</v>
      </c>
      <c r="E20" s="13">
        <v>9</v>
      </c>
      <c r="F20" s="13">
        <v>9</v>
      </c>
      <c r="G20" s="3">
        <f t="shared" si="1"/>
        <v>27.782058582184813</v>
      </c>
      <c r="H20" s="3">
        <f t="shared" si="0"/>
        <v>22.646044347431445</v>
      </c>
      <c r="I20" s="3">
        <f t="shared" si="2"/>
        <v>26.929448325998273</v>
      </c>
      <c r="J20" s="3">
        <f t="shared" ref="J20:J83" si="9">1 / (1 + EXP(- G20 ) + EXP(H20 - G20 ) + EXP( I20  - G20) )</f>
        <v>0.69823537377115441</v>
      </c>
      <c r="K20" s="4">
        <f t="shared" ref="K20:K83" si="10">1 / (1 + EXP(G20 - H20 ) +
EXP( -H20 ) + EXP( I20 - H20 ))</f>
        <v>4.1063806614002147E-3</v>
      </c>
      <c r="L20" s="4">
        <f t="shared" ref="L20:L83" si="11">1 / (1 + EXP( G20 - I20 ) + EXP( H20 - I20 ) + EXP( -I20 ))</f>
        <v>0.297658245566845</v>
      </c>
      <c r="M20" s="4">
        <f t="shared" ref="M20:M83" si="12">1 / (1 + EXP( G20 ) + EXP(H20 ) + EXP(I20 ))</f>
        <v>6.0035358583691118E-13</v>
      </c>
      <c r="N20" s="4">
        <f t="shared" ref="N20:N83" si="13">MAX(J20:M20)</f>
        <v>0.69823537377115441</v>
      </c>
      <c r="O20" s="10" t="str">
        <f t="shared" si="3"/>
        <v>PDF</v>
      </c>
      <c r="P20" s="23"/>
      <c r="Q20" s="24"/>
    </row>
    <row r="21" spans="1:17" x14ac:dyDescent="0.2">
      <c r="A21" s="17">
        <v>19</v>
      </c>
      <c r="B21" s="12">
        <v>1</v>
      </c>
      <c r="C21" s="13">
        <v>1</v>
      </c>
      <c r="D21" s="13">
        <v>1</v>
      </c>
      <c r="E21" s="13">
        <v>1</v>
      </c>
      <c r="F21" s="13">
        <v>1</v>
      </c>
      <c r="G21" s="3">
        <f t="shared" si="1"/>
        <v>-11.311982341810843</v>
      </c>
      <c r="H21" s="3">
        <f t="shared" si="0"/>
        <v>-16.614500905414907</v>
      </c>
      <c r="I21" s="3">
        <f t="shared" si="2"/>
        <v>-25.391878073736194</v>
      </c>
      <c r="J21" s="3">
        <f t="shared" si="9"/>
        <v>1.2225402141078876E-5</v>
      </c>
      <c r="K21" s="4">
        <f t="shared" si="10"/>
        <v>6.0870742780928531E-8</v>
      </c>
      <c r="L21" s="4">
        <f t="shared" si="11"/>
        <v>9.3851697367316428E-12</v>
      </c>
      <c r="M21" s="4">
        <f t="shared" si="12"/>
        <v>0.99998771371773088</v>
      </c>
      <c r="N21" s="4">
        <f t="shared" si="13"/>
        <v>0.99998771371773088</v>
      </c>
      <c r="O21" s="10" t="str">
        <f t="shared" si="3"/>
        <v>LSB</v>
      </c>
      <c r="P21" s="23"/>
      <c r="Q21" s="24"/>
    </row>
    <row r="22" spans="1:17" x14ac:dyDescent="0.2">
      <c r="A22" s="17">
        <v>20</v>
      </c>
      <c r="B22" s="12">
        <v>9</v>
      </c>
      <c r="C22" s="13">
        <v>9</v>
      </c>
      <c r="D22" s="13">
        <v>9</v>
      </c>
      <c r="E22" s="13">
        <v>19</v>
      </c>
      <c r="F22" s="13">
        <v>19</v>
      </c>
      <c r="G22" s="3">
        <f t="shared" si="1"/>
        <v>30.178949197261783</v>
      </c>
      <c r="H22" s="3">
        <f t="shared" si="0"/>
        <v>21.035109204079774</v>
      </c>
      <c r="I22" s="3">
        <f t="shared" si="2"/>
        <v>44.893531098270849</v>
      </c>
      <c r="J22" s="3">
        <f t="shared" si="9"/>
        <v>4.0694723322695559E-7</v>
      </c>
      <c r="K22" s="4">
        <f t="shared" si="10"/>
        <v>4.34929482060088E-11</v>
      </c>
      <c r="L22" s="4">
        <f t="shared" si="11"/>
        <v>0.99999959300927377</v>
      </c>
      <c r="M22" s="4">
        <f t="shared" si="12"/>
        <v>3.1841021654916533E-20</v>
      </c>
      <c r="N22" s="4">
        <f t="shared" si="13"/>
        <v>0.99999959300927377</v>
      </c>
      <c r="O22" s="10" t="str">
        <f t="shared" si="3"/>
        <v>HSB</v>
      </c>
      <c r="P22" s="23"/>
      <c r="Q22" s="24"/>
    </row>
    <row r="23" spans="1:17" x14ac:dyDescent="0.2">
      <c r="A23" s="17">
        <v>21</v>
      </c>
      <c r="B23" s="12">
        <v>1</v>
      </c>
      <c r="C23" s="13">
        <v>1</v>
      </c>
      <c r="D23" s="13">
        <v>1</v>
      </c>
      <c r="E23" s="13">
        <v>1</v>
      </c>
      <c r="F23" s="13">
        <v>1</v>
      </c>
      <c r="G23" s="3">
        <f t="shared" si="1"/>
        <v>-11.311982341810843</v>
      </c>
      <c r="H23" s="3">
        <f t="shared" si="0"/>
        <v>-16.614500905414907</v>
      </c>
      <c r="I23" s="3">
        <f t="shared" si="2"/>
        <v>-25.391878073736194</v>
      </c>
      <c r="J23" s="3">
        <f t="shared" si="9"/>
        <v>1.2225402141078876E-5</v>
      </c>
      <c r="K23" s="4">
        <f t="shared" si="10"/>
        <v>6.0870742780928531E-8</v>
      </c>
      <c r="L23" s="4">
        <f t="shared" si="11"/>
        <v>9.3851697367316428E-12</v>
      </c>
      <c r="M23" s="4">
        <f t="shared" si="12"/>
        <v>0.99998771371773088</v>
      </c>
      <c r="N23" s="4">
        <f t="shared" si="13"/>
        <v>0.99998771371773088</v>
      </c>
      <c r="O23" s="10" t="str">
        <f t="shared" si="3"/>
        <v>LSB</v>
      </c>
      <c r="P23" s="23"/>
      <c r="Q23" s="24"/>
    </row>
    <row r="24" spans="1:17" x14ac:dyDescent="0.2">
      <c r="A24" s="17">
        <v>22</v>
      </c>
      <c r="B24" s="12">
        <v>1</v>
      </c>
      <c r="C24" s="13">
        <v>1</v>
      </c>
      <c r="D24" s="13">
        <v>1</v>
      </c>
      <c r="E24" s="13">
        <v>1</v>
      </c>
      <c r="F24" s="13">
        <v>1</v>
      </c>
      <c r="G24" s="3">
        <f t="shared" si="1"/>
        <v>-11.311982341810843</v>
      </c>
      <c r="H24" s="3">
        <f t="shared" si="0"/>
        <v>-16.614500905414907</v>
      </c>
      <c r="I24" s="3">
        <f t="shared" si="2"/>
        <v>-25.391878073736194</v>
      </c>
      <c r="J24" s="3">
        <f t="shared" si="9"/>
        <v>1.2225402141078876E-5</v>
      </c>
      <c r="K24" s="4">
        <f t="shared" si="10"/>
        <v>6.0870742780928531E-8</v>
      </c>
      <c r="L24" s="4">
        <f t="shared" si="11"/>
        <v>9.3851697367316428E-12</v>
      </c>
      <c r="M24" s="4">
        <f t="shared" si="12"/>
        <v>0.99998771371773088</v>
      </c>
      <c r="N24" s="4">
        <f t="shared" si="13"/>
        <v>0.99998771371773088</v>
      </c>
      <c r="O24" s="10" t="str">
        <f t="shared" si="3"/>
        <v>LSB</v>
      </c>
      <c r="P24" s="23"/>
      <c r="Q24" s="24"/>
    </row>
    <row r="25" spans="1:17" x14ac:dyDescent="0.2">
      <c r="A25" s="17">
        <v>23</v>
      </c>
      <c r="B25" s="12">
        <v>9</v>
      </c>
      <c r="C25" s="13">
        <v>9</v>
      </c>
      <c r="D25" s="13">
        <v>9</v>
      </c>
      <c r="E25" s="13">
        <v>16</v>
      </c>
      <c r="F25" s="13">
        <v>16</v>
      </c>
      <c r="G25" s="3">
        <f t="shared" si="1"/>
        <v>29.459882012738692</v>
      </c>
      <c r="H25" s="3">
        <f t="shared" si="0"/>
        <v>21.518389747085273</v>
      </c>
      <c r="I25" s="3">
        <f t="shared" si="2"/>
        <v>39.504306266589076</v>
      </c>
      <c r="J25" s="3">
        <f t="shared" si="9"/>
        <v>4.3425327871710554E-5</v>
      </c>
      <c r="K25" s="4">
        <f t="shared" si="10"/>
        <v>1.5445317388053598E-8</v>
      </c>
      <c r="L25" s="4">
        <f t="shared" si="11"/>
        <v>0.99995655922681104</v>
      </c>
      <c r="M25" s="4">
        <f t="shared" si="12"/>
        <v>6.9739513030539877E-18</v>
      </c>
      <c r="N25" s="4">
        <f t="shared" si="13"/>
        <v>0.99995655922681104</v>
      </c>
      <c r="O25" s="10" t="str">
        <f t="shared" si="3"/>
        <v>HSB</v>
      </c>
      <c r="P25" s="23"/>
      <c r="Q25" s="24"/>
    </row>
    <row r="26" spans="1:17" x14ac:dyDescent="0.2">
      <c r="A26" s="17">
        <v>24</v>
      </c>
      <c r="B26" s="12">
        <v>9</v>
      </c>
      <c r="C26" s="13">
        <v>9</v>
      </c>
      <c r="D26" s="13">
        <v>9</v>
      </c>
      <c r="E26" s="13">
        <v>1</v>
      </c>
      <c r="F26" s="13">
        <v>15</v>
      </c>
      <c r="G26" s="3">
        <f t="shared" si="1"/>
        <v>29.795511605644727</v>
      </c>
      <c r="H26" s="3">
        <f t="shared" si="0"/>
        <v>26.385427604561865</v>
      </c>
      <c r="I26" s="3">
        <f t="shared" si="2"/>
        <v>27.030529162482548</v>
      </c>
      <c r="J26" s="3">
        <f t="shared" si="9"/>
        <v>0.912395747482594</v>
      </c>
      <c r="K26" s="4">
        <f t="shared" si="10"/>
        <v>3.0144118469732008E-2</v>
      </c>
      <c r="L26" s="4">
        <f t="shared" si="11"/>
        <v>5.7460134047569209E-2</v>
      </c>
      <c r="M26" s="4">
        <f t="shared" si="12"/>
        <v>1.0475071032023722E-13</v>
      </c>
      <c r="N26" s="4">
        <f t="shared" si="13"/>
        <v>0.912395747482594</v>
      </c>
      <c r="O26" s="10" t="str">
        <f t="shared" si="3"/>
        <v>PDF</v>
      </c>
      <c r="P26" s="23"/>
      <c r="Q26" s="24"/>
    </row>
    <row r="27" spans="1:17" x14ac:dyDescent="0.2">
      <c r="A27" s="17">
        <v>25</v>
      </c>
      <c r="B27" s="12">
        <v>9</v>
      </c>
      <c r="C27" s="13">
        <v>1</v>
      </c>
      <c r="D27" s="13">
        <v>1</v>
      </c>
      <c r="E27" s="13">
        <v>9</v>
      </c>
      <c r="F27" s="13">
        <v>14</v>
      </c>
      <c r="G27" s="3">
        <f t="shared" si="1"/>
        <v>8.9684463797159637</v>
      </c>
      <c r="H27" s="3">
        <f t="shared" si="0"/>
        <v>-14.458096307890717</v>
      </c>
      <c r="I27" s="3">
        <f t="shared" si="2"/>
        <v>6.9841099641074598</v>
      </c>
      <c r="J27" s="3">
        <f t="shared" si="9"/>
        <v>0.87904423883862781</v>
      </c>
      <c r="K27" s="4">
        <f t="shared" si="10"/>
        <v>5.8883350363605452E-11</v>
      </c>
      <c r="L27" s="4">
        <f t="shared" si="11"/>
        <v>0.12084380082710736</v>
      </c>
      <c r="M27" s="4">
        <f t="shared" si="12"/>
        <v>1.119602753812723E-4</v>
      </c>
      <c r="N27" s="4">
        <f t="shared" si="13"/>
        <v>0.87904423883862781</v>
      </c>
      <c r="O27" s="10" t="str">
        <f t="shared" si="3"/>
        <v>PDF</v>
      </c>
      <c r="P27" s="23"/>
      <c r="Q27" s="24"/>
    </row>
    <row r="28" spans="1:17" x14ac:dyDescent="0.2">
      <c r="A28" s="17">
        <v>26</v>
      </c>
      <c r="B28" s="12">
        <v>9</v>
      </c>
      <c r="C28" s="13">
        <v>9</v>
      </c>
      <c r="D28" s="13">
        <v>9</v>
      </c>
      <c r="E28" s="13">
        <v>13</v>
      </c>
      <c r="F28" s="13">
        <v>13</v>
      </c>
      <c r="G28" s="3">
        <f t="shared" si="1"/>
        <v>28.740814828215598</v>
      </c>
      <c r="H28" s="3">
        <f t="shared" si="0"/>
        <v>22.001670290090772</v>
      </c>
      <c r="I28" s="3">
        <f t="shared" si="2"/>
        <v>34.115081434907303</v>
      </c>
      <c r="J28" s="3">
        <f t="shared" si="9"/>
        <v>4.6129132611912923E-3</v>
      </c>
      <c r="K28" s="4">
        <f t="shared" si="10"/>
        <v>5.4601176772405176E-6</v>
      </c>
      <c r="L28" s="4">
        <f t="shared" si="11"/>
        <v>0.99538162662112994</v>
      </c>
      <c r="M28" s="4">
        <f t="shared" si="12"/>
        <v>1.5205405383674847E-15</v>
      </c>
      <c r="N28" s="4">
        <f t="shared" si="13"/>
        <v>0.99538162662112994</v>
      </c>
      <c r="O28" s="10" t="str">
        <f t="shared" si="3"/>
        <v>HSB</v>
      </c>
      <c r="P28" s="23"/>
      <c r="Q28" s="24"/>
    </row>
    <row r="29" spans="1:17" x14ac:dyDescent="0.2">
      <c r="A29" s="17">
        <v>27</v>
      </c>
      <c r="B29" s="12">
        <v>9</v>
      </c>
      <c r="C29" s="13">
        <v>9</v>
      </c>
      <c r="D29" s="13">
        <v>9</v>
      </c>
      <c r="E29" s="13">
        <v>12</v>
      </c>
      <c r="F29" s="13">
        <v>12</v>
      </c>
      <c r="G29" s="3">
        <f t="shared" si="1"/>
        <v>28.501125766707901</v>
      </c>
      <c r="H29" s="3">
        <f t="shared" si="0"/>
        <v>22.162763804425943</v>
      </c>
      <c r="I29" s="3">
        <f t="shared" si="2"/>
        <v>32.318673157680045</v>
      </c>
      <c r="J29" s="3">
        <f t="shared" si="9"/>
        <v>2.150802980052775E-2</v>
      </c>
      <c r="K29" s="4">
        <f t="shared" si="10"/>
        <v>3.8008874092095653E-5</v>
      </c>
      <c r="L29" s="4">
        <f t="shared" si="11"/>
        <v>0.97845396132537132</v>
      </c>
      <c r="M29" s="4">
        <f t="shared" si="12"/>
        <v>9.0098794659486507E-15</v>
      </c>
      <c r="N29" s="4">
        <f t="shared" si="13"/>
        <v>0.97845396132537132</v>
      </c>
      <c r="O29" s="10" t="str">
        <f t="shared" si="3"/>
        <v>HSB</v>
      </c>
      <c r="P29" s="23"/>
      <c r="Q29" s="24"/>
    </row>
    <row r="30" spans="1:17" x14ac:dyDescent="0.2">
      <c r="A30" s="17">
        <v>28</v>
      </c>
      <c r="B30" s="12">
        <v>3</v>
      </c>
      <c r="C30" s="13">
        <v>3</v>
      </c>
      <c r="D30" s="13">
        <v>3</v>
      </c>
      <c r="E30" s="13">
        <v>3</v>
      </c>
      <c r="F30" s="13">
        <v>3</v>
      </c>
      <c r="G30" s="3">
        <f t="shared" si="1"/>
        <v>-1.5384721108119295</v>
      </c>
      <c r="H30" s="3">
        <f t="shared" si="0"/>
        <v>-6.799364592203319</v>
      </c>
      <c r="I30" s="3">
        <f t="shared" si="2"/>
        <v>-12.311546473802577</v>
      </c>
      <c r="J30" s="3">
        <f t="shared" si="9"/>
        <v>0.17659481659835899</v>
      </c>
      <c r="K30" s="4">
        <f t="shared" si="10"/>
        <v>9.1664542981050295E-4</v>
      </c>
      <c r="L30" s="4">
        <f t="shared" si="11"/>
        <v>3.7007624006195633E-6</v>
      </c>
      <c r="M30" s="4">
        <f t="shared" si="12"/>
        <v>0.82248483720943011</v>
      </c>
      <c r="N30" s="4">
        <f t="shared" si="13"/>
        <v>0.82248483720943011</v>
      </c>
      <c r="O30" s="10" t="str">
        <f t="shared" si="3"/>
        <v>LSB</v>
      </c>
      <c r="P30" s="23"/>
      <c r="Q30" s="24"/>
    </row>
    <row r="31" spans="1:17" x14ac:dyDescent="0.2">
      <c r="A31" s="17">
        <v>29</v>
      </c>
      <c r="B31" s="12">
        <v>9</v>
      </c>
      <c r="C31" s="13">
        <v>9</v>
      </c>
      <c r="D31" s="13">
        <v>9</v>
      </c>
      <c r="E31" s="13">
        <v>10</v>
      </c>
      <c r="F31" s="13">
        <v>10</v>
      </c>
      <c r="G31" s="3">
        <f t="shared" si="1"/>
        <v>28.021747643692507</v>
      </c>
      <c r="H31" s="3">
        <f t="shared" si="0"/>
        <v>22.484950833096274</v>
      </c>
      <c r="I31" s="3">
        <f t="shared" si="2"/>
        <v>28.72585660322553</v>
      </c>
      <c r="J31" s="3">
        <f t="shared" si="9"/>
        <v>0.33047109200658925</v>
      </c>
      <c r="K31" s="4">
        <f t="shared" si="10"/>
        <v>1.3017667462825503E-3</v>
      </c>
      <c r="L31" s="4">
        <f t="shared" si="11"/>
        <v>0.66822714124690452</v>
      </c>
      <c r="M31" s="4">
        <f t="shared" si="12"/>
        <v>2.235852247693755E-13</v>
      </c>
      <c r="N31" s="4">
        <f t="shared" si="13"/>
        <v>0.66822714124690452</v>
      </c>
      <c r="O31" s="10" t="str">
        <f t="shared" si="3"/>
        <v>HSB</v>
      </c>
      <c r="P31" s="23"/>
      <c r="Q31" s="24"/>
    </row>
    <row r="32" spans="1:17" x14ac:dyDescent="0.2">
      <c r="A32" s="17">
        <v>30</v>
      </c>
      <c r="B32" s="12">
        <v>1</v>
      </c>
      <c r="C32" s="13">
        <v>1</v>
      </c>
      <c r="D32" s="13">
        <v>1</v>
      </c>
      <c r="E32" s="13">
        <v>1</v>
      </c>
      <c r="F32" s="13">
        <v>1</v>
      </c>
      <c r="G32" s="3">
        <f t="shared" si="1"/>
        <v>-11.311982341810843</v>
      </c>
      <c r="H32" s="3">
        <f t="shared" si="0"/>
        <v>-16.614500905414907</v>
      </c>
      <c r="I32" s="3">
        <f t="shared" si="2"/>
        <v>-25.391878073736194</v>
      </c>
      <c r="J32" s="3">
        <f t="shared" si="9"/>
        <v>1.2225402141078876E-5</v>
      </c>
      <c r="K32" s="4">
        <f t="shared" si="10"/>
        <v>6.0870742780928531E-8</v>
      </c>
      <c r="L32" s="4">
        <f t="shared" si="11"/>
        <v>9.3851697367316428E-12</v>
      </c>
      <c r="M32" s="4">
        <f t="shared" si="12"/>
        <v>0.99998771371773088</v>
      </c>
      <c r="N32" s="4">
        <f t="shared" si="13"/>
        <v>0.99998771371773088</v>
      </c>
      <c r="O32" s="10" t="str">
        <f t="shared" si="3"/>
        <v>LSB</v>
      </c>
      <c r="P32" s="23"/>
      <c r="Q32" s="24"/>
    </row>
    <row r="33" spans="1:17" x14ac:dyDescent="0.2">
      <c r="A33" s="17">
        <v>31</v>
      </c>
      <c r="B33" s="12">
        <v>9</v>
      </c>
      <c r="C33" s="13">
        <v>9</v>
      </c>
      <c r="D33" s="13">
        <v>9</v>
      </c>
      <c r="E33" s="13">
        <v>8</v>
      </c>
      <c r="F33" s="13">
        <v>8</v>
      </c>
      <c r="G33" s="3">
        <f t="shared" si="1"/>
        <v>27.542369520677113</v>
      </c>
      <c r="H33" s="3">
        <f t="shared" si="0"/>
        <v>22.807137861766609</v>
      </c>
      <c r="I33" s="3">
        <f t="shared" si="2"/>
        <v>25.133040048771015</v>
      </c>
      <c r="J33" s="3">
        <f t="shared" si="9"/>
        <v>0.91020305063284401</v>
      </c>
      <c r="K33" s="4">
        <f t="shared" si="10"/>
        <v>7.9919600954628956E-3</v>
      </c>
      <c r="L33" s="4">
        <f t="shared" si="11"/>
        <v>8.1804989270698639E-2</v>
      </c>
      <c r="M33" s="4">
        <f t="shared" si="12"/>
        <v>9.9457877163820156E-13</v>
      </c>
      <c r="N33" s="4">
        <f t="shared" si="13"/>
        <v>0.91020305063284401</v>
      </c>
      <c r="O33" s="10" t="str">
        <f t="shared" si="3"/>
        <v>PDF</v>
      </c>
      <c r="P33" s="23"/>
      <c r="Q33" s="24"/>
    </row>
    <row r="34" spans="1:17" x14ac:dyDescent="0.2">
      <c r="A34" s="17">
        <v>32</v>
      </c>
      <c r="B34" s="12">
        <v>9</v>
      </c>
      <c r="C34" s="13">
        <v>9</v>
      </c>
      <c r="D34" s="13">
        <v>1</v>
      </c>
      <c r="E34" s="13">
        <v>7</v>
      </c>
      <c r="F34" s="13">
        <v>7</v>
      </c>
      <c r="G34" s="3">
        <f t="shared" si="1"/>
        <v>18.226957306729417</v>
      </c>
      <c r="H34" s="3">
        <f t="shared" si="0"/>
        <v>-0.16042012216062163</v>
      </c>
      <c r="I34" s="3">
        <f t="shared" si="2"/>
        <v>9.9807619840067154</v>
      </c>
      <c r="J34" s="3">
        <f t="shared" si="9"/>
        <v>0.99973779183977363</v>
      </c>
      <c r="K34" s="4">
        <f t="shared" si="10"/>
        <v>1.0335929906377991E-8</v>
      </c>
      <c r="L34" s="4">
        <f t="shared" si="11"/>
        <v>2.621856898735151E-4</v>
      </c>
      <c r="M34" s="4">
        <f t="shared" si="12"/>
        <v>1.2134422976213783E-8</v>
      </c>
      <c r="N34" s="4">
        <f t="shared" si="13"/>
        <v>0.99973779183977363</v>
      </c>
      <c r="O34" s="10" t="str">
        <f t="shared" si="3"/>
        <v>PDF</v>
      </c>
      <c r="P34" s="23"/>
      <c r="Q34" s="24"/>
    </row>
    <row r="35" spans="1:17" x14ac:dyDescent="0.2">
      <c r="A35" s="17">
        <v>33</v>
      </c>
      <c r="B35" s="12">
        <v>1</v>
      </c>
      <c r="C35" s="13">
        <v>1</v>
      </c>
      <c r="D35" s="13">
        <v>9</v>
      </c>
      <c r="E35" s="13">
        <v>6</v>
      </c>
      <c r="F35" s="13">
        <v>6</v>
      </c>
      <c r="G35" s="3">
        <f t="shared" ref="G35:G66" si="14">(-16.1987374573103)+1.134465394055*D35+1.39272566319653*C35+
2.11987499674023*B35+-0.0410941896009809*E35+0.280783251108678*F35</f>
        <v>-1.0378138818323572</v>
      </c>
      <c r="H35" s="3">
        <f t="shared" ref="H35:H66" si="15">((-21.5220690620207)+2.8910814372828*D35 + 1.85633949920609 * C35 + 0.321240734452071 * B35 + -0.336138881652959 * E35 + 0.175045367317792 * F35)</f>
        <v>5.708683021171657</v>
      </c>
      <c r="I35" s="3">
        <f t="shared" ref="I35:I66" si="16">(-31.932043873703) + 1.66948372344213 * D35 + 1.46977049386129 * C35 +
1.60450330543613 * B35 + 0.762669201919948 * E35 + 1.03373907530731 *F35</f>
        <v>-3.0539669000628615</v>
      </c>
      <c r="J35" s="3">
        <f t="shared" si="9"/>
        <v>1.1695518611582589E-3</v>
      </c>
      <c r="K35" s="4">
        <f t="shared" si="10"/>
        <v>0.99537301244945875</v>
      </c>
      <c r="L35" s="4">
        <f t="shared" si="11"/>
        <v>1.5574544498186043E-4</v>
      </c>
      <c r="M35" s="4">
        <f t="shared" si="12"/>
        <v>3.3016902444011455E-3</v>
      </c>
      <c r="N35" s="4">
        <f t="shared" si="13"/>
        <v>0.99537301244945875</v>
      </c>
      <c r="O35" s="10" t="str">
        <f t="shared" si="3"/>
        <v>DDF</v>
      </c>
      <c r="P35" s="23"/>
      <c r="Q35" s="24"/>
    </row>
    <row r="36" spans="1:17" x14ac:dyDescent="0.2">
      <c r="A36" s="17">
        <v>34</v>
      </c>
      <c r="B36" s="12">
        <v>9</v>
      </c>
      <c r="C36" s="13">
        <v>9</v>
      </c>
      <c r="D36" s="13">
        <v>9</v>
      </c>
      <c r="E36" s="13">
        <v>9</v>
      </c>
      <c r="F36" s="13">
        <v>13</v>
      </c>
      <c r="G36" s="3">
        <f t="shared" si="14"/>
        <v>28.905191586619523</v>
      </c>
      <c r="H36" s="3">
        <f t="shared" si="15"/>
        <v>23.346225816702614</v>
      </c>
      <c r="I36" s="3">
        <f t="shared" si="16"/>
        <v>31.064404627227511</v>
      </c>
      <c r="J36" s="3">
        <f t="shared" si="9"/>
        <v>0.1034321981982935</v>
      </c>
      <c r="K36" s="4">
        <f t="shared" si="10"/>
        <v>3.984993301235359E-4</v>
      </c>
      <c r="L36" s="4">
        <f t="shared" si="11"/>
        <v>0.89616930247155413</v>
      </c>
      <c r="M36" s="4">
        <f t="shared" si="12"/>
        <v>2.8926144422851871E-14</v>
      </c>
      <c r="N36" s="4">
        <f t="shared" si="13"/>
        <v>0.89616930247155413</v>
      </c>
      <c r="O36" s="10" t="str">
        <f t="shared" si="3"/>
        <v>HSB</v>
      </c>
      <c r="P36" s="23"/>
      <c r="Q36" s="24"/>
    </row>
    <row r="37" spans="1:17" x14ac:dyDescent="0.2">
      <c r="A37" s="17">
        <v>35</v>
      </c>
      <c r="B37" s="12">
        <v>9</v>
      </c>
      <c r="C37" s="13">
        <v>9</v>
      </c>
      <c r="D37" s="13">
        <v>1</v>
      </c>
      <c r="E37" s="13">
        <v>1</v>
      </c>
      <c r="F37" s="13">
        <v>9</v>
      </c>
      <c r="G37" s="3">
        <f t="shared" si="14"/>
        <v>19.035088946552662</v>
      </c>
      <c r="H37" s="3">
        <f t="shared" si="15"/>
        <v>2.2065039023927167</v>
      </c>
      <c r="I37" s="3">
        <f t="shared" si="16"/>
        <v>7.4722249231016455</v>
      </c>
      <c r="J37" s="3">
        <f t="shared" si="9"/>
        <v>0.99999043266284771</v>
      </c>
      <c r="K37" s="4">
        <f t="shared" si="10"/>
        <v>4.9139894757491402E-8</v>
      </c>
      <c r="L37" s="4">
        <f t="shared" si="11"/>
        <v>9.5127876998539195E-6</v>
      </c>
      <c r="M37" s="4">
        <f t="shared" si="12"/>
        <v>5.4095576432106675E-9</v>
      </c>
      <c r="N37" s="4">
        <f t="shared" si="13"/>
        <v>0.99999043266284771</v>
      </c>
      <c r="O37" s="10" t="str">
        <f t="shared" si="3"/>
        <v>PDF</v>
      </c>
      <c r="P37" s="23"/>
      <c r="Q37" s="24"/>
    </row>
    <row r="38" spans="1:17" x14ac:dyDescent="0.2">
      <c r="A38" s="17">
        <v>36</v>
      </c>
      <c r="B38" s="12">
        <v>9</v>
      </c>
      <c r="C38" s="13">
        <v>9</v>
      </c>
      <c r="D38" s="13">
        <v>9</v>
      </c>
      <c r="E38" s="13">
        <v>3</v>
      </c>
      <c r="F38" s="13">
        <v>3</v>
      </c>
      <c r="G38" s="3">
        <f t="shared" si="14"/>
        <v>26.343924213138628</v>
      </c>
      <c r="H38" s="3">
        <f t="shared" si="15"/>
        <v>23.612605433442443</v>
      </c>
      <c r="I38" s="3">
        <f t="shared" si="16"/>
        <v>16.150998662634724</v>
      </c>
      <c r="J38" s="3">
        <f t="shared" si="9"/>
        <v>0.938816598718896</v>
      </c>
      <c r="K38" s="4">
        <f t="shared" si="10"/>
        <v>6.1148257419459728E-2</v>
      </c>
      <c r="L38" s="4">
        <f t="shared" si="11"/>
        <v>3.5143858243732964E-5</v>
      </c>
      <c r="M38" s="4">
        <f t="shared" si="12"/>
        <v>3.4006336041127677E-12</v>
      </c>
      <c r="N38" s="4">
        <f t="shared" si="13"/>
        <v>0.938816598718896</v>
      </c>
      <c r="O38" s="10" t="str">
        <f t="shared" si="3"/>
        <v>PDF</v>
      </c>
      <c r="P38" s="23"/>
      <c r="Q38" s="24"/>
    </row>
    <row r="39" spans="1:17" x14ac:dyDescent="0.2">
      <c r="A39" s="17">
        <v>37</v>
      </c>
      <c r="B39" s="12">
        <v>3</v>
      </c>
      <c r="C39" s="13">
        <v>3</v>
      </c>
      <c r="D39" s="13">
        <v>3</v>
      </c>
      <c r="E39" s="13">
        <v>3</v>
      </c>
      <c r="F39" s="13">
        <v>3</v>
      </c>
      <c r="G39" s="3">
        <f t="shared" si="14"/>
        <v>-1.5384721108119295</v>
      </c>
      <c r="H39" s="3">
        <f t="shared" si="15"/>
        <v>-6.799364592203319</v>
      </c>
      <c r="I39" s="3">
        <f t="shared" si="16"/>
        <v>-12.311546473802577</v>
      </c>
      <c r="J39" s="3">
        <f t="shared" si="9"/>
        <v>0.17659481659835899</v>
      </c>
      <c r="K39" s="4">
        <f t="shared" si="10"/>
        <v>9.1664542981050295E-4</v>
      </c>
      <c r="L39" s="4">
        <f t="shared" si="11"/>
        <v>3.7007624006195633E-6</v>
      </c>
      <c r="M39" s="4">
        <f t="shared" si="12"/>
        <v>0.82248483720943011</v>
      </c>
      <c r="N39" s="4">
        <f t="shared" si="13"/>
        <v>0.82248483720943011</v>
      </c>
      <c r="O39" s="10" t="str">
        <f t="shared" si="3"/>
        <v>LSB</v>
      </c>
      <c r="P39" s="23"/>
      <c r="Q39" s="24"/>
    </row>
    <row r="40" spans="1:17" x14ac:dyDescent="0.2">
      <c r="A40" s="17">
        <v>38</v>
      </c>
      <c r="B40" s="12">
        <v>9</v>
      </c>
      <c r="C40" s="13">
        <v>9</v>
      </c>
      <c r="D40" s="13">
        <v>9</v>
      </c>
      <c r="E40" s="13">
        <v>1</v>
      </c>
      <c r="F40" s="13">
        <v>1</v>
      </c>
      <c r="G40" s="3">
        <f t="shared" si="14"/>
        <v>25.864546090123234</v>
      </c>
      <c r="H40" s="3">
        <f t="shared" si="15"/>
        <v>23.934792462112778</v>
      </c>
      <c r="I40" s="3">
        <f t="shared" si="16"/>
        <v>12.558182108180208</v>
      </c>
      <c r="J40" s="3">
        <f t="shared" si="9"/>
        <v>0.87322087898622314</v>
      </c>
      <c r="K40" s="4">
        <f t="shared" si="10"/>
        <v>0.12677766808211899</v>
      </c>
      <c r="L40" s="4">
        <f t="shared" si="11"/>
        <v>1.4529265494046843E-6</v>
      </c>
      <c r="M40" s="4">
        <f t="shared" si="12"/>
        <v>5.1085125825085372E-12</v>
      </c>
      <c r="N40" s="4">
        <f t="shared" si="13"/>
        <v>0.87322087898622314</v>
      </c>
      <c r="O40" s="10" t="str">
        <f t="shared" si="3"/>
        <v>PDF</v>
      </c>
      <c r="P40" s="23"/>
      <c r="Q40" s="24"/>
    </row>
    <row r="41" spans="1:17" x14ac:dyDescent="0.2">
      <c r="A41" s="17">
        <v>39</v>
      </c>
      <c r="B41" s="12">
        <v>3</v>
      </c>
      <c r="C41" s="13">
        <v>1</v>
      </c>
      <c r="D41" s="13">
        <v>3</v>
      </c>
      <c r="E41" s="13">
        <v>3</v>
      </c>
      <c r="F41" s="13">
        <v>9</v>
      </c>
      <c r="G41" s="3">
        <f t="shared" si="14"/>
        <v>-2.6392239305529221</v>
      </c>
      <c r="H41" s="3">
        <f t="shared" si="15"/>
        <v>-9.4617713867087492</v>
      </c>
      <c r="I41" s="3">
        <f t="shared" si="16"/>
        <v>-9.0486530096812992</v>
      </c>
      <c r="J41" s="3">
        <f t="shared" si="9"/>
        <v>6.6644151985215547E-2</v>
      </c>
      <c r="K41" s="4">
        <f t="shared" si="10"/>
        <v>7.2571706151939474E-5</v>
      </c>
      <c r="L41" s="4">
        <f t="shared" si="11"/>
        <v>1.0969387158217812E-4</v>
      </c>
      <c r="M41" s="4">
        <f t="shared" si="12"/>
        <v>0.93317358243705029</v>
      </c>
      <c r="N41" s="4">
        <f t="shared" si="13"/>
        <v>0.93317358243705029</v>
      </c>
      <c r="O41" s="10" t="str">
        <f t="shared" si="3"/>
        <v>LSB</v>
      </c>
      <c r="P41" s="23"/>
      <c r="Q41" s="24"/>
    </row>
    <row r="42" spans="1:17" x14ac:dyDescent="0.2">
      <c r="A42" s="17">
        <v>40</v>
      </c>
      <c r="B42" s="12">
        <v>1</v>
      </c>
      <c r="C42" s="13">
        <v>1</v>
      </c>
      <c r="D42" s="13">
        <v>6</v>
      </c>
      <c r="E42" s="13">
        <v>3</v>
      </c>
      <c r="F42" s="13">
        <v>9</v>
      </c>
      <c r="G42" s="3">
        <f t="shared" si="14"/>
        <v>-3.4755777418683813</v>
      </c>
      <c r="H42" s="3">
        <f t="shared" si="15"/>
        <v>-1.4310085437644895</v>
      </c>
      <c r="I42" s="3">
        <f t="shared" si="16"/>
        <v>-7.2492084502271688</v>
      </c>
      <c r="J42" s="3">
        <f t="shared" si="9"/>
        <v>2.4351464626024319E-2</v>
      </c>
      <c r="K42" s="4">
        <f t="shared" si="10"/>
        <v>0.18813526423574381</v>
      </c>
      <c r="L42" s="4">
        <f t="shared" si="11"/>
        <v>5.5931709550527669E-4</v>
      </c>
      <c r="M42" s="4">
        <f t="shared" si="12"/>
        <v>0.7869539540427265</v>
      </c>
      <c r="N42" s="4">
        <f t="shared" si="13"/>
        <v>0.7869539540427265</v>
      </c>
      <c r="O42" s="10" t="str">
        <f t="shared" si="3"/>
        <v>LSB</v>
      </c>
      <c r="P42" s="23"/>
      <c r="Q42" s="24"/>
    </row>
    <row r="43" spans="1:17" x14ac:dyDescent="0.2">
      <c r="A43" s="17">
        <v>41</v>
      </c>
      <c r="B43" s="12">
        <v>1</v>
      </c>
      <c r="C43" s="13">
        <v>1</v>
      </c>
      <c r="D43" s="13">
        <v>9</v>
      </c>
      <c r="E43" s="13">
        <v>3</v>
      </c>
      <c r="F43" s="13">
        <v>9</v>
      </c>
      <c r="G43" s="3">
        <f t="shared" si="14"/>
        <v>-7.2181559703380582E-2</v>
      </c>
      <c r="H43" s="3">
        <f t="shared" si="15"/>
        <v>7.2422357680839102</v>
      </c>
      <c r="I43" s="3">
        <f t="shared" si="16"/>
        <v>-2.2407572799007767</v>
      </c>
      <c r="J43" s="3">
        <f t="shared" si="9"/>
        <v>6.6489994913045906E-4</v>
      </c>
      <c r="K43" s="4">
        <f t="shared" si="10"/>
        <v>0.99854440712880788</v>
      </c>
      <c r="L43" s="4">
        <f t="shared" si="11"/>
        <v>7.6024895324330627E-5</v>
      </c>
      <c r="M43" s="4">
        <f t="shared" si="12"/>
        <v>7.1466802673733675E-4</v>
      </c>
      <c r="N43" s="4">
        <f t="shared" si="13"/>
        <v>0.99854440712880788</v>
      </c>
      <c r="O43" s="10" t="str">
        <f t="shared" si="3"/>
        <v>DDF</v>
      </c>
      <c r="P43" s="23"/>
      <c r="Q43" s="24"/>
    </row>
    <row r="44" spans="1:17" x14ac:dyDescent="0.2">
      <c r="A44" s="17">
        <v>42</v>
      </c>
      <c r="B44" s="12">
        <v>2</v>
      </c>
      <c r="C44" s="13">
        <v>1</v>
      </c>
      <c r="D44" s="13">
        <v>9</v>
      </c>
      <c r="E44" s="13">
        <v>9</v>
      </c>
      <c r="F44" s="13">
        <v>19</v>
      </c>
      <c r="G44" s="3">
        <f t="shared" si="14"/>
        <v>4.6089608105177442</v>
      </c>
      <c r="H44" s="3">
        <f t="shared" si="15"/>
        <v>7.2970968857961473</v>
      </c>
      <c r="I44" s="3">
        <f t="shared" si="16"/>
        <v>14.277151990128139</v>
      </c>
      <c r="J44" s="3">
        <f t="shared" si="9"/>
        <v>6.3201354053186786E-5</v>
      </c>
      <c r="K44" s="4">
        <f t="shared" si="10"/>
        <v>9.2932805276630022E-4</v>
      </c>
      <c r="L44" s="4">
        <f t="shared" si="11"/>
        <v>0.99900684097083126</v>
      </c>
      <c r="M44" s="4">
        <f t="shared" si="12"/>
        <v>6.2962234941911756E-7</v>
      </c>
      <c r="N44" s="4">
        <f t="shared" si="13"/>
        <v>0.99900684097083126</v>
      </c>
      <c r="O44" s="10" t="str">
        <f t="shared" si="3"/>
        <v>HSB</v>
      </c>
      <c r="P44" s="23"/>
      <c r="Q44" s="24"/>
    </row>
    <row r="45" spans="1:17" x14ac:dyDescent="0.2">
      <c r="A45" s="17">
        <v>43</v>
      </c>
      <c r="B45" s="12">
        <v>1</v>
      </c>
      <c r="C45" s="13">
        <v>1</v>
      </c>
      <c r="D45" s="13">
        <v>1</v>
      </c>
      <c r="E45" s="13">
        <v>1</v>
      </c>
      <c r="F45" s="13">
        <v>9</v>
      </c>
      <c r="G45" s="3">
        <f t="shared" si="14"/>
        <v>-9.0657163329414203</v>
      </c>
      <c r="H45" s="3">
        <f t="shared" si="15"/>
        <v>-15.214137966872572</v>
      </c>
      <c r="I45" s="3">
        <f t="shared" si="16"/>
        <v>-17.121965471277715</v>
      </c>
      <c r="J45" s="3">
        <f t="shared" si="9"/>
        <v>1.1554711717066032E-4</v>
      </c>
      <c r="K45" s="4">
        <f t="shared" si="10"/>
        <v>2.4690707041554689E-7</v>
      </c>
      <c r="L45" s="4">
        <f t="shared" si="11"/>
        <v>3.6641611773650694E-8</v>
      </c>
      <c r="M45" s="4">
        <f t="shared" si="12"/>
        <v>0.99988416933414692</v>
      </c>
      <c r="N45" s="4">
        <f t="shared" si="13"/>
        <v>0.99988416933414692</v>
      </c>
      <c r="O45" s="10" t="str">
        <f t="shared" si="3"/>
        <v>LSB</v>
      </c>
      <c r="P45" s="23"/>
      <c r="Q45" s="24"/>
    </row>
    <row r="46" spans="1:17" x14ac:dyDescent="0.2">
      <c r="A46" s="17">
        <v>44</v>
      </c>
      <c r="B46" s="12">
        <v>1</v>
      </c>
      <c r="C46" s="13">
        <v>1</v>
      </c>
      <c r="D46" s="13">
        <v>9</v>
      </c>
      <c r="E46" s="13">
        <v>3</v>
      </c>
      <c r="F46" s="13">
        <v>9</v>
      </c>
      <c r="G46" s="3">
        <f t="shared" si="14"/>
        <v>-7.2181559703380582E-2</v>
      </c>
      <c r="H46" s="3">
        <f t="shared" si="15"/>
        <v>7.2422357680839102</v>
      </c>
      <c r="I46" s="3">
        <f t="shared" si="16"/>
        <v>-2.2407572799007767</v>
      </c>
      <c r="J46" s="3">
        <f t="shared" si="9"/>
        <v>6.6489994913045906E-4</v>
      </c>
      <c r="K46" s="4">
        <f t="shared" si="10"/>
        <v>0.99854440712880788</v>
      </c>
      <c r="L46" s="4">
        <f t="shared" si="11"/>
        <v>7.6024895324330627E-5</v>
      </c>
      <c r="M46" s="4">
        <f t="shared" si="12"/>
        <v>7.1466802673733675E-4</v>
      </c>
      <c r="N46" s="4">
        <f t="shared" si="13"/>
        <v>0.99854440712880788</v>
      </c>
      <c r="O46" s="10" t="str">
        <f t="shared" si="3"/>
        <v>DDF</v>
      </c>
      <c r="P46" s="23"/>
      <c r="Q46" s="24"/>
    </row>
    <row r="47" spans="1:17" x14ac:dyDescent="0.2">
      <c r="A47" s="17">
        <v>45</v>
      </c>
      <c r="B47" s="12">
        <v>9</v>
      </c>
      <c r="C47" s="13">
        <v>9</v>
      </c>
      <c r="D47" s="13">
        <v>1</v>
      </c>
      <c r="E47" s="13">
        <v>3</v>
      </c>
      <c r="F47" s="13">
        <v>9</v>
      </c>
      <c r="G47" s="3">
        <f t="shared" si="14"/>
        <v>18.952900567350699</v>
      </c>
      <c r="H47" s="3">
        <f t="shared" si="15"/>
        <v>1.5342261390867986</v>
      </c>
      <c r="I47" s="3">
        <f t="shared" si="16"/>
        <v>8.9975633269415418</v>
      </c>
      <c r="J47" s="3">
        <f t="shared" si="9"/>
        <v>0.99995249556770949</v>
      </c>
      <c r="K47" s="4">
        <f t="shared" si="10"/>
        <v>2.723611644779763E-8</v>
      </c>
      <c r="L47" s="4">
        <f t="shared" si="11"/>
        <v>4.7471323455048885E-5</v>
      </c>
      <c r="M47" s="4">
        <f t="shared" si="12"/>
        <v>5.8727192038690179E-9</v>
      </c>
      <c r="N47" s="4">
        <f t="shared" si="13"/>
        <v>0.99995249556770949</v>
      </c>
      <c r="O47" s="10" t="str">
        <f t="shared" si="3"/>
        <v>PDF</v>
      </c>
      <c r="P47" s="23"/>
      <c r="Q47" s="24"/>
    </row>
    <row r="48" spans="1:17" x14ac:dyDescent="0.2">
      <c r="A48" s="17">
        <v>46</v>
      </c>
      <c r="B48" s="12">
        <v>1</v>
      </c>
      <c r="C48" s="13">
        <v>1</v>
      </c>
      <c r="D48" s="13">
        <v>9</v>
      </c>
      <c r="E48" s="13">
        <v>3</v>
      </c>
      <c r="F48" s="13">
        <v>9</v>
      </c>
      <c r="G48" s="3">
        <f t="shared" si="14"/>
        <v>-7.2181559703380582E-2</v>
      </c>
      <c r="H48" s="3">
        <f t="shared" si="15"/>
        <v>7.2422357680839102</v>
      </c>
      <c r="I48" s="3">
        <f t="shared" si="16"/>
        <v>-2.2407572799007767</v>
      </c>
      <c r="J48" s="3">
        <f t="shared" si="9"/>
        <v>6.6489994913045906E-4</v>
      </c>
      <c r="K48" s="4">
        <f t="shared" si="10"/>
        <v>0.99854440712880788</v>
      </c>
      <c r="L48" s="4">
        <f t="shared" si="11"/>
        <v>7.6024895324330627E-5</v>
      </c>
      <c r="M48" s="4">
        <f t="shared" si="12"/>
        <v>7.1466802673733675E-4</v>
      </c>
      <c r="N48" s="4">
        <f t="shared" si="13"/>
        <v>0.99854440712880788</v>
      </c>
      <c r="O48" s="10" t="str">
        <f t="shared" si="3"/>
        <v>DDF</v>
      </c>
      <c r="P48" s="23"/>
      <c r="Q48" s="24"/>
    </row>
    <row r="49" spans="1:17" x14ac:dyDescent="0.2">
      <c r="A49" s="17">
        <v>47</v>
      </c>
      <c r="B49" s="12">
        <v>9</v>
      </c>
      <c r="C49" s="13">
        <v>9</v>
      </c>
      <c r="D49" s="13">
        <v>9</v>
      </c>
      <c r="E49" s="13">
        <v>9</v>
      </c>
      <c r="F49" s="13">
        <v>13</v>
      </c>
      <c r="G49" s="3">
        <f t="shared" si="14"/>
        <v>28.905191586619523</v>
      </c>
      <c r="H49" s="3">
        <f t="shared" si="15"/>
        <v>23.346225816702614</v>
      </c>
      <c r="I49" s="3">
        <f t="shared" si="16"/>
        <v>31.064404627227511</v>
      </c>
      <c r="J49" s="3">
        <f t="shared" si="9"/>
        <v>0.1034321981982935</v>
      </c>
      <c r="K49" s="4">
        <f t="shared" si="10"/>
        <v>3.984993301235359E-4</v>
      </c>
      <c r="L49" s="4">
        <f t="shared" si="11"/>
        <v>0.89616930247155413</v>
      </c>
      <c r="M49" s="4">
        <f t="shared" si="12"/>
        <v>2.8926144422851871E-14</v>
      </c>
      <c r="N49" s="4">
        <f t="shared" si="13"/>
        <v>0.89616930247155413</v>
      </c>
      <c r="O49" s="10" t="str">
        <f t="shared" si="3"/>
        <v>HSB</v>
      </c>
      <c r="P49" s="23"/>
      <c r="Q49" s="24"/>
    </row>
    <row r="50" spans="1:17" x14ac:dyDescent="0.2">
      <c r="A50" s="17">
        <v>48</v>
      </c>
      <c r="B50" s="12">
        <v>1</v>
      </c>
      <c r="C50" s="13">
        <v>1</v>
      </c>
      <c r="D50" s="13">
        <v>9</v>
      </c>
      <c r="E50" s="13">
        <v>3</v>
      </c>
      <c r="F50" s="13">
        <v>9</v>
      </c>
      <c r="G50" s="3">
        <f t="shared" si="14"/>
        <v>-7.2181559703380582E-2</v>
      </c>
      <c r="H50" s="3">
        <f t="shared" si="15"/>
        <v>7.2422357680839102</v>
      </c>
      <c r="I50" s="3">
        <f t="shared" si="16"/>
        <v>-2.2407572799007767</v>
      </c>
      <c r="J50" s="3">
        <f t="shared" si="9"/>
        <v>6.6489994913045906E-4</v>
      </c>
      <c r="K50" s="4">
        <f t="shared" si="10"/>
        <v>0.99854440712880788</v>
      </c>
      <c r="L50" s="4">
        <f t="shared" si="11"/>
        <v>7.6024895324330627E-5</v>
      </c>
      <c r="M50" s="4">
        <f t="shared" si="12"/>
        <v>7.1466802673733675E-4</v>
      </c>
      <c r="N50" s="4">
        <f t="shared" si="13"/>
        <v>0.99854440712880788</v>
      </c>
      <c r="O50" s="10" t="str">
        <f t="shared" si="3"/>
        <v>DDF</v>
      </c>
      <c r="P50" s="23"/>
      <c r="Q50" s="24"/>
    </row>
    <row r="51" spans="1:17" x14ac:dyDescent="0.2">
      <c r="A51" s="17">
        <v>49</v>
      </c>
      <c r="B51" s="12">
        <v>1</v>
      </c>
      <c r="C51" s="13">
        <v>1</v>
      </c>
      <c r="D51" s="13">
        <v>9</v>
      </c>
      <c r="E51" s="13">
        <v>3</v>
      </c>
      <c r="F51" s="13">
        <v>9</v>
      </c>
      <c r="G51" s="3">
        <f t="shared" si="14"/>
        <v>-7.2181559703380582E-2</v>
      </c>
      <c r="H51" s="3">
        <f t="shared" si="15"/>
        <v>7.2422357680839102</v>
      </c>
      <c r="I51" s="3">
        <f t="shared" si="16"/>
        <v>-2.2407572799007767</v>
      </c>
      <c r="J51" s="3">
        <f t="shared" si="9"/>
        <v>6.6489994913045906E-4</v>
      </c>
      <c r="K51" s="4">
        <f t="shared" si="10"/>
        <v>0.99854440712880788</v>
      </c>
      <c r="L51" s="4">
        <f t="shared" si="11"/>
        <v>7.6024895324330627E-5</v>
      </c>
      <c r="M51" s="4">
        <f t="shared" si="12"/>
        <v>7.1466802673733675E-4</v>
      </c>
      <c r="N51" s="4">
        <f t="shared" si="13"/>
        <v>0.99854440712880788</v>
      </c>
      <c r="O51" s="10" t="str">
        <f t="shared" si="3"/>
        <v>DDF</v>
      </c>
      <c r="P51" s="23"/>
      <c r="Q51" s="24"/>
    </row>
    <row r="52" spans="1:17" x14ac:dyDescent="0.2">
      <c r="A52" s="17">
        <v>50</v>
      </c>
      <c r="B52" s="12">
        <v>5</v>
      </c>
      <c r="C52" s="13">
        <v>7</v>
      </c>
      <c r="D52" s="13">
        <v>3</v>
      </c>
      <c r="E52" s="13">
        <v>10</v>
      </c>
      <c r="F52" s="13">
        <v>17</v>
      </c>
      <c r="G52" s="3">
        <f t="shared" si="14"/>
        <v>11.915486723769277</v>
      </c>
      <c r="H52" s="3">
        <f t="shared" si="15"/>
        <v>1.366137844403557</v>
      </c>
      <c r="I52" s="3">
        <f t="shared" si="16"/>
        <v>16.587573580256816</v>
      </c>
      <c r="J52" s="3">
        <f t="shared" si="9"/>
        <v>9.2660654675195357E-3</v>
      </c>
      <c r="K52" s="4">
        <f t="shared" si="10"/>
        <v>2.4286859382379807E-7</v>
      </c>
      <c r="L52" s="4">
        <f t="shared" si="11"/>
        <v>0.99073362971047441</v>
      </c>
      <c r="M52" s="4">
        <f t="shared" si="12"/>
        <v>6.1953412203195142E-8</v>
      </c>
      <c r="N52" s="4">
        <f t="shared" si="13"/>
        <v>0.99073362971047441</v>
      </c>
      <c r="O52" s="10" t="str">
        <f t="shared" si="3"/>
        <v>HSB</v>
      </c>
      <c r="P52" s="23"/>
      <c r="Q52" s="24"/>
    </row>
    <row r="53" spans="1:17" x14ac:dyDescent="0.2">
      <c r="A53" s="17">
        <v>51</v>
      </c>
      <c r="B53" s="12">
        <v>1</v>
      </c>
      <c r="C53" s="13">
        <v>1</v>
      </c>
      <c r="D53" s="13">
        <v>9</v>
      </c>
      <c r="E53" s="13">
        <v>3</v>
      </c>
      <c r="F53" s="13">
        <v>9</v>
      </c>
      <c r="G53" s="3">
        <f t="shared" si="14"/>
        <v>-7.2181559703380582E-2</v>
      </c>
      <c r="H53" s="3">
        <f t="shared" si="15"/>
        <v>7.2422357680839102</v>
      </c>
      <c r="I53" s="3">
        <f t="shared" si="16"/>
        <v>-2.2407572799007767</v>
      </c>
      <c r="J53" s="3">
        <f t="shared" si="9"/>
        <v>6.6489994913045906E-4</v>
      </c>
      <c r="K53" s="4">
        <f t="shared" si="10"/>
        <v>0.99854440712880788</v>
      </c>
      <c r="L53" s="4">
        <f t="shared" si="11"/>
        <v>7.6024895324330627E-5</v>
      </c>
      <c r="M53" s="4">
        <f t="shared" si="12"/>
        <v>7.1466802673733675E-4</v>
      </c>
      <c r="N53" s="4">
        <f t="shared" si="13"/>
        <v>0.99854440712880788</v>
      </c>
      <c r="O53" s="10" t="str">
        <f t="shared" si="3"/>
        <v>DDF</v>
      </c>
      <c r="P53" s="23"/>
      <c r="Q53" s="24"/>
    </row>
    <row r="54" spans="1:17" x14ac:dyDescent="0.2">
      <c r="A54" s="17">
        <v>52</v>
      </c>
      <c r="B54" s="12">
        <v>1</v>
      </c>
      <c r="C54" s="13">
        <v>1</v>
      </c>
      <c r="D54" s="13">
        <v>9</v>
      </c>
      <c r="E54" s="13">
        <v>3</v>
      </c>
      <c r="F54" s="13">
        <v>9</v>
      </c>
      <c r="G54" s="3">
        <f t="shared" si="14"/>
        <v>-7.2181559703380582E-2</v>
      </c>
      <c r="H54" s="3">
        <f t="shared" si="15"/>
        <v>7.2422357680839102</v>
      </c>
      <c r="I54" s="3">
        <f t="shared" si="16"/>
        <v>-2.2407572799007767</v>
      </c>
      <c r="J54" s="3">
        <f t="shared" si="9"/>
        <v>6.6489994913045906E-4</v>
      </c>
      <c r="K54" s="4">
        <f t="shared" si="10"/>
        <v>0.99854440712880788</v>
      </c>
      <c r="L54" s="4">
        <f t="shared" si="11"/>
        <v>7.6024895324330627E-5</v>
      </c>
      <c r="M54" s="4">
        <f t="shared" si="12"/>
        <v>7.1466802673733675E-4</v>
      </c>
      <c r="N54" s="4">
        <f t="shared" si="13"/>
        <v>0.99854440712880788</v>
      </c>
      <c r="O54" s="10" t="str">
        <f t="shared" si="3"/>
        <v>DDF</v>
      </c>
      <c r="P54" s="23"/>
      <c r="Q54" s="24"/>
    </row>
    <row r="55" spans="1:17" x14ac:dyDescent="0.2">
      <c r="A55" s="17">
        <v>53</v>
      </c>
      <c r="B55" s="12">
        <v>9</v>
      </c>
      <c r="C55" s="13">
        <v>9</v>
      </c>
      <c r="D55" s="13">
        <v>9</v>
      </c>
      <c r="E55" s="13">
        <v>3</v>
      </c>
      <c r="F55" s="13">
        <v>9</v>
      </c>
      <c r="G55" s="3">
        <f t="shared" si="14"/>
        <v>28.028623719790698</v>
      </c>
      <c r="H55" s="3">
        <f t="shared" si="15"/>
        <v>24.662877637349197</v>
      </c>
      <c r="I55" s="3">
        <f t="shared" si="16"/>
        <v>22.353433114478584</v>
      </c>
      <c r="J55" s="3">
        <f t="shared" si="9"/>
        <v>0.96342245753840439</v>
      </c>
      <c r="K55" s="4">
        <f t="shared" si="10"/>
        <v>3.3272988850306766E-2</v>
      </c>
      <c r="L55" s="4">
        <f t="shared" si="11"/>
        <v>3.3045536106415048E-3</v>
      </c>
      <c r="M55" s="4">
        <f t="shared" si="12"/>
        <v>6.4735148519611258E-13</v>
      </c>
      <c r="N55" s="4">
        <f t="shared" si="13"/>
        <v>0.96342245753840439</v>
      </c>
      <c r="O55" s="10" t="str">
        <f t="shared" si="3"/>
        <v>PDF</v>
      </c>
      <c r="P55" s="23"/>
      <c r="Q55" s="24"/>
    </row>
    <row r="56" spans="1:17" x14ac:dyDescent="0.2">
      <c r="A56" s="17">
        <v>54</v>
      </c>
      <c r="B56" s="12">
        <v>9</v>
      </c>
      <c r="C56" s="13">
        <v>9</v>
      </c>
      <c r="D56" s="13">
        <v>9</v>
      </c>
      <c r="E56" s="13">
        <v>9</v>
      </c>
      <c r="F56" s="13">
        <v>13</v>
      </c>
      <c r="G56" s="3">
        <f t="shared" si="14"/>
        <v>28.905191586619523</v>
      </c>
      <c r="H56" s="3">
        <f t="shared" si="15"/>
        <v>23.346225816702614</v>
      </c>
      <c r="I56" s="3">
        <f t="shared" si="16"/>
        <v>31.064404627227511</v>
      </c>
      <c r="J56" s="3">
        <f t="shared" si="9"/>
        <v>0.1034321981982935</v>
      </c>
      <c r="K56" s="4">
        <f t="shared" si="10"/>
        <v>3.984993301235359E-4</v>
      </c>
      <c r="L56" s="4">
        <f t="shared" si="11"/>
        <v>0.89616930247155413</v>
      </c>
      <c r="M56" s="4">
        <f t="shared" si="12"/>
        <v>2.8926144422851871E-14</v>
      </c>
      <c r="N56" s="4">
        <f t="shared" si="13"/>
        <v>0.89616930247155413</v>
      </c>
      <c r="O56" s="10" t="str">
        <f t="shared" si="3"/>
        <v>HSB</v>
      </c>
      <c r="P56" s="23"/>
      <c r="Q56" s="24"/>
    </row>
    <row r="57" spans="1:17" x14ac:dyDescent="0.2">
      <c r="A57" s="17">
        <v>55</v>
      </c>
      <c r="B57" s="12">
        <v>9</v>
      </c>
      <c r="C57" s="13">
        <v>9</v>
      </c>
      <c r="D57" s="13">
        <v>9</v>
      </c>
      <c r="E57" s="13">
        <v>1</v>
      </c>
      <c r="F57" s="13">
        <v>1</v>
      </c>
      <c r="G57" s="3">
        <f t="shared" si="14"/>
        <v>25.864546090123234</v>
      </c>
      <c r="H57" s="3">
        <f t="shared" si="15"/>
        <v>23.934792462112778</v>
      </c>
      <c r="I57" s="3">
        <f t="shared" si="16"/>
        <v>12.558182108180208</v>
      </c>
      <c r="J57" s="3">
        <f t="shared" si="9"/>
        <v>0.87322087898622314</v>
      </c>
      <c r="K57" s="4">
        <f t="shared" si="10"/>
        <v>0.12677766808211899</v>
      </c>
      <c r="L57" s="4">
        <f t="shared" si="11"/>
        <v>1.4529265494046843E-6</v>
      </c>
      <c r="M57" s="4">
        <f t="shared" si="12"/>
        <v>5.1085125825085372E-12</v>
      </c>
      <c r="N57" s="4">
        <f t="shared" si="13"/>
        <v>0.87322087898622314</v>
      </c>
      <c r="O57" s="10" t="str">
        <f t="shared" si="3"/>
        <v>PDF</v>
      </c>
      <c r="P57" s="23"/>
      <c r="Q57" s="24"/>
    </row>
    <row r="58" spans="1:17" x14ac:dyDescent="0.2">
      <c r="A58" s="17">
        <v>56</v>
      </c>
      <c r="B58" s="12">
        <v>3</v>
      </c>
      <c r="C58" s="13">
        <v>3</v>
      </c>
      <c r="D58" s="13">
        <v>3</v>
      </c>
      <c r="E58" s="13">
        <v>3</v>
      </c>
      <c r="F58" s="13">
        <v>3</v>
      </c>
      <c r="G58" s="3">
        <f t="shared" si="14"/>
        <v>-1.5384721108119295</v>
      </c>
      <c r="H58" s="3">
        <f t="shared" si="15"/>
        <v>-6.799364592203319</v>
      </c>
      <c r="I58" s="3">
        <f t="shared" si="16"/>
        <v>-12.311546473802577</v>
      </c>
      <c r="J58" s="3">
        <f t="shared" si="9"/>
        <v>0.17659481659835899</v>
      </c>
      <c r="K58" s="4">
        <f t="shared" si="10"/>
        <v>9.1664542981050295E-4</v>
      </c>
      <c r="L58" s="4">
        <f t="shared" si="11"/>
        <v>3.7007624006195633E-6</v>
      </c>
      <c r="M58" s="4">
        <f t="shared" si="12"/>
        <v>0.82248483720943011</v>
      </c>
      <c r="N58" s="4">
        <f t="shared" si="13"/>
        <v>0.82248483720943011</v>
      </c>
      <c r="O58" s="10" t="str">
        <f t="shared" si="3"/>
        <v>LSB</v>
      </c>
      <c r="P58" s="23"/>
      <c r="Q58" s="24"/>
    </row>
    <row r="59" spans="1:17" x14ac:dyDescent="0.2">
      <c r="A59" s="17">
        <v>57</v>
      </c>
      <c r="B59" s="12">
        <v>9</v>
      </c>
      <c r="C59" s="13">
        <v>9</v>
      </c>
      <c r="D59" s="13">
        <v>1</v>
      </c>
      <c r="E59" s="13">
        <v>1</v>
      </c>
      <c r="F59" s="13">
        <v>1</v>
      </c>
      <c r="G59" s="3">
        <f t="shared" si="14"/>
        <v>16.788822937683236</v>
      </c>
      <c r="H59" s="3">
        <f t="shared" si="15"/>
        <v>0.80614096385038048</v>
      </c>
      <c r="I59" s="3">
        <f t="shared" si="16"/>
        <v>-0.79768767935683327</v>
      </c>
      <c r="J59" s="3">
        <f t="shared" si="9"/>
        <v>0.99999981133632365</v>
      </c>
      <c r="K59" s="4">
        <f t="shared" si="10"/>
        <v>1.1450101349614789E-7</v>
      </c>
      <c r="L59" s="4">
        <f t="shared" si="11"/>
        <v>2.3029017040931311E-8</v>
      </c>
      <c r="M59" s="4">
        <f t="shared" si="12"/>
        <v>5.1133645776055347E-8</v>
      </c>
      <c r="N59" s="4">
        <f t="shared" si="13"/>
        <v>0.99999981133632365</v>
      </c>
      <c r="O59" s="10" t="str">
        <f t="shared" si="3"/>
        <v>PDF</v>
      </c>
      <c r="P59" s="23"/>
      <c r="Q59" s="24"/>
    </row>
    <row r="60" spans="1:17" x14ac:dyDescent="0.2">
      <c r="A60" s="17">
        <v>58</v>
      </c>
      <c r="B60" s="12">
        <v>1</v>
      </c>
      <c r="C60" s="13">
        <v>1</v>
      </c>
      <c r="D60" s="13">
        <v>9</v>
      </c>
      <c r="E60" s="13">
        <v>1</v>
      </c>
      <c r="F60" s="13">
        <v>1</v>
      </c>
      <c r="G60" s="3">
        <f t="shared" si="14"/>
        <v>-2.236259189370843</v>
      </c>
      <c r="H60" s="3">
        <f t="shared" si="15"/>
        <v>6.5141505928474928</v>
      </c>
      <c r="I60" s="3">
        <f t="shared" si="16"/>
        <v>-12.036008286199152</v>
      </c>
      <c r="J60" s="3">
        <f t="shared" si="9"/>
        <v>1.5813694539259404E-4</v>
      </c>
      <c r="K60" s="4">
        <f t="shared" si="10"/>
        <v>0.99836196790872378</v>
      </c>
      <c r="L60" s="4">
        <f t="shared" si="11"/>
        <v>8.7711469838764964E-9</v>
      </c>
      <c r="M60" s="4">
        <f t="shared" si="12"/>
        <v>1.4798863747363499E-3</v>
      </c>
      <c r="N60" s="4">
        <f t="shared" si="13"/>
        <v>0.99836196790872378</v>
      </c>
      <c r="O60" s="10" t="str">
        <f t="shared" si="3"/>
        <v>DDF</v>
      </c>
      <c r="P60" s="23"/>
      <c r="Q60" s="24"/>
    </row>
    <row r="61" spans="1:17" x14ac:dyDescent="0.2">
      <c r="A61" s="17">
        <v>59</v>
      </c>
      <c r="B61" s="12">
        <v>9</v>
      </c>
      <c r="C61" s="13">
        <v>9</v>
      </c>
      <c r="D61" s="13">
        <v>9</v>
      </c>
      <c r="E61" s="13">
        <v>1</v>
      </c>
      <c r="F61" s="13">
        <v>1</v>
      </c>
      <c r="G61" s="3">
        <f t="shared" si="14"/>
        <v>25.864546090123234</v>
      </c>
      <c r="H61" s="3">
        <f t="shared" si="15"/>
        <v>23.934792462112778</v>
      </c>
      <c r="I61" s="3">
        <f t="shared" si="16"/>
        <v>12.558182108180208</v>
      </c>
      <c r="J61" s="3">
        <f t="shared" si="9"/>
        <v>0.87322087898622314</v>
      </c>
      <c r="K61" s="4">
        <f t="shared" si="10"/>
        <v>0.12677766808211899</v>
      </c>
      <c r="L61" s="4">
        <f t="shared" si="11"/>
        <v>1.4529265494046843E-6</v>
      </c>
      <c r="M61" s="4">
        <f t="shared" si="12"/>
        <v>5.1085125825085372E-12</v>
      </c>
      <c r="N61" s="4">
        <f t="shared" si="13"/>
        <v>0.87322087898622314</v>
      </c>
      <c r="O61" s="10" t="str">
        <f t="shared" si="3"/>
        <v>PDF</v>
      </c>
      <c r="P61" s="23"/>
      <c r="Q61" s="24"/>
    </row>
    <row r="62" spans="1:17" x14ac:dyDescent="0.2">
      <c r="A62" s="17">
        <v>60</v>
      </c>
      <c r="B62" s="12">
        <v>9</v>
      </c>
      <c r="C62" s="13">
        <v>9</v>
      </c>
      <c r="D62" s="13">
        <v>9</v>
      </c>
      <c r="E62" s="13">
        <v>1</v>
      </c>
      <c r="F62" s="13">
        <v>1</v>
      </c>
      <c r="G62" s="3">
        <f t="shared" si="14"/>
        <v>25.864546090123234</v>
      </c>
      <c r="H62" s="3">
        <f t="shared" si="15"/>
        <v>23.934792462112778</v>
      </c>
      <c r="I62" s="3">
        <f t="shared" si="16"/>
        <v>12.558182108180208</v>
      </c>
      <c r="J62" s="3">
        <f t="shared" si="9"/>
        <v>0.87322087898622314</v>
      </c>
      <c r="K62" s="4">
        <f t="shared" si="10"/>
        <v>0.12677766808211899</v>
      </c>
      <c r="L62" s="4">
        <f t="shared" si="11"/>
        <v>1.4529265494046843E-6</v>
      </c>
      <c r="M62" s="4">
        <f t="shared" si="12"/>
        <v>5.1085125825085372E-12</v>
      </c>
      <c r="N62" s="4">
        <f t="shared" si="13"/>
        <v>0.87322087898622314</v>
      </c>
      <c r="O62" s="10" t="str">
        <f t="shared" si="3"/>
        <v>PDF</v>
      </c>
      <c r="P62" s="23"/>
      <c r="Q62" s="24"/>
    </row>
    <row r="63" spans="1:17" x14ac:dyDescent="0.2">
      <c r="A63" s="17">
        <v>61</v>
      </c>
      <c r="B63" s="12">
        <v>9</v>
      </c>
      <c r="C63" s="13">
        <v>1</v>
      </c>
      <c r="D63" s="13">
        <v>1</v>
      </c>
      <c r="E63" s="13">
        <v>9</v>
      </c>
      <c r="F63" s="13">
        <v>1</v>
      </c>
      <c r="G63" s="3">
        <f t="shared" si="14"/>
        <v>5.3182641153031494</v>
      </c>
      <c r="H63" s="3">
        <f t="shared" si="15"/>
        <v>-16.733686083022011</v>
      </c>
      <c r="I63" s="3">
        <f t="shared" si="16"/>
        <v>-6.4544980148875695</v>
      </c>
      <c r="J63" s="3">
        <f t="shared" si="9"/>
        <v>0.99511501383527323</v>
      </c>
      <c r="K63" s="4">
        <f t="shared" si="10"/>
        <v>2.6353177814850337E-10</v>
      </c>
      <c r="L63" s="4">
        <f t="shared" si="11"/>
        <v>7.674103440379368E-6</v>
      </c>
      <c r="M63" s="4">
        <f t="shared" si="12"/>
        <v>4.8773117977546146E-3</v>
      </c>
      <c r="N63" s="4">
        <f t="shared" si="13"/>
        <v>0.99511501383527323</v>
      </c>
      <c r="O63" s="10" t="str">
        <f t="shared" si="3"/>
        <v>PDF</v>
      </c>
      <c r="P63" s="23"/>
      <c r="Q63" s="24"/>
    </row>
    <row r="64" spans="1:17" x14ac:dyDescent="0.2">
      <c r="A64" s="17">
        <v>62</v>
      </c>
      <c r="B64" s="12">
        <v>3</v>
      </c>
      <c r="C64" s="13">
        <v>3</v>
      </c>
      <c r="D64" s="13">
        <v>3</v>
      </c>
      <c r="E64" s="13">
        <v>3</v>
      </c>
      <c r="F64" s="13">
        <v>3</v>
      </c>
      <c r="G64" s="3">
        <f t="shared" si="14"/>
        <v>-1.5384721108119295</v>
      </c>
      <c r="H64" s="3">
        <f t="shared" si="15"/>
        <v>-6.799364592203319</v>
      </c>
      <c r="I64" s="3">
        <f t="shared" si="16"/>
        <v>-12.311546473802577</v>
      </c>
      <c r="J64" s="3">
        <f t="shared" si="9"/>
        <v>0.17659481659835899</v>
      </c>
      <c r="K64" s="4">
        <f t="shared" si="10"/>
        <v>9.1664542981050295E-4</v>
      </c>
      <c r="L64" s="4">
        <f t="shared" si="11"/>
        <v>3.7007624006195633E-6</v>
      </c>
      <c r="M64" s="4">
        <f t="shared" si="12"/>
        <v>0.82248483720943011</v>
      </c>
      <c r="N64" s="4">
        <f t="shared" si="13"/>
        <v>0.82248483720943011</v>
      </c>
      <c r="O64" s="10" t="str">
        <f t="shared" si="3"/>
        <v>LSB</v>
      </c>
      <c r="P64" s="23"/>
      <c r="Q64" s="24"/>
    </row>
    <row r="65" spans="1:17" x14ac:dyDescent="0.2">
      <c r="A65" s="17">
        <v>63</v>
      </c>
      <c r="B65" s="12">
        <v>9</v>
      </c>
      <c r="C65" s="13">
        <v>9</v>
      </c>
      <c r="D65" s="13">
        <v>9</v>
      </c>
      <c r="E65" s="13">
        <v>1</v>
      </c>
      <c r="F65" s="13">
        <v>1</v>
      </c>
      <c r="G65" s="3">
        <f t="shared" si="14"/>
        <v>25.864546090123234</v>
      </c>
      <c r="H65" s="3">
        <f t="shared" si="15"/>
        <v>23.934792462112778</v>
      </c>
      <c r="I65" s="3">
        <f t="shared" si="16"/>
        <v>12.558182108180208</v>
      </c>
      <c r="J65" s="3">
        <f t="shared" si="9"/>
        <v>0.87322087898622314</v>
      </c>
      <c r="K65" s="4">
        <f t="shared" si="10"/>
        <v>0.12677766808211899</v>
      </c>
      <c r="L65" s="4">
        <f t="shared" si="11"/>
        <v>1.4529265494046843E-6</v>
      </c>
      <c r="M65" s="4">
        <f t="shared" si="12"/>
        <v>5.1085125825085372E-12</v>
      </c>
      <c r="N65" s="4">
        <f t="shared" si="13"/>
        <v>0.87322087898622314</v>
      </c>
      <c r="O65" s="10" t="str">
        <f t="shared" si="3"/>
        <v>PDF</v>
      </c>
      <c r="P65" s="23"/>
      <c r="Q65" s="24"/>
    </row>
    <row r="66" spans="1:17" x14ac:dyDescent="0.2">
      <c r="A66" s="17">
        <v>64</v>
      </c>
      <c r="B66" s="12">
        <v>9</v>
      </c>
      <c r="C66" s="13">
        <v>9</v>
      </c>
      <c r="D66" s="13">
        <v>1</v>
      </c>
      <c r="E66" s="13">
        <v>1</v>
      </c>
      <c r="F66" s="13">
        <v>1</v>
      </c>
      <c r="G66" s="3">
        <f t="shared" si="14"/>
        <v>16.788822937683236</v>
      </c>
      <c r="H66" s="3">
        <f t="shared" si="15"/>
        <v>0.80614096385038048</v>
      </c>
      <c r="I66" s="3">
        <f t="shared" si="16"/>
        <v>-0.79768767935683327</v>
      </c>
      <c r="J66" s="3">
        <f t="shared" si="9"/>
        <v>0.99999981133632365</v>
      </c>
      <c r="K66" s="4">
        <f t="shared" si="10"/>
        <v>1.1450101349614789E-7</v>
      </c>
      <c r="L66" s="4">
        <f t="shared" si="11"/>
        <v>2.3029017040931311E-8</v>
      </c>
      <c r="M66" s="4">
        <f t="shared" si="12"/>
        <v>5.1133645776055347E-8</v>
      </c>
      <c r="N66" s="4">
        <f t="shared" si="13"/>
        <v>0.99999981133632365</v>
      </c>
      <c r="O66" s="10" t="str">
        <f t="shared" si="3"/>
        <v>PDF</v>
      </c>
      <c r="P66" s="23"/>
      <c r="Q66" s="24"/>
    </row>
    <row r="67" spans="1:17" x14ac:dyDescent="0.2">
      <c r="A67" s="17">
        <v>65</v>
      </c>
      <c r="B67" s="12">
        <v>1</v>
      </c>
      <c r="C67" s="13">
        <v>1</v>
      </c>
      <c r="D67" s="13">
        <v>9</v>
      </c>
      <c r="E67" s="13">
        <v>1</v>
      </c>
      <c r="F67" s="13">
        <v>1</v>
      </c>
      <c r="G67" s="3">
        <f t="shared" ref="G67:G98" si="17">(-16.1987374573103)+1.134465394055*D67+1.39272566319653*C67+
2.11987499674023*B67+-0.0410941896009809*E67+0.280783251108678*F67</f>
        <v>-2.236259189370843</v>
      </c>
      <c r="H67" s="3">
        <f t="shared" ref="H67:H102" si="18">((-21.5220690620207)+2.8910814372828*D67 + 1.85633949920609 * C67 + 0.321240734452071 * B67 + -0.336138881652959 * E67 + 0.175045367317792 * F67)</f>
        <v>6.5141505928474928</v>
      </c>
      <c r="I67" s="3">
        <f t="shared" ref="I67:I102" si="19">(-31.932043873703) + 1.66948372344213 * D67 + 1.46977049386129 * C67 +
1.60450330543613 * B67 + 0.762669201919948 * E67 + 1.03373907530731 *F67</f>
        <v>-12.036008286199152</v>
      </c>
      <c r="J67" s="3">
        <f t="shared" si="9"/>
        <v>1.5813694539259404E-4</v>
      </c>
      <c r="K67" s="4">
        <f t="shared" si="10"/>
        <v>0.99836196790872378</v>
      </c>
      <c r="L67" s="4">
        <f t="shared" si="11"/>
        <v>8.7711469838764964E-9</v>
      </c>
      <c r="M67" s="4">
        <f t="shared" si="12"/>
        <v>1.4798863747363499E-3</v>
      </c>
      <c r="N67" s="4">
        <f t="shared" si="13"/>
        <v>0.99836196790872378</v>
      </c>
      <c r="O67" s="10" t="str">
        <f t="shared" si="3"/>
        <v>DDF</v>
      </c>
      <c r="P67" s="23"/>
      <c r="Q67" s="24"/>
    </row>
    <row r="68" spans="1:17" x14ac:dyDescent="0.2">
      <c r="A68" s="17">
        <v>66</v>
      </c>
      <c r="B68" s="12">
        <v>1</v>
      </c>
      <c r="C68" s="13">
        <v>9</v>
      </c>
      <c r="D68" s="13">
        <v>9</v>
      </c>
      <c r="E68" s="13">
        <v>1</v>
      </c>
      <c r="F68" s="13">
        <v>1</v>
      </c>
      <c r="G68" s="3">
        <f t="shared" si="17"/>
        <v>8.9055461162013962</v>
      </c>
      <c r="H68" s="3">
        <f t="shared" si="18"/>
        <v>21.364866586496213</v>
      </c>
      <c r="I68" s="3">
        <f t="shared" si="19"/>
        <v>-0.27784433530883001</v>
      </c>
      <c r="J68" s="3">
        <f t="shared" si="9"/>
        <v>3.8813623198566146E-6</v>
      </c>
      <c r="K68" s="4">
        <f t="shared" si="10"/>
        <v>0.99999611771249453</v>
      </c>
      <c r="L68" s="4">
        <f t="shared" si="11"/>
        <v>3.9873869867975487E-10</v>
      </c>
      <c r="M68" s="4">
        <f t="shared" si="12"/>
        <v>5.2644699231262764E-10</v>
      </c>
      <c r="N68" s="4">
        <f t="shared" si="13"/>
        <v>0.99999611771249453</v>
      </c>
      <c r="O68" s="10" t="str">
        <f t="shared" ref="O68:O102" si="20" xml:space="preserve"> IF(K68&gt;=N68,"DDF", IF(J68&gt;=N68,"PDF",IF(L68&gt;=N68,"HSB",IF(M68&gt;=N68,"LSB","MISSING"))))</f>
        <v>DDF</v>
      </c>
      <c r="P68" s="23"/>
      <c r="Q68" s="24"/>
    </row>
    <row r="69" spans="1:17" x14ac:dyDescent="0.2">
      <c r="A69" s="17">
        <v>67</v>
      </c>
      <c r="B69" s="12">
        <v>1</v>
      </c>
      <c r="C69" s="13">
        <v>1</v>
      </c>
      <c r="D69" s="13">
        <v>9</v>
      </c>
      <c r="E69" s="13">
        <v>9</v>
      </c>
      <c r="F69" s="13">
        <v>1</v>
      </c>
      <c r="G69" s="3">
        <f t="shared" si="17"/>
        <v>-2.56501270617869</v>
      </c>
      <c r="H69" s="3">
        <f t="shared" si="18"/>
        <v>3.8250395396238202</v>
      </c>
      <c r="I69" s="3">
        <f t="shared" si="19"/>
        <v>-5.9346546708395671</v>
      </c>
      <c r="J69" s="3">
        <f t="shared" si="9"/>
        <v>1.6395513913429127E-3</v>
      </c>
      <c r="K69" s="4">
        <f t="shared" si="10"/>
        <v>0.97698852648454315</v>
      </c>
      <c r="L69" s="4">
        <f t="shared" si="11"/>
        <v>5.6403768681968231E-5</v>
      </c>
      <c r="M69" s="4">
        <f t="shared" si="12"/>
        <v>2.1315518355431804E-2</v>
      </c>
      <c r="N69" s="4">
        <f t="shared" si="13"/>
        <v>0.97698852648454315</v>
      </c>
      <c r="O69" s="10" t="str">
        <f t="shared" si="20"/>
        <v>DDF</v>
      </c>
      <c r="P69" s="23"/>
      <c r="Q69" s="24"/>
    </row>
    <row r="70" spans="1:17" x14ac:dyDescent="0.2">
      <c r="A70" s="17">
        <v>68</v>
      </c>
      <c r="B70" s="12">
        <v>1</v>
      </c>
      <c r="C70" s="13">
        <v>1</v>
      </c>
      <c r="D70" s="13">
        <v>1</v>
      </c>
      <c r="E70" s="13">
        <v>1</v>
      </c>
      <c r="F70" s="13">
        <v>9</v>
      </c>
      <c r="G70" s="3">
        <f t="shared" si="17"/>
        <v>-9.0657163329414203</v>
      </c>
      <c r="H70" s="3">
        <f t="shared" si="18"/>
        <v>-15.214137966872572</v>
      </c>
      <c r="I70" s="3">
        <f t="shared" si="19"/>
        <v>-17.121965471277715</v>
      </c>
      <c r="J70" s="3">
        <f t="shared" si="9"/>
        <v>1.1554711717066032E-4</v>
      </c>
      <c r="K70" s="4">
        <f t="shared" si="10"/>
        <v>2.4690707041554689E-7</v>
      </c>
      <c r="L70" s="4">
        <f t="shared" si="11"/>
        <v>3.6641611773650694E-8</v>
      </c>
      <c r="M70" s="4">
        <f t="shared" si="12"/>
        <v>0.99988416933414692</v>
      </c>
      <c r="N70" s="4">
        <f t="shared" si="13"/>
        <v>0.99988416933414692</v>
      </c>
      <c r="O70" s="10" t="str">
        <f t="shared" si="20"/>
        <v>LSB</v>
      </c>
      <c r="P70" s="23"/>
      <c r="Q70" s="24"/>
    </row>
    <row r="71" spans="1:17" x14ac:dyDescent="0.2">
      <c r="A71" s="17">
        <v>69</v>
      </c>
      <c r="B71" s="12">
        <v>1</v>
      </c>
      <c r="C71" s="13">
        <v>1</v>
      </c>
      <c r="D71" s="13">
        <v>1</v>
      </c>
      <c r="E71" s="13">
        <v>1</v>
      </c>
      <c r="F71" s="13">
        <v>1</v>
      </c>
      <c r="G71" s="3">
        <f t="shared" si="17"/>
        <v>-11.311982341810843</v>
      </c>
      <c r="H71" s="3">
        <f t="shared" si="18"/>
        <v>-16.614500905414907</v>
      </c>
      <c r="I71" s="3">
        <f t="shared" si="19"/>
        <v>-25.391878073736194</v>
      </c>
      <c r="J71" s="3">
        <f t="shared" si="9"/>
        <v>1.2225402141078876E-5</v>
      </c>
      <c r="K71" s="4">
        <f t="shared" si="10"/>
        <v>6.0870742780928531E-8</v>
      </c>
      <c r="L71" s="4">
        <f t="shared" si="11"/>
        <v>9.3851697367316428E-12</v>
      </c>
      <c r="M71" s="4">
        <f t="shared" si="12"/>
        <v>0.99998771371773088</v>
      </c>
      <c r="N71" s="4">
        <f t="shared" si="13"/>
        <v>0.99998771371773088</v>
      </c>
      <c r="O71" s="10" t="str">
        <f t="shared" si="20"/>
        <v>LSB</v>
      </c>
      <c r="P71" s="23"/>
      <c r="Q71" s="24"/>
    </row>
    <row r="72" spans="1:17" x14ac:dyDescent="0.2">
      <c r="A72" s="17">
        <v>70</v>
      </c>
      <c r="B72" s="12">
        <v>9</v>
      </c>
      <c r="C72" s="13">
        <v>9</v>
      </c>
      <c r="D72" s="13">
        <v>9</v>
      </c>
      <c r="E72" s="13">
        <v>9</v>
      </c>
      <c r="F72" s="13">
        <v>13</v>
      </c>
      <c r="G72" s="3">
        <f t="shared" si="17"/>
        <v>28.905191586619523</v>
      </c>
      <c r="H72" s="3">
        <f t="shared" si="18"/>
        <v>23.346225816702614</v>
      </c>
      <c r="I72" s="3">
        <f t="shared" si="19"/>
        <v>31.064404627227511</v>
      </c>
      <c r="J72" s="3">
        <f t="shared" si="9"/>
        <v>0.1034321981982935</v>
      </c>
      <c r="K72" s="4">
        <f t="shared" si="10"/>
        <v>3.984993301235359E-4</v>
      </c>
      <c r="L72" s="4">
        <f t="shared" si="11"/>
        <v>0.89616930247155413</v>
      </c>
      <c r="M72" s="4">
        <f t="shared" si="12"/>
        <v>2.8926144422851871E-14</v>
      </c>
      <c r="N72" s="4">
        <f t="shared" si="13"/>
        <v>0.89616930247155413</v>
      </c>
      <c r="O72" s="10" t="str">
        <f t="shared" si="20"/>
        <v>HSB</v>
      </c>
      <c r="P72" s="23"/>
      <c r="Q72" s="24"/>
    </row>
    <row r="73" spans="1:17" x14ac:dyDescent="0.2">
      <c r="A73" s="17">
        <v>71</v>
      </c>
      <c r="B73" s="12">
        <v>1</v>
      </c>
      <c r="C73" s="13">
        <v>1</v>
      </c>
      <c r="D73" s="13">
        <v>1</v>
      </c>
      <c r="E73" s="13">
        <v>1</v>
      </c>
      <c r="F73" s="13">
        <v>1</v>
      </c>
      <c r="G73" s="3">
        <f t="shared" si="17"/>
        <v>-11.311982341810843</v>
      </c>
      <c r="H73" s="3">
        <f t="shared" si="18"/>
        <v>-16.614500905414907</v>
      </c>
      <c r="I73" s="3">
        <f t="shared" si="19"/>
        <v>-25.391878073736194</v>
      </c>
      <c r="J73" s="3">
        <f t="shared" si="9"/>
        <v>1.2225402141078876E-5</v>
      </c>
      <c r="K73" s="4">
        <f t="shared" si="10"/>
        <v>6.0870742780928531E-8</v>
      </c>
      <c r="L73" s="4">
        <f t="shared" si="11"/>
        <v>9.3851697367316428E-12</v>
      </c>
      <c r="M73" s="4">
        <f t="shared" si="12"/>
        <v>0.99998771371773088</v>
      </c>
      <c r="N73" s="4">
        <f t="shared" si="13"/>
        <v>0.99998771371773088</v>
      </c>
      <c r="O73" s="10" t="str">
        <f t="shared" si="20"/>
        <v>LSB</v>
      </c>
      <c r="P73" s="23"/>
      <c r="Q73" s="24"/>
    </row>
    <row r="74" spans="1:17" x14ac:dyDescent="0.2">
      <c r="A74" s="17">
        <v>72</v>
      </c>
      <c r="B74" s="12">
        <v>1</v>
      </c>
      <c r="C74" s="13">
        <v>1</v>
      </c>
      <c r="D74" s="13">
        <v>9</v>
      </c>
      <c r="E74" s="13">
        <v>3</v>
      </c>
      <c r="F74" s="13">
        <v>9</v>
      </c>
      <c r="G74" s="3">
        <f t="shared" si="17"/>
        <v>-7.2181559703380582E-2</v>
      </c>
      <c r="H74" s="3">
        <f t="shared" si="18"/>
        <v>7.2422357680839102</v>
      </c>
      <c r="I74" s="3">
        <f t="shared" si="19"/>
        <v>-2.2407572799007767</v>
      </c>
      <c r="J74" s="3">
        <f t="shared" si="9"/>
        <v>6.6489994913045906E-4</v>
      </c>
      <c r="K74" s="4">
        <f t="shared" si="10"/>
        <v>0.99854440712880788</v>
      </c>
      <c r="L74" s="4">
        <f t="shared" si="11"/>
        <v>7.6024895324330627E-5</v>
      </c>
      <c r="M74" s="4">
        <f t="shared" si="12"/>
        <v>7.1466802673733675E-4</v>
      </c>
      <c r="N74" s="4">
        <f t="shared" si="13"/>
        <v>0.99854440712880788</v>
      </c>
      <c r="O74" s="10" t="str">
        <f t="shared" si="20"/>
        <v>DDF</v>
      </c>
      <c r="P74" s="23"/>
      <c r="Q74" s="24"/>
    </row>
    <row r="75" spans="1:17" x14ac:dyDescent="0.2">
      <c r="A75" s="17">
        <v>73</v>
      </c>
      <c r="B75" s="12">
        <v>1</v>
      </c>
      <c r="C75" s="13">
        <v>1</v>
      </c>
      <c r="D75" s="13">
        <v>1</v>
      </c>
      <c r="E75" s="13">
        <v>1</v>
      </c>
      <c r="F75" s="13">
        <v>1</v>
      </c>
      <c r="G75" s="3">
        <f t="shared" si="17"/>
        <v>-11.311982341810843</v>
      </c>
      <c r="H75" s="3">
        <f t="shared" si="18"/>
        <v>-16.614500905414907</v>
      </c>
      <c r="I75" s="3">
        <f t="shared" si="19"/>
        <v>-25.391878073736194</v>
      </c>
      <c r="J75" s="3">
        <f t="shared" si="9"/>
        <v>1.2225402141078876E-5</v>
      </c>
      <c r="K75" s="4">
        <f t="shared" si="10"/>
        <v>6.0870742780928531E-8</v>
      </c>
      <c r="L75" s="4">
        <f t="shared" si="11"/>
        <v>9.3851697367316428E-12</v>
      </c>
      <c r="M75" s="4">
        <f t="shared" si="12"/>
        <v>0.99998771371773088</v>
      </c>
      <c r="N75" s="4">
        <f t="shared" si="13"/>
        <v>0.99998771371773088</v>
      </c>
      <c r="O75" s="10" t="str">
        <f t="shared" si="20"/>
        <v>LSB</v>
      </c>
      <c r="P75" s="23"/>
      <c r="Q75" s="24"/>
    </row>
    <row r="76" spans="1:17" x14ac:dyDescent="0.2">
      <c r="A76" s="17">
        <v>74</v>
      </c>
      <c r="B76" s="12">
        <v>1</v>
      </c>
      <c r="C76" s="13">
        <v>1</v>
      </c>
      <c r="D76" s="13">
        <v>1</v>
      </c>
      <c r="E76" s="13">
        <v>1</v>
      </c>
      <c r="F76" s="13">
        <v>1</v>
      </c>
      <c r="G76" s="3">
        <f t="shared" si="17"/>
        <v>-11.311982341810843</v>
      </c>
      <c r="H76" s="3">
        <f t="shared" si="18"/>
        <v>-16.614500905414907</v>
      </c>
      <c r="I76" s="3">
        <f t="shared" si="19"/>
        <v>-25.391878073736194</v>
      </c>
      <c r="J76" s="3">
        <f t="shared" si="9"/>
        <v>1.2225402141078876E-5</v>
      </c>
      <c r="K76" s="4">
        <f t="shared" si="10"/>
        <v>6.0870742780928531E-8</v>
      </c>
      <c r="L76" s="4">
        <f t="shared" si="11"/>
        <v>9.3851697367316428E-12</v>
      </c>
      <c r="M76" s="4">
        <f t="shared" si="12"/>
        <v>0.99998771371773088</v>
      </c>
      <c r="N76" s="4">
        <f t="shared" si="13"/>
        <v>0.99998771371773088</v>
      </c>
      <c r="O76" s="10" t="str">
        <f t="shared" si="20"/>
        <v>LSB</v>
      </c>
      <c r="P76" s="23"/>
      <c r="Q76" s="24"/>
    </row>
    <row r="77" spans="1:17" x14ac:dyDescent="0.2">
      <c r="A77" s="17">
        <v>75</v>
      </c>
      <c r="B77" s="12">
        <v>9</v>
      </c>
      <c r="C77" s="13">
        <v>9</v>
      </c>
      <c r="D77" s="13">
        <v>9</v>
      </c>
      <c r="E77" s="13">
        <v>9</v>
      </c>
      <c r="F77" s="13">
        <v>13</v>
      </c>
      <c r="G77" s="3">
        <f t="shared" si="17"/>
        <v>28.905191586619523</v>
      </c>
      <c r="H77" s="3">
        <f t="shared" si="18"/>
        <v>23.346225816702614</v>
      </c>
      <c r="I77" s="3">
        <f t="shared" si="19"/>
        <v>31.064404627227511</v>
      </c>
      <c r="J77" s="3">
        <f t="shared" si="9"/>
        <v>0.1034321981982935</v>
      </c>
      <c r="K77" s="4">
        <f t="shared" si="10"/>
        <v>3.984993301235359E-4</v>
      </c>
      <c r="L77" s="4">
        <f t="shared" si="11"/>
        <v>0.89616930247155413</v>
      </c>
      <c r="M77" s="4">
        <f t="shared" si="12"/>
        <v>2.8926144422851871E-14</v>
      </c>
      <c r="N77" s="4">
        <f t="shared" si="13"/>
        <v>0.89616930247155413</v>
      </c>
      <c r="O77" s="10" t="str">
        <f t="shared" si="20"/>
        <v>HSB</v>
      </c>
      <c r="P77" s="23"/>
      <c r="Q77" s="24"/>
    </row>
    <row r="78" spans="1:17" x14ac:dyDescent="0.2">
      <c r="A78" s="17">
        <v>76</v>
      </c>
      <c r="B78" s="12">
        <v>1</v>
      </c>
      <c r="C78" s="13">
        <v>1</v>
      </c>
      <c r="D78" s="13">
        <v>9</v>
      </c>
      <c r="E78" s="13">
        <v>3</v>
      </c>
      <c r="F78" s="13">
        <v>9</v>
      </c>
      <c r="G78" s="3">
        <f t="shared" si="17"/>
        <v>-7.2181559703380582E-2</v>
      </c>
      <c r="H78" s="3">
        <f t="shared" si="18"/>
        <v>7.2422357680839102</v>
      </c>
      <c r="I78" s="3">
        <f t="shared" si="19"/>
        <v>-2.2407572799007767</v>
      </c>
      <c r="J78" s="3">
        <f t="shared" si="9"/>
        <v>6.6489994913045906E-4</v>
      </c>
      <c r="K78" s="4">
        <f t="shared" si="10"/>
        <v>0.99854440712880788</v>
      </c>
      <c r="L78" s="4">
        <f t="shared" si="11"/>
        <v>7.6024895324330627E-5</v>
      </c>
      <c r="M78" s="4">
        <f t="shared" si="12"/>
        <v>7.1466802673733675E-4</v>
      </c>
      <c r="N78" s="4">
        <f t="shared" si="13"/>
        <v>0.99854440712880788</v>
      </c>
      <c r="O78" s="10" t="str">
        <f t="shared" si="20"/>
        <v>DDF</v>
      </c>
      <c r="P78" s="23"/>
      <c r="Q78" s="24"/>
    </row>
    <row r="79" spans="1:17" x14ac:dyDescent="0.2">
      <c r="A79" s="17">
        <v>77</v>
      </c>
      <c r="B79" s="12">
        <v>1</v>
      </c>
      <c r="C79" s="13">
        <v>1</v>
      </c>
      <c r="D79" s="13">
        <v>1</v>
      </c>
      <c r="E79" s="13">
        <v>1</v>
      </c>
      <c r="F79" s="13">
        <v>1</v>
      </c>
      <c r="G79" s="3">
        <f t="shared" si="17"/>
        <v>-11.311982341810843</v>
      </c>
      <c r="H79" s="3">
        <f t="shared" si="18"/>
        <v>-16.614500905414907</v>
      </c>
      <c r="I79" s="3">
        <f t="shared" si="19"/>
        <v>-25.391878073736194</v>
      </c>
      <c r="J79" s="3">
        <f t="shared" si="9"/>
        <v>1.2225402141078876E-5</v>
      </c>
      <c r="K79" s="4">
        <f t="shared" si="10"/>
        <v>6.0870742780928531E-8</v>
      </c>
      <c r="L79" s="4">
        <f t="shared" si="11"/>
        <v>9.3851697367316428E-12</v>
      </c>
      <c r="M79" s="4">
        <f t="shared" si="12"/>
        <v>0.99998771371773088</v>
      </c>
      <c r="N79" s="4">
        <f t="shared" si="13"/>
        <v>0.99998771371773088</v>
      </c>
      <c r="O79" s="10" t="str">
        <f t="shared" si="20"/>
        <v>LSB</v>
      </c>
      <c r="P79" s="23"/>
      <c r="Q79" s="24"/>
    </row>
    <row r="80" spans="1:17" x14ac:dyDescent="0.2">
      <c r="A80" s="17">
        <v>78</v>
      </c>
      <c r="B80" s="12">
        <v>1</v>
      </c>
      <c r="C80" s="13">
        <v>1</v>
      </c>
      <c r="D80" s="13">
        <v>1</v>
      </c>
      <c r="E80" s="13">
        <v>1</v>
      </c>
      <c r="F80" s="13">
        <v>1</v>
      </c>
      <c r="G80" s="3">
        <f t="shared" si="17"/>
        <v>-11.311982341810843</v>
      </c>
      <c r="H80" s="3">
        <f t="shared" si="18"/>
        <v>-16.614500905414907</v>
      </c>
      <c r="I80" s="3">
        <f t="shared" si="19"/>
        <v>-25.391878073736194</v>
      </c>
      <c r="J80" s="3">
        <f t="shared" si="9"/>
        <v>1.2225402141078876E-5</v>
      </c>
      <c r="K80" s="4">
        <f t="shared" si="10"/>
        <v>6.0870742780928531E-8</v>
      </c>
      <c r="L80" s="4">
        <f t="shared" si="11"/>
        <v>9.3851697367316428E-12</v>
      </c>
      <c r="M80" s="4">
        <f t="shared" si="12"/>
        <v>0.99998771371773088</v>
      </c>
      <c r="N80" s="4">
        <f t="shared" si="13"/>
        <v>0.99998771371773088</v>
      </c>
      <c r="O80" s="10" t="str">
        <f t="shared" si="20"/>
        <v>LSB</v>
      </c>
      <c r="P80" s="23"/>
      <c r="Q80" s="24"/>
    </row>
    <row r="81" spans="1:17" x14ac:dyDescent="0.2">
      <c r="A81" s="17">
        <v>79</v>
      </c>
      <c r="B81" s="12">
        <v>9</v>
      </c>
      <c r="C81" s="13">
        <v>9</v>
      </c>
      <c r="D81" s="13">
        <v>9</v>
      </c>
      <c r="E81" s="13">
        <v>9</v>
      </c>
      <c r="F81" s="13">
        <v>13</v>
      </c>
      <c r="G81" s="3">
        <f t="shared" si="17"/>
        <v>28.905191586619523</v>
      </c>
      <c r="H81" s="3">
        <f t="shared" si="18"/>
        <v>23.346225816702614</v>
      </c>
      <c r="I81" s="3">
        <f t="shared" si="19"/>
        <v>31.064404627227511</v>
      </c>
      <c r="J81" s="3">
        <f t="shared" si="9"/>
        <v>0.1034321981982935</v>
      </c>
      <c r="K81" s="4">
        <f t="shared" si="10"/>
        <v>3.984993301235359E-4</v>
      </c>
      <c r="L81" s="4">
        <f t="shared" si="11"/>
        <v>0.89616930247155413</v>
      </c>
      <c r="M81" s="4">
        <f t="shared" si="12"/>
        <v>2.8926144422851871E-14</v>
      </c>
      <c r="N81" s="4">
        <f t="shared" si="13"/>
        <v>0.89616930247155413</v>
      </c>
      <c r="O81" s="10" t="str">
        <f t="shared" si="20"/>
        <v>HSB</v>
      </c>
      <c r="P81" s="23"/>
      <c r="Q81" s="24"/>
    </row>
    <row r="82" spans="1:17" x14ac:dyDescent="0.2">
      <c r="A82" s="17">
        <v>80</v>
      </c>
      <c r="B82" s="12">
        <v>1</v>
      </c>
      <c r="C82" s="13">
        <v>1</v>
      </c>
      <c r="D82" s="13">
        <v>9</v>
      </c>
      <c r="E82" s="13">
        <v>1</v>
      </c>
      <c r="F82" s="13">
        <v>1</v>
      </c>
      <c r="G82" s="3">
        <f t="shared" si="17"/>
        <v>-2.236259189370843</v>
      </c>
      <c r="H82" s="3">
        <f t="shared" si="18"/>
        <v>6.5141505928474928</v>
      </c>
      <c r="I82" s="3">
        <f t="shared" si="19"/>
        <v>-12.036008286199152</v>
      </c>
      <c r="J82" s="3">
        <f t="shared" si="9"/>
        <v>1.5813694539259404E-4</v>
      </c>
      <c r="K82" s="4">
        <f t="shared" si="10"/>
        <v>0.99836196790872378</v>
      </c>
      <c r="L82" s="4">
        <f t="shared" si="11"/>
        <v>8.7711469838764964E-9</v>
      </c>
      <c r="M82" s="4">
        <f t="shared" si="12"/>
        <v>1.4798863747363499E-3</v>
      </c>
      <c r="N82" s="4">
        <f t="shared" si="13"/>
        <v>0.99836196790872378</v>
      </c>
      <c r="O82" s="10" t="str">
        <f t="shared" si="20"/>
        <v>DDF</v>
      </c>
      <c r="P82" s="23"/>
      <c r="Q82" s="24"/>
    </row>
    <row r="83" spans="1:17" x14ac:dyDescent="0.2">
      <c r="A83" s="17">
        <v>81</v>
      </c>
      <c r="B83" s="12">
        <v>9</v>
      </c>
      <c r="C83" s="13">
        <v>1</v>
      </c>
      <c r="D83" s="13">
        <v>1</v>
      </c>
      <c r="E83" s="13">
        <v>1</v>
      </c>
      <c r="F83" s="13">
        <v>1</v>
      </c>
      <c r="G83" s="3">
        <f t="shared" si="17"/>
        <v>5.6470176321109964</v>
      </c>
      <c r="H83" s="3">
        <f t="shared" si="18"/>
        <v>-14.04457502979834</v>
      </c>
      <c r="I83" s="3">
        <f t="shared" si="19"/>
        <v>-12.555851630247155</v>
      </c>
      <c r="J83" s="3">
        <f t="shared" si="9"/>
        <v>0.99648436509211458</v>
      </c>
      <c r="K83" s="4">
        <f t="shared" si="10"/>
        <v>2.7958924158787397E-9</v>
      </c>
      <c r="L83" s="4">
        <f t="shared" si="11"/>
        <v>1.2389814766827837E-8</v>
      </c>
      <c r="M83" s="4">
        <f t="shared" si="12"/>
        <v>3.5156197221781005E-3</v>
      </c>
      <c r="N83" s="4">
        <f t="shared" si="13"/>
        <v>0.99648436509211458</v>
      </c>
      <c r="O83" s="10" t="str">
        <f t="shared" si="20"/>
        <v>PDF</v>
      </c>
      <c r="P83" s="23"/>
      <c r="Q83" s="24"/>
    </row>
    <row r="84" spans="1:17" x14ac:dyDescent="0.2">
      <c r="A84" s="17">
        <v>82</v>
      </c>
      <c r="B84" s="12">
        <v>1</v>
      </c>
      <c r="C84" s="13">
        <v>1</v>
      </c>
      <c r="D84" s="13">
        <v>1</v>
      </c>
      <c r="E84" s="13">
        <v>1</v>
      </c>
      <c r="F84" s="13">
        <v>1</v>
      </c>
      <c r="G84" s="3">
        <f t="shared" si="17"/>
        <v>-11.311982341810843</v>
      </c>
      <c r="H84" s="3">
        <f t="shared" si="18"/>
        <v>-16.614500905414907</v>
      </c>
      <c r="I84" s="3">
        <f t="shared" si="19"/>
        <v>-25.391878073736194</v>
      </c>
      <c r="J84" s="3">
        <f t="shared" ref="J84:J102" si="21">1 / (1 + EXP(- G84 ) + EXP(H84 - G84 ) + EXP( I84  - G84) )</f>
        <v>1.2225402141078876E-5</v>
      </c>
      <c r="K84" s="4">
        <f t="shared" ref="K84:K102" si="22">1 / (1 + EXP(G84 - H84 ) +
EXP( -H84 ) + EXP( I84 - H84 ))</f>
        <v>6.0870742780928531E-8</v>
      </c>
      <c r="L84" s="4">
        <f t="shared" ref="L84:L102" si="23">1 / (1 + EXP( G84 - I84 ) + EXP( H84 - I84 ) + EXP( -I84 ))</f>
        <v>9.3851697367316428E-12</v>
      </c>
      <c r="M84" s="4">
        <f t="shared" ref="M84:M102" si="24">1 / (1 + EXP( G84 ) + EXP(H84 ) + EXP(I84 ))</f>
        <v>0.99998771371773088</v>
      </c>
      <c r="N84" s="4">
        <f t="shared" ref="N84:N102" si="25">MAX(J84:M84)</f>
        <v>0.99998771371773088</v>
      </c>
      <c r="O84" s="10" t="str">
        <f t="shared" si="20"/>
        <v>LSB</v>
      </c>
      <c r="P84" s="23"/>
      <c r="Q84" s="24"/>
    </row>
    <row r="85" spans="1:17" x14ac:dyDescent="0.2">
      <c r="A85" s="17">
        <v>83</v>
      </c>
      <c r="B85" s="12">
        <v>1</v>
      </c>
      <c r="C85" s="13">
        <v>9</v>
      </c>
      <c r="D85" s="13">
        <v>1</v>
      </c>
      <c r="E85" s="13">
        <v>9</v>
      </c>
      <c r="F85" s="13">
        <v>9</v>
      </c>
      <c r="G85" s="3">
        <f t="shared" si="17"/>
        <v>1.7473354558229721</v>
      </c>
      <c r="H85" s="3">
        <f t="shared" si="18"/>
        <v>-3.0525330264475237</v>
      </c>
      <c r="I85" s="3">
        <f t="shared" si="19"/>
        <v>0.73755209497219099</v>
      </c>
      <c r="J85" s="3">
        <f t="shared" si="21"/>
        <v>0.64651007262298976</v>
      </c>
      <c r="K85" s="4">
        <f t="shared" si="22"/>
        <v>5.3213141634683957E-3</v>
      </c>
      <c r="L85" s="4">
        <f t="shared" si="23"/>
        <v>0.23552225674835331</v>
      </c>
      <c r="M85" s="4">
        <f t="shared" si="24"/>
        <v>0.11264635646518854</v>
      </c>
      <c r="N85" s="4">
        <f t="shared" si="25"/>
        <v>0.64651007262298976</v>
      </c>
      <c r="O85" s="10" t="str">
        <f t="shared" si="20"/>
        <v>PDF</v>
      </c>
      <c r="P85" s="23"/>
      <c r="Q85" s="24"/>
    </row>
    <row r="86" spans="1:17" x14ac:dyDescent="0.2">
      <c r="A86" s="17">
        <v>84</v>
      </c>
      <c r="B86" s="12">
        <v>1</v>
      </c>
      <c r="C86" s="13">
        <v>1</v>
      </c>
      <c r="D86" s="13">
        <v>1</v>
      </c>
      <c r="E86" s="13">
        <v>1</v>
      </c>
      <c r="F86" s="13">
        <v>1</v>
      </c>
      <c r="G86" s="3">
        <f t="shared" si="17"/>
        <v>-11.311982341810843</v>
      </c>
      <c r="H86" s="3">
        <f t="shared" si="18"/>
        <v>-16.614500905414907</v>
      </c>
      <c r="I86" s="3">
        <f t="shared" si="19"/>
        <v>-25.391878073736194</v>
      </c>
      <c r="J86" s="3">
        <f t="shared" si="21"/>
        <v>1.2225402141078876E-5</v>
      </c>
      <c r="K86" s="4">
        <f t="shared" si="22"/>
        <v>6.0870742780928531E-8</v>
      </c>
      <c r="L86" s="4">
        <f t="shared" si="23"/>
        <v>9.3851697367316428E-12</v>
      </c>
      <c r="M86" s="4">
        <f t="shared" si="24"/>
        <v>0.99998771371773088</v>
      </c>
      <c r="N86" s="4">
        <f t="shared" si="25"/>
        <v>0.99998771371773088</v>
      </c>
      <c r="O86" s="10" t="str">
        <f t="shared" si="20"/>
        <v>LSB</v>
      </c>
      <c r="P86" s="23"/>
      <c r="Q86" s="24"/>
    </row>
    <row r="87" spans="1:17" x14ac:dyDescent="0.2">
      <c r="A87" s="17">
        <v>85</v>
      </c>
      <c r="B87" s="12">
        <v>9</v>
      </c>
      <c r="C87" s="13">
        <v>9</v>
      </c>
      <c r="D87" s="13">
        <v>1</v>
      </c>
      <c r="E87" s="13">
        <v>1</v>
      </c>
      <c r="F87" s="13">
        <v>1</v>
      </c>
      <c r="G87" s="3">
        <f t="shared" si="17"/>
        <v>16.788822937683236</v>
      </c>
      <c r="H87" s="3">
        <f t="shared" si="18"/>
        <v>0.80614096385038048</v>
      </c>
      <c r="I87" s="3">
        <f t="shared" si="19"/>
        <v>-0.79768767935683327</v>
      </c>
      <c r="J87" s="3">
        <f t="shared" si="21"/>
        <v>0.99999981133632365</v>
      </c>
      <c r="K87" s="4">
        <f t="shared" si="22"/>
        <v>1.1450101349614789E-7</v>
      </c>
      <c r="L87" s="4">
        <f t="shared" si="23"/>
        <v>2.3029017040931311E-8</v>
      </c>
      <c r="M87" s="4">
        <f t="shared" si="24"/>
        <v>5.1133645776055347E-8</v>
      </c>
      <c r="N87" s="4">
        <f t="shared" si="25"/>
        <v>0.99999981133632365</v>
      </c>
      <c r="O87" s="10" t="str">
        <f t="shared" si="20"/>
        <v>PDF</v>
      </c>
      <c r="P87" s="23"/>
      <c r="Q87" s="24"/>
    </row>
    <row r="88" spans="1:17" x14ac:dyDescent="0.2">
      <c r="A88" s="17">
        <v>86</v>
      </c>
      <c r="B88" s="12">
        <v>1</v>
      </c>
      <c r="C88" s="13">
        <v>1</v>
      </c>
      <c r="D88" s="13">
        <v>9</v>
      </c>
      <c r="E88" s="13">
        <v>3</v>
      </c>
      <c r="F88" s="13">
        <v>9</v>
      </c>
      <c r="G88" s="3">
        <f t="shared" si="17"/>
        <v>-7.2181559703380582E-2</v>
      </c>
      <c r="H88" s="3">
        <f t="shared" si="18"/>
        <v>7.2422357680839102</v>
      </c>
      <c r="I88" s="3">
        <f t="shared" si="19"/>
        <v>-2.2407572799007767</v>
      </c>
      <c r="J88" s="3">
        <f t="shared" si="21"/>
        <v>6.6489994913045906E-4</v>
      </c>
      <c r="K88" s="4">
        <f t="shared" si="22"/>
        <v>0.99854440712880788</v>
      </c>
      <c r="L88" s="4">
        <f t="shared" si="23"/>
        <v>7.6024895324330627E-5</v>
      </c>
      <c r="M88" s="4">
        <f t="shared" si="24"/>
        <v>7.1466802673733675E-4</v>
      </c>
      <c r="N88" s="4">
        <f t="shared" si="25"/>
        <v>0.99854440712880788</v>
      </c>
      <c r="O88" s="10" t="str">
        <f t="shared" si="20"/>
        <v>DDF</v>
      </c>
      <c r="P88" s="23"/>
      <c r="Q88" s="24"/>
    </row>
    <row r="89" spans="1:17" x14ac:dyDescent="0.2">
      <c r="A89" s="17">
        <v>87</v>
      </c>
      <c r="B89" s="12">
        <v>1</v>
      </c>
      <c r="C89" s="13">
        <v>1</v>
      </c>
      <c r="D89" s="13">
        <v>1</v>
      </c>
      <c r="E89" s="13">
        <v>1</v>
      </c>
      <c r="F89" s="13">
        <v>1</v>
      </c>
      <c r="G89" s="3">
        <f t="shared" si="17"/>
        <v>-11.311982341810843</v>
      </c>
      <c r="H89" s="3">
        <f t="shared" si="18"/>
        <v>-16.614500905414907</v>
      </c>
      <c r="I89" s="3">
        <f t="shared" si="19"/>
        <v>-25.391878073736194</v>
      </c>
      <c r="J89" s="3">
        <f t="shared" si="21"/>
        <v>1.2225402141078876E-5</v>
      </c>
      <c r="K89" s="4">
        <f t="shared" si="22"/>
        <v>6.0870742780928531E-8</v>
      </c>
      <c r="L89" s="4">
        <f t="shared" si="23"/>
        <v>9.3851697367316428E-12</v>
      </c>
      <c r="M89" s="4">
        <f t="shared" si="24"/>
        <v>0.99998771371773088</v>
      </c>
      <c r="N89" s="4">
        <f t="shared" si="25"/>
        <v>0.99998771371773088</v>
      </c>
      <c r="O89" s="10" t="str">
        <f t="shared" si="20"/>
        <v>LSB</v>
      </c>
      <c r="P89" s="23"/>
      <c r="Q89" s="24"/>
    </row>
    <row r="90" spans="1:17" x14ac:dyDescent="0.2">
      <c r="A90" s="17">
        <v>88</v>
      </c>
      <c r="B90" s="12">
        <v>1</v>
      </c>
      <c r="C90" s="13">
        <v>1</v>
      </c>
      <c r="D90" s="13">
        <v>1</v>
      </c>
      <c r="E90" s="13">
        <v>1</v>
      </c>
      <c r="F90" s="13">
        <v>1</v>
      </c>
      <c r="G90" s="3">
        <f t="shared" si="17"/>
        <v>-11.311982341810843</v>
      </c>
      <c r="H90" s="3">
        <f t="shared" si="18"/>
        <v>-16.614500905414907</v>
      </c>
      <c r="I90" s="3">
        <f t="shared" si="19"/>
        <v>-25.391878073736194</v>
      </c>
      <c r="J90" s="3">
        <f t="shared" si="21"/>
        <v>1.2225402141078876E-5</v>
      </c>
      <c r="K90" s="4">
        <f t="shared" si="22"/>
        <v>6.0870742780928531E-8</v>
      </c>
      <c r="L90" s="4">
        <f t="shared" si="23"/>
        <v>9.3851697367316428E-12</v>
      </c>
      <c r="M90" s="4">
        <f t="shared" si="24"/>
        <v>0.99998771371773088</v>
      </c>
      <c r="N90" s="4">
        <f t="shared" si="25"/>
        <v>0.99998771371773088</v>
      </c>
      <c r="O90" s="10" t="str">
        <f t="shared" si="20"/>
        <v>LSB</v>
      </c>
      <c r="P90" s="23"/>
      <c r="Q90" s="24"/>
    </row>
    <row r="91" spans="1:17" x14ac:dyDescent="0.2">
      <c r="A91" s="17">
        <v>89</v>
      </c>
      <c r="B91" s="12">
        <v>9</v>
      </c>
      <c r="C91" s="13">
        <v>9</v>
      </c>
      <c r="D91" s="13">
        <v>9</v>
      </c>
      <c r="E91" s="13">
        <v>9</v>
      </c>
      <c r="F91" s="13">
        <v>13</v>
      </c>
      <c r="G91" s="3">
        <f t="shared" si="17"/>
        <v>28.905191586619523</v>
      </c>
      <c r="H91" s="3">
        <f t="shared" si="18"/>
        <v>23.346225816702614</v>
      </c>
      <c r="I91" s="3">
        <f t="shared" si="19"/>
        <v>31.064404627227511</v>
      </c>
      <c r="J91" s="3">
        <f t="shared" si="21"/>
        <v>0.1034321981982935</v>
      </c>
      <c r="K91" s="4">
        <f t="shared" si="22"/>
        <v>3.984993301235359E-4</v>
      </c>
      <c r="L91" s="4">
        <f t="shared" si="23"/>
        <v>0.89616930247155413</v>
      </c>
      <c r="M91" s="4">
        <f t="shared" si="24"/>
        <v>2.8926144422851871E-14</v>
      </c>
      <c r="N91" s="4">
        <f t="shared" si="25"/>
        <v>0.89616930247155413</v>
      </c>
      <c r="O91" s="10" t="str">
        <f t="shared" si="20"/>
        <v>HSB</v>
      </c>
      <c r="P91" s="23"/>
      <c r="Q91" s="24"/>
    </row>
    <row r="92" spans="1:17" x14ac:dyDescent="0.2">
      <c r="A92" s="17">
        <v>90</v>
      </c>
      <c r="B92" s="12">
        <v>9</v>
      </c>
      <c r="C92" s="13">
        <v>9</v>
      </c>
      <c r="D92" s="13">
        <v>1</v>
      </c>
      <c r="E92" s="13">
        <v>1</v>
      </c>
      <c r="F92" s="13">
        <v>1</v>
      </c>
      <c r="G92" s="3">
        <f t="shared" si="17"/>
        <v>16.788822937683236</v>
      </c>
      <c r="H92" s="3">
        <f t="shared" si="18"/>
        <v>0.80614096385038048</v>
      </c>
      <c r="I92" s="3">
        <f t="shared" si="19"/>
        <v>-0.79768767935683327</v>
      </c>
      <c r="J92" s="3">
        <f t="shared" si="21"/>
        <v>0.99999981133632365</v>
      </c>
      <c r="K92" s="4">
        <f t="shared" si="22"/>
        <v>1.1450101349614789E-7</v>
      </c>
      <c r="L92" s="4">
        <f t="shared" si="23"/>
        <v>2.3029017040931311E-8</v>
      </c>
      <c r="M92" s="4">
        <f t="shared" si="24"/>
        <v>5.1133645776055347E-8</v>
      </c>
      <c r="N92" s="4">
        <f t="shared" si="25"/>
        <v>0.99999981133632365</v>
      </c>
      <c r="O92" s="10" t="str">
        <f t="shared" si="20"/>
        <v>PDF</v>
      </c>
      <c r="P92" s="23"/>
      <c r="Q92" s="24"/>
    </row>
    <row r="93" spans="1:17" x14ac:dyDescent="0.2">
      <c r="A93" s="17">
        <v>91</v>
      </c>
      <c r="B93" s="12">
        <v>1</v>
      </c>
      <c r="C93" s="13">
        <v>1</v>
      </c>
      <c r="D93" s="13">
        <v>9</v>
      </c>
      <c r="E93" s="13">
        <v>1</v>
      </c>
      <c r="F93" s="13">
        <v>1</v>
      </c>
      <c r="G93" s="3">
        <f t="shared" si="17"/>
        <v>-2.236259189370843</v>
      </c>
      <c r="H93" s="3">
        <f t="shared" si="18"/>
        <v>6.5141505928474928</v>
      </c>
      <c r="I93" s="3">
        <f t="shared" si="19"/>
        <v>-12.036008286199152</v>
      </c>
      <c r="J93" s="3">
        <f t="shared" si="21"/>
        <v>1.5813694539259404E-4</v>
      </c>
      <c r="K93" s="4">
        <f t="shared" si="22"/>
        <v>0.99836196790872378</v>
      </c>
      <c r="L93" s="4">
        <f t="shared" si="23"/>
        <v>8.7711469838764964E-9</v>
      </c>
      <c r="M93" s="4">
        <f t="shared" si="24"/>
        <v>1.4798863747363499E-3</v>
      </c>
      <c r="N93" s="4">
        <f t="shared" si="25"/>
        <v>0.99836196790872378</v>
      </c>
      <c r="O93" s="10" t="str">
        <f t="shared" si="20"/>
        <v>DDF</v>
      </c>
      <c r="P93" s="23"/>
      <c r="Q93" s="24"/>
    </row>
    <row r="94" spans="1:17" x14ac:dyDescent="0.2">
      <c r="A94" s="17">
        <v>92</v>
      </c>
      <c r="B94" s="12">
        <v>1</v>
      </c>
      <c r="C94" s="13">
        <v>1</v>
      </c>
      <c r="D94" s="13">
        <v>1</v>
      </c>
      <c r="E94" s="13">
        <v>1</v>
      </c>
      <c r="F94" s="13">
        <v>1</v>
      </c>
      <c r="G94" s="3">
        <f t="shared" si="17"/>
        <v>-11.311982341810843</v>
      </c>
      <c r="H94" s="3">
        <f t="shared" si="18"/>
        <v>-16.614500905414907</v>
      </c>
      <c r="I94" s="3">
        <f t="shared" si="19"/>
        <v>-25.391878073736194</v>
      </c>
      <c r="J94" s="3">
        <f t="shared" si="21"/>
        <v>1.2225402141078876E-5</v>
      </c>
      <c r="K94" s="4">
        <f t="shared" si="22"/>
        <v>6.0870742780928531E-8</v>
      </c>
      <c r="L94" s="4">
        <f t="shared" si="23"/>
        <v>9.3851697367316428E-12</v>
      </c>
      <c r="M94" s="4">
        <f t="shared" si="24"/>
        <v>0.99998771371773088</v>
      </c>
      <c r="N94" s="4">
        <f t="shared" si="25"/>
        <v>0.99998771371773088</v>
      </c>
      <c r="O94" s="10" t="str">
        <f t="shared" si="20"/>
        <v>LSB</v>
      </c>
      <c r="P94" s="23"/>
      <c r="Q94" s="24"/>
    </row>
    <row r="95" spans="1:17" x14ac:dyDescent="0.2">
      <c r="A95" s="17">
        <v>93</v>
      </c>
      <c r="B95" s="12">
        <v>1</v>
      </c>
      <c r="C95" s="13">
        <v>1</v>
      </c>
      <c r="D95" s="13">
        <v>9</v>
      </c>
      <c r="E95" s="13">
        <v>9</v>
      </c>
      <c r="F95" s="13">
        <v>1</v>
      </c>
      <c r="G95" s="3">
        <f t="shared" si="17"/>
        <v>-2.56501270617869</v>
      </c>
      <c r="H95" s="3">
        <f t="shared" si="18"/>
        <v>3.8250395396238202</v>
      </c>
      <c r="I95" s="3">
        <f t="shared" si="19"/>
        <v>-5.9346546708395671</v>
      </c>
      <c r="J95" s="3">
        <f t="shared" si="21"/>
        <v>1.6395513913429127E-3</v>
      </c>
      <c r="K95" s="4">
        <f t="shared" si="22"/>
        <v>0.97698852648454315</v>
      </c>
      <c r="L95" s="4">
        <f t="shared" si="23"/>
        <v>5.6403768681968231E-5</v>
      </c>
      <c r="M95" s="4">
        <f t="shared" si="24"/>
        <v>2.1315518355431804E-2</v>
      </c>
      <c r="N95" s="4">
        <f t="shared" si="25"/>
        <v>0.97698852648454315</v>
      </c>
      <c r="O95" s="10" t="str">
        <f t="shared" si="20"/>
        <v>DDF</v>
      </c>
      <c r="P95" s="23"/>
      <c r="Q95" s="24"/>
    </row>
    <row r="96" spans="1:17" x14ac:dyDescent="0.2">
      <c r="A96" s="17">
        <v>94</v>
      </c>
      <c r="B96" s="12">
        <v>1</v>
      </c>
      <c r="C96" s="13">
        <v>1</v>
      </c>
      <c r="D96" s="13">
        <v>1</v>
      </c>
      <c r="E96" s="13">
        <v>1</v>
      </c>
      <c r="F96" s="13">
        <v>9</v>
      </c>
      <c r="G96" s="3">
        <f t="shared" si="17"/>
        <v>-9.0657163329414203</v>
      </c>
      <c r="H96" s="3">
        <f t="shared" si="18"/>
        <v>-15.214137966872572</v>
      </c>
      <c r="I96" s="3">
        <f t="shared" si="19"/>
        <v>-17.121965471277715</v>
      </c>
      <c r="J96" s="3">
        <f t="shared" si="21"/>
        <v>1.1554711717066032E-4</v>
      </c>
      <c r="K96" s="4">
        <f t="shared" si="22"/>
        <v>2.4690707041554689E-7</v>
      </c>
      <c r="L96" s="4">
        <f t="shared" si="23"/>
        <v>3.6641611773650694E-8</v>
      </c>
      <c r="M96" s="4">
        <f t="shared" si="24"/>
        <v>0.99988416933414692</v>
      </c>
      <c r="N96" s="4">
        <f t="shared" si="25"/>
        <v>0.99988416933414692</v>
      </c>
      <c r="O96" s="10" t="str">
        <f t="shared" si="20"/>
        <v>LSB</v>
      </c>
      <c r="P96" s="23"/>
      <c r="Q96" s="24"/>
    </row>
    <row r="97" spans="1:17" x14ac:dyDescent="0.2">
      <c r="A97" s="17">
        <v>95</v>
      </c>
      <c r="B97" s="12">
        <v>1</v>
      </c>
      <c r="C97" s="13">
        <v>1</v>
      </c>
      <c r="D97" s="13">
        <v>1</v>
      </c>
      <c r="E97" s="13">
        <v>1</v>
      </c>
      <c r="F97" s="13">
        <v>1</v>
      </c>
      <c r="G97" s="3">
        <f t="shared" si="17"/>
        <v>-11.311982341810843</v>
      </c>
      <c r="H97" s="3">
        <f t="shared" si="18"/>
        <v>-16.614500905414907</v>
      </c>
      <c r="I97" s="3">
        <f t="shared" si="19"/>
        <v>-25.391878073736194</v>
      </c>
      <c r="J97" s="3">
        <f t="shared" si="21"/>
        <v>1.2225402141078876E-5</v>
      </c>
      <c r="K97" s="4">
        <f t="shared" si="22"/>
        <v>6.0870742780928531E-8</v>
      </c>
      <c r="L97" s="4">
        <f t="shared" si="23"/>
        <v>9.3851697367316428E-12</v>
      </c>
      <c r="M97" s="4">
        <f t="shared" si="24"/>
        <v>0.99998771371773088</v>
      </c>
      <c r="N97" s="4">
        <f t="shared" si="25"/>
        <v>0.99998771371773088</v>
      </c>
      <c r="O97" s="10" t="str">
        <f t="shared" si="20"/>
        <v>LSB</v>
      </c>
      <c r="P97" s="23"/>
      <c r="Q97" s="24"/>
    </row>
    <row r="98" spans="1:17" x14ac:dyDescent="0.2">
      <c r="A98" s="17">
        <v>96</v>
      </c>
      <c r="B98" s="12">
        <v>1</v>
      </c>
      <c r="C98" s="13">
        <v>9</v>
      </c>
      <c r="D98" s="13">
        <v>9</v>
      </c>
      <c r="E98" s="13">
        <v>1</v>
      </c>
      <c r="F98" s="13">
        <v>1</v>
      </c>
      <c r="G98" s="3">
        <f t="shared" si="17"/>
        <v>8.9055461162013962</v>
      </c>
      <c r="H98" s="3">
        <f t="shared" si="18"/>
        <v>21.364866586496213</v>
      </c>
      <c r="I98" s="3">
        <f t="shared" si="19"/>
        <v>-0.27784433530883001</v>
      </c>
      <c r="J98" s="3">
        <f t="shared" si="21"/>
        <v>3.8813623198566146E-6</v>
      </c>
      <c r="K98" s="4">
        <f t="shared" si="22"/>
        <v>0.99999611771249453</v>
      </c>
      <c r="L98" s="4">
        <f t="shared" si="23"/>
        <v>3.9873869867975487E-10</v>
      </c>
      <c r="M98" s="4">
        <f t="shared" si="24"/>
        <v>5.2644699231262764E-10</v>
      </c>
      <c r="N98" s="4">
        <f t="shared" si="25"/>
        <v>0.99999611771249453</v>
      </c>
      <c r="O98" s="10" t="str">
        <f t="shared" si="20"/>
        <v>DDF</v>
      </c>
      <c r="P98" s="23"/>
      <c r="Q98" s="24"/>
    </row>
    <row r="99" spans="1:17" x14ac:dyDescent="0.2">
      <c r="A99" s="17">
        <v>97</v>
      </c>
      <c r="B99" s="12">
        <v>1</v>
      </c>
      <c r="C99" s="13">
        <v>1</v>
      </c>
      <c r="D99" s="13">
        <v>1</v>
      </c>
      <c r="E99" s="13">
        <v>9</v>
      </c>
      <c r="F99" s="13">
        <v>1</v>
      </c>
      <c r="G99" s="3">
        <f t="shared" ref="G99:G102" si="26">(-16.1987374573103)+1.134465394055*D99+1.39272566319653*C99+
2.11987499674023*B99+-0.0410941896009809*E99+0.280783251108678*F99</f>
        <v>-11.64073585861869</v>
      </c>
      <c r="H99" s="3">
        <f t="shared" si="18"/>
        <v>-19.303611958638577</v>
      </c>
      <c r="I99" s="3">
        <f t="shared" si="19"/>
        <v>-19.290524458376609</v>
      </c>
      <c r="J99" s="3">
        <f t="shared" si="21"/>
        <v>8.8001246913583302E-6</v>
      </c>
      <c r="K99" s="4">
        <f t="shared" si="22"/>
        <v>4.1356523118998499E-9</v>
      </c>
      <c r="L99" s="4">
        <f t="shared" si="23"/>
        <v>4.1901333955771572E-9</v>
      </c>
      <c r="M99" s="4">
        <f t="shared" si="24"/>
        <v>0.99999119154952321</v>
      </c>
      <c r="N99" s="4">
        <f t="shared" si="25"/>
        <v>0.99999119154952321</v>
      </c>
      <c r="O99" s="10" t="str">
        <f t="shared" si="20"/>
        <v>LSB</v>
      </c>
      <c r="P99" s="23"/>
      <c r="Q99" s="24"/>
    </row>
    <row r="100" spans="1:17" x14ac:dyDescent="0.2">
      <c r="A100" s="17">
        <v>98</v>
      </c>
      <c r="B100" s="12">
        <v>1</v>
      </c>
      <c r="C100" s="13">
        <v>1</v>
      </c>
      <c r="D100" s="13">
        <v>9</v>
      </c>
      <c r="E100" s="13">
        <v>1</v>
      </c>
      <c r="F100" s="13">
        <v>1</v>
      </c>
      <c r="G100" s="3">
        <f t="shared" si="26"/>
        <v>-2.236259189370843</v>
      </c>
      <c r="H100" s="3">
        <f t="shared" si="18"/>
        <v>6.5141505928474928</v>
      </c>
      <c r="I100" s="3">
        <f t="shared" si="19"/>
        <v>-12.036008286199152</v>
      </c>
      <c r="J100" s="3">
        <f t="shared" si="21"/>
        <v>1.5813694539259404E-4</v>
      </c>
      <c r="K100" s="4">
        <f t="shared" si="22"/>
        <v>0.99836196790872378</v>
      </c>
      <c r="L100" s="4">
        <f t="shared" si="23"/>
        <v>8.7711469838764964E-9</v>
      </c>
      <c r="M100" s="4">
        <f t="shared" si="24"/>
        <v>1.4798863747363499E-3</v>
      </c>
      <c r="N100" s="4">
        <f t="shared" si="25"/>
        <v>0.99836196790872378</v>
      </c>
      <c r="O100" s="10" t="str">
        <f t="shared" si="20"/>
        <v>DDF</v>
      </c>
      <c r="P100" s="23"/>
      <c r="Q100" s="24"/>
    </row>
    <row r="101" spans="1:17" x14ac:dyDescent="0.2">
      <c r="A101" s="17">
        <v>99</v>
      </c>
      <c r="B101" s="12">
        <v>9</v>
      </c>
      <c r="C101" s="13">
        <v>9</v>
      </c>
      <c r="D101" s="13">
        <v>9</v>
      </c>
      <c r="E101" s="13">
        <v>1</v>
      </c>
      <c r="F101" s="13">
        <v>1</v>
      </c>
      <c r="G101" s="3">
        <f t="shared" si="26"/>
        <v>25.864546090123234</v>
      </c>
      <c r="H101" s="3">
        <f t="shared" si="18"/>
        <v>23.934792462112778</v>
      </c>
      <c r="I101" s="3">
        <f t="shared" si="19"/>
        <v>12.558182108180208</v>
      </c>
      <c r="J101" s="3">
        <f t="shared" si="21"/>
        <v>0.87322087898622314</v>
      </c>
      <c r="K101" s="4">
        <f t="shared" si="22"/>
        <v>0.12677766808211899</v>
      </c>
      <c r="L101" s="4">
        <f t="shared" si="23"/>
        <v>1.4529265494046843E-6</v>
      </c>
      <c r="M101" s="4">
        <f t="shared" si="24"/>
        <v>5.1085125825085372E-12</v>
      </c>
      <c r="N101" s="4">
        <f t="shared" si="25"/>
        <v>0.87322087898622314</v>
      </c>
      <c r="O101" s="10" t="str">
        <f t="shared" si="20"/>
        <v>PDF</v>
      </c>
      <c r="P101" s="23"/>
      <c r="Q101" s="24"/>
    </row>
    <row r="102" spans="1:17" ht="16" thickBot="1" x14ac:dyDescent="0.25">
      <c r="A102" s="18">
        <v>100</v>
      </c>
      <c r="B102" s="14">
        <v>9</v>
      </c>
      <c r="C102" s="15">
        <v>9</v>
      </c>
      <c r="D102" s="15">
        <v>9</v>
      </c>
      <c r="E102" s="15">
        <v>19</v>
      </c>
      <c r="F102" s="15">
        <v>19</v>
      </c>
      <c r="G102" s="5">
        <f t="shared" si="26"/>
        <v>30.178949197261783</v>
      </c>
      <c r="H102" s="5">
        <f t="shared" si="18"/>
        <v>21.035109204079774</v>
      </c>
      <c r="I102" s="5">
        <f t="shared" si="19"/>
        <v>44.893531098270849</v>
      </c>
      <c r="J102" s="5">
        <f t="shared" si="21"/>
        <v>4.0694723322695559E-7</v>
      </c>
      <c r="K102" s="6">
        <f t="shared" si="22"/>
        <v>4.34929482060088E-11</v>
      </c>
      <c r="L102" s="6">
        <f t="shared" si="23"/>
        <v>0.99999959300927377</v>
      </c>
      <c r="M102" s="6">
        <f t="shared" si="24"/>
        <v>3.1841021654916533E-20</v>
      </c>
      <c r="N102" s="6">
        <f t="shared" si="25"/>
        <v>0.99999959300927377</v>
      </c>
      <c r="O102" s="11" t="str">
        <f t="shared" si="20"/>
        <v>HSB</v>
      </c>
      <c r="P102" s="23"/>
      <c r="Q102" s="24"/>
    </row>
    <row r="103" spans="1:17" x14ac:dyDescent="0.2">
      <c r="A103" s="23"/>
      <c r="B103" s="23"/>
      <c r="C103" s="23"/>
      <c r="D103" s="23"/>
      <c r="E103" s="23"/>
      <c r="F103" s="23"/>
      <c r="G103" s="23"/>
      <c r="H103" s="23"/>
      <c r="I103" s="23"/>
      <c r="J103" s="23"/>
      <c r="K103" s="23"/>
      <c r="L103" s="23"/>
      <c r="M103" s="23"/>
      <c r="N103" s="23"/>
      <c r="O103" s="23"/>
      <c r="P103" s="23"/>
      <c r="Q103" s="24"/>
    </row>
    <row r="104" spans="1:17" x14ac:dyDescent="0.2">
      <c r="A104" s="17"/>
      <c r="B104" s="23"/>
      <c r="C104" s="23"/>
      <c r="D104" s="23"/>
      <c r="E104" s="23"/>
      <c r="F104" s="23"/>
      <c r="G104" s="23"/>
      <c r="H104" s="23"/>
      <c r="I104" s="23"/>
      <c r="J104" s="23"/>
      <c r="K104" s="23"/>
      <c r="L104" s="23"/>
      <c r="M104" s="23"/>
      <c r="N104" s="23"/>
      <c r="O104" s="23"/>
      <c r="P104" s="23"/>
      <c r="Q104" s="24"/>
    </row>
    <row r="105" spans="1:17" x14ac:dyDescent="0.2">
      <c r="A105" s="17"/>
      <c r="B105" s="23"/>
      <c r="C105" s="23"/>
      <c r="D105" s="23"/>
      <c r="E105" s="23"/>
      <c r="F105" s="23"/>
      <c r="G105" s="23"/>
      <c r="H105" s="23"/>
      <c r="I105" s="23"/>
      <c r="J105" s="23"/>
      <c r="K105" s="23"/>
      <c r="L105" s="23"/>
      <c r="M105" s="23"/>
      <c r="N105" s="23"/>
      <c r="O105" s="23"/>
      <c r="P105" s="23"/>
      <c r="Q105" s="24"/>
    </row>
    <row r="106" spans="1:17" x14ac:dyDescent="0.2">
      <c r="A106" s="17"/>
      <c r="B106" s="23"/>
      <c r="C106" s="23"/>
      <c r="D106" s="23"/>
      <c r="E106" s="23"/>
      <c r="F106" s="23"/>
      <c r="G106" s="23"/>
      <c r="H106" s="23"/>
      <c r="I106" s="23"/>
      <c r="J106" s="23"/>
      <c r="K106" s="23"/>
      <c r="L106" s="23"/>
      <c r="M106" s="23"/>
      <c r="N106" s="23"/>
      <c r="O106" s="23"/>
      <c r="P106" s="23"/>
      <c r="Q106" s="24"/>
    </row>
    <row r="107" spans="1:17" x14ac:dyDescent="0.2">
      <c r="A107" s="17"/>
      <c r="B107" s="23"/>
      <c r="C107" s="23"/>
      <c r="D107" s="23"/>
      <c r="E107" s="23"/>
      <c r="F107" s="23"/>
      <c r="G107" s="23"/>
      <c r="H107" s="23"/>
      <c r="I107" s="23"/>
      <c r="J107" s="23"/>
      <c r="K107" s="23"/>
      <c r="L107" s="23"/>
      <c r="M107" s="23"/>
      <c r="N107" s="23"/>
      <c r="O107" s="23"/>
      <c r="P107" s="23"/>
      <c r="Q107" s="24"/>
    </row>
    <row r="108" spans="1:17" x14ac:dyDescent="0.2">
      <c r="A108" s="17"/>
      <c r="B108" s="23"/>
      <c r="C108" s="23"/>
      <c r="D108" s="23"/>
      <c r="E108" s="23"/>
      <c r="F108" s="23"/>
      <c r="G108" s="23"/>
      <c r="H108" s="23"/>
      <c r="I108" s="23"/>
      <c r="J108" s="23"/>
      <c r="K108" s="23"/>
      <c r="L108" s="23"/>
      <c r="M108" s="23"/>
      <c r="N108" s="23"/>
      <c r="O108" s="23"/>
      <c r="P108" s="23"/>
      <c r="Q108" s="24"/>
    </row>
    <row r="109" spans="1:17" x14ac:dyDescent="0.2">
      <c r="A109" s="17"/>
      <c r="B109" s="23"/>
      <c r="C109" s="23"/>
      <c r="D109" s="23"/>
      <c r="E109" s="23"/>
      <c r="F109" s="23"/>
      <c r="G109" s="23"/>
      <c r="H109" s="23"/>
      <c r="I109" s="23"/>
      <c r="J109" s="23"/>
      <c r="K109" s="23"/>
      <c r="L109" s="23"/>
      <c r="M109" s="23"/>
      <c r="N109" s="23"/>
      <c r="O109" s="23"/>
      <c r="P109" s="23"/>
      <c r="Q109" s="24"/>
    </row>
    <row r="110" spans="1:17" x14ac:dyDescent="0.2">
      <c r="A110" s="17"/>
      <c r="B110" s="23"/>
      <c r="C110" s="23"/>
      <c r="D110" s="23"/>
      <c r="E110" s="23"/>
      <c r="F110" s="23"/>
      <c r="G110" s="23"/>
      <c r="H110" s="23"/>
      <c r="I110" s="23"/>
      <c r="J110" s="23"/>
      <c r="K110" s="23"/>
      <c r="L110" s="23"/>
      <c r="M110" s="23"/>
      <c r="N110" s="23"/>
      <c r="O110" s="23"/>
      <c r="P110" s="23"/>
      <c r="Q110" s="24"/>
    </row>
    <row r="111" spans="1:17" x14ac:dyDescent="0.2">
      <c r="A111" s="17"/>
      <c r="B111" s="23"/>
      <c r="C111" s="23"/>
      <c r="D111" s="23"/>
      <c r="E111" s="23"/>
      <c r="F111" s="23"/>
      <c r="G111" s="23"/>
      <c r="H111" s="23"/>
      <c r="I111" s="23"/>
      <c r="J111" s="23"/>
      <c r="K111" s="23"/>
      <c r="L111" s="23"/>
      <c r="M111" s="23"/>
      <c r="N111" s="23"/>
      <c r="O111" s="23"/>
      <c r="P111" s="23"/>
      <c r="Q111" s="24"/>
    </row>
    <row r="112" spans="1:17" x14ac:dyDescent="0.2">
      <c r="A112" s="17"/>
      <c r="B112" s="23"/>
      <c r="C112" s="23"/>
      <c r="D112" s="23"/>
      <c r="E112" s="23"/>
      <c r="F112" s="23"/>
      <c r="G112" s="23"/>
      <c r="H112" s="23"/>
      <c r="I112" s="23"/>
      <c r="J112" s="23"/>
      <c r="K112" s="23"/>
      <c r="L112" s="23"/>
      <c r="M112" s="23"/>
      <c r="N112" s="23"/>
      <c r="O112" s="23"/>
      <c r="P112" s="23"/>
      <c r="Q112" s="24"/>
    </row>
    <row r="113" spans="1:17" x14ac:dyDescent="0.2">
      <c r="A113" s="17"/>
      <c r="B113" s="23"/>
      <c r="C113" s="23"/>
      <c r="D113" s="23"/>
      <c r="E113" s="23"/>
      <c r="F113" s="23"/>
      <c r="G113" s="23"/>
      <c r="H113" s="23"/>
      <c r="I113" s="23"/>
      <c r="J113" s="23"/>
      <c r="K113" s="23"/>
      <c r="L113" s="23"/>
      <c r="M113" s="23"/>
      <c r="N113" s="23"/>
      <c r="O113" s="23"/>
      <c r="P113" s="23"/>
      <c r="Q113" s="24"/>
    </row>
    <row r="114" spans="1:17" ht="16" thickBot="1" x14ac:dyDescent="0.25">
      <c r="A114" s="18"/>
      <c r="B114" s="25"/>
      <c r="C114" s="25"/>
      <c r="D114" s="25"/>
      <c r="E114" s="25"/>
      <c r="F114" s="25"/>
      <c r="G114" s="25"/>
      <c r="H114" s="25"/>
      <c r="I114" s="25"/>
      <c r="J114" s="25"/>
      <c r="K114" s="25"/>
      <c r="L114" s="25"/>
      <c r="M114" s="25"/>
      <c r="N114" s="25"/>
      <c r="O114" s="25"/>
      <c r="P114" s="25"/>
      <c r="Q114" s="26"/>
    </row>
  </sheetData>
  <autoFilter ref="B2:O2" xr:uid="{00000000-0009-0000-0000-000001000000}"/>
  <mergeCells count="1">
    <mergeCell ref="A1:O1"/>
  </mergeCells>
  <conditionalFormatting sqref="O3:O102">
    <cfRule type="containsText" dxfId="4" priority="4" operator="containsText" text="MISS">
      <formula>NOT(ISERROR(SEARCH("MISS",O3)))</formula>
    </cfRule>
    <cfRule type="containsText" dxfId="3" priority="5" operator="containsText" text="LSB">
      <formula>NOT(ISERROR(SEARCH("LSB",O3)))</formula>
    </cfRule>
    <cfRule type="containsText" dxfId="2" priority="6" operator="containsText" text="PDF">
      <formula>NOT(ISERROR(SEARCH("PDF",O3)))</formula>
    </cfRule>
    <cfRule type="containsText" dxfId="1" priority="7" operator="containsText" text="HSB">
      <formula>NOT(ISERROR(SEARCH("HSB",O3)))</formula>
    </cfRule>
    <cfRule type="containsText" dxfId="0" priority="8" operator="containsText" text="DDF">
      <formula>NOT(ISERROR(SEARCH("DDF",O3)))</formula>
    </cfRule>
    <cfRule type="colorScale" priority="9">
      <colorScale>
        <cfvo type="min"/>
        <cfvo type="percentile" val="50"/>
        <cfvo type="max"/>
        <color rgb="FFF8696B"/>
        <color rgb="FFFFEB84"/>
        <color rgb="FF63BE7B"/>
      </colorScale>
    </cfRule>
  </conditionalFormatting>
  <dataValidations count="2">
    <dataValidation type="whole" showInputMessage="1" showErrorMessage="1" errorTitle="Illegal value" error="Enter a value between 0-21" sqref="E3:F102" xr:uid="{00000000-0002-0000-0100-000000000000}">
      <formula1>0</formula1>
      <formula2>21</formula2>
    </dataValidation>
    <dataValidation type="whole" showInputMessage="1" showErrorMessage="1" errorTitle="Illegal value" error="Enter a number between 1-10" sqref="B3:D102" xr:uid="{00000000-0002-0000-0100-000001000000}">
      <formula1>1</formula1>
      <formula2>10</formula2>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Q43" sqref="Q43"/>
    </sheetView>
  </sheetViews>
  <sheetFormatPr baseColWidth="10" defaultColWidth="8.83203125" defaultRowHeight="15" x14ac:dyDescent="0.2"/>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Modelling</vt:lpstr>
      <vt:lpstr>Quick 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Lendrem</dc:creator>
  <cp:lastModifiedBy>Microsoft Office User</cp:lastModifiedBy>
  <dcterms:created xsi:type="dcterms:W3CDTF">2016-06-03T12:31:15Z</dcterms:created>
  <dcterms:modified xsi:type="dcterms:W3CDTF">2019-08-19T08:29:24Z</dcterms:modified>
</cp:coreProperties>
</file>