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20" windowHeight="124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<sst xmlns="http://schemas.openxmlformats.org/spreadsheetml/2006/main" count="44" uniqueCount="28">
  <si>
    <t>circuit</t>
  </si>
  <si>
    <t>original</t>
  </si>
  <si>
    <t>SASIMI</t>
  </si>
  <si>
    <t>level=1</t>
  </si>
  <si>
    <t>I/O</t>
  </si>
  <si>
    <t>area</t>
  </si>
  <si>
    <t>delay (by sis)</t>
  </si>
  <si>
    <t>average error</t>
  </si>
  <si>
    <t>area ratio</t>
  </si>
  <si>
    <t>average area ratio</t>
  </si>
  <si>
    <t>NMED</t>
  </si>
  <si>
    <t>delay (by abc)</t>
  </si>
  <si>
    <t>AR</t>
  </si>
  <si>
    <t>MAC</t>
  </si>
  <si>
    <t>32/17</t>
  </si>
  <si>
    <t>EUDIST</t>
  </si>
  <si>
    <t>32/16</t>
  </si>
  <si>
    <t>SAD</t>
  </si>
  <si>
    <t>48/14</t>
  </si>
  <si>
    <t>x</t>
  </si>
  <si>
    <t>y</t>
  </si>
  <si>
    <t>xratio</t>
  </si>
  <si>
    <t>yratio</t>
  </si>
  <si>
    <t>sad</t>
  </si>
  <si>
    <t>mac</t>
  </si>
  <si>
    <t>eudist</t>
  </si>
  <si>
    <t>cla32</t>
  </si>
  <si>
    <t>ksa32</t>
  </si>
</sst>
</file>

<file path=xl/styles.xml><?xml version="1.0" encoding="utf-8"?>
<styleSheet xmlns="http://schemas.openxmlformats.org/spreadsheetml/2006/main">
  <numFmts count="8">
    <numFmt numFmtId="176" formatCode="0.000_ "/>
    <numFmt numFmtId="177" formatCode="0.00000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8" formatCode="0.000000_ "/>
    <numFmt numFmtId="179" formatCode="0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2" fillId="12" borderId="0" applyNumberFormat="false" applyBorder="false" applyAlignment="false" applyProtection="false">
      <alignment vertical="center"/>
    </xf>
    <xf numFmtId="0" fontId="10" fillId="28" borderId="0" applyNumberFormat="false" applyBorder="false" applyAlignment="false" applyProtection="false">
      <alignment vertical="center"/>
    </xf>
    <xf numFmtId="0" fontId="2" fillId="6" borderId="0" applyNumberFormat="false" applyBorder="false" applyAlignment="false" applyProtection="false">
      <alignment vertical="center"/>
    </xf>
    <xf numFmtId="0" fontId="2" fillId="16" borderId="0" applyNumberFormat="false" applyBorder="false" applyAlignment="false" applyProtection="false">
      <alignment vertical="center"/>
    </xf>
    <xf numFmtId="0" fontId="10" fillId="9" borderId="0" applyNumberFormat="false" applyBorder="false" applyAlignment="false" applyProtection="false">
      <alignment vertical="center"/>
    </xf>
    <xf numFmtId="0" fontId="10" fillId="22" borderId="0" applyNumberFormat="false" applyBorder="false" applyAlignment="false" applyProtection="false">
      <alignment vertical="center"/>
    </xf>
    <xf numFmtId="0" fontId="2" fillId="21" borderId="0" applyNumberFormat="false" applyBorder="false" applyAlignment="false" applyProtection="false">
      <alignment vertical="center"/>
    </xf>
    <xf numFmtId="0" fontId="2" fillId="27" borderId="0" applyNumberFormat="false" applyBorder="false" applyAlignment="false" applyProtection="false">
      <alignment vertical="center"/>
    </xf>
    <xf numFmtId="0" fontId="10" fillId="26" borderId="0" applyNumberFormat="false" applyBorder="false" applyAlignment="false" applyProtection="false">
      <alignment vertical="center"/>
    </xf>
    <xf numFmtId="0" fontId="2" fillId="29" borderId="0" applyNumberFormat="false" applyBorder="false" applyAlignment="false" applyProtection="false">
      <alignment vertical="center"/>
    </xf>
    <xf numFmtId="0" fontId="3" fillId="0" borderId="1" applyNumberFormat="false" applyFill="false" applyAlignment="false" applyProtection="false">
      <alignment vertical="center"/>
    </xf>
    <xf numFmtId="0" fontId="10" fillId="17" borderId="0" applyNumberFormat="false" applyBorder="false" applyAlignment="false" applyProtection="false">
      <alignment vertical="center"/>
    </xf>
    <xf numFmtId="0" fontId="2" fillId="20" borderId="0" applyNumberFormat="false" applyBorder="false" applyAlignment="false" applyProtection="false">
      <alignment vertical="center"/>
    </xf>
    <xf numFmtId="0" fontId="2" fillId="25" borderId="0" applyNumberFormat="false" applyBorder="false" applyAlignment="false" applyProtection="false">
      <alignment vertical="center"/>
    </xf>
    <xf numFmtId="0" fontId="10" fillId="18" borderId="0" applyNumberFormat="false" applyBorder="false" applyAlignment="false" applyProtection="false">
      <alignment vertical="center"/>
    </xf>
    <xf numFmtId="0" fontId="10" fillId="24" borderId="0" applyNumberFormat="false" applyBorder="false" applyAlignment="false" applyProtection="false">
      <alignment vertical="center"/>
    </xf>
    <xf numFmtId="0" fontId="2" fillId="15" borderId="0" applyNumberFormat="false" applyBorder="false" applyAlignment="false" applyProtection="false">
      <alignment vertical="center"/>
    </xf>
    <xf numFmtId="0" fontId="10" fillId="30" borderId="0" applyNumberFormat="false" applyBorder="false" applyAlignment="false" applyProtection="false">
      <alignment vertical="center"/>
    </xf>
    <xf numFmtId="0" fontId="10" fillId="14" borderId="0" applyNumberFormat="false" applyBorder="false" applyAlignment="false" applyProtection="false">
      <alignment vertical="center"/>
    </xf>
    <xf numFmtId="0" fontId="2" fillId="11" borderId="0" applyNumberFormat="false" applyBorder="false" applyAlignment="false" applyProtection="false">
      <alignment vertical="center"/>
    </xf>
    <xf numFmtId="0" fontId="16" fillId="10" borderId="0" applyNumberFormat="false" applyBorder="false" applyAlignment="false" applyProtection="false">
      <alignment vertical="center"/>
    </xf>
    <xf numFmtId="0" fontId="2" fillId="13" borderId="0" applyNumberFormat="false" applyBorder="false" applyAlignment="false" applyProtection="false">
      <alignment vertical="center"/>
    </xf>
    <xf numFmtId="0" fontId="15" fillId="8" borderId="0" applyNumberFormat="false" applyBorder="false" applyAlignment="false" applyProtection="false">
      <alignment vertical="center"/>
    </xf>
    <xf numFmtId="0" fontId="10" fillId="23" borderId="0" applyNumberFormat="false" applyBorder="false" applyAlignment="false" applyProtection="false">
      <alignment vertical="center"/>
    </xf>
    <xf numFmtId="0" fontId="13" fillId="0" borderId="6" applyNumberFormat="false" applyFill="false" applyAlignment="false" applyProtection="false">
      <alignment vertical="center"/>
    </xf>
    <xf numFmtId="0" fontId="11" fillId="7" borderId="5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0" fillId="5" borderId="0" applyNumberFormat="false" applyBorder="false" applyAlignment="false" applyProtection="false">
      <alignment vertical="center"/>
    </xf>
    <xf numFmtId="0" fontId="0" fillId="4" borderId="4" applyNumberFormat="false" applyFont="false" applyAlignment="false" applyProtection="false">
      <alignment vertical="center"/>
    </xf>
    <xf numFmtId="0" fontId="19" fillId="32" borderId="8" applyNumberFormat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18" fillId="7" borderId="8" applyNumberFormat="false" applyAlignment="false" applyProtection="false">
      <alignment vertical="center"/>
    </xf>
    <xf numFmtId="0" fontId="9" fillId="3" borderId="0" applyNumberFormat="false" applyBorder="false" applyAlignment="false" applyProtection="false">
      <alignment vertical="center"/>
    </xf>
    <xf numFmtId="0" fontId="8" fillId="0" borderId="3" applyNumberFormat="false" applyFill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6" fillId="0" borderId="2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0" fillId="31" borderId="0" applyNumberFormat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5" fillId="0" borderId="2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7" fillId="19" borderId="7" applyNumberFormat="false" applyAlignment="false" applyProtection="false">
      <alignment vertical="center"/>
    </xf>
    <xf numFmtId="0" fontId="2" fillId="2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" fillId="0" borderId="0" applyNumberFormat="false" applyFill="false" applyBorder="false" applyAlignment="false" applyProtection="false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true">
      <alignment vertical="center"/>
    </xf>
    <xf numFmtId="177" fontId="0" fillId="0" borderId="0" xfId="0" applyNumberFormat="true">
      <alignment vertical="center"/>
    </xf>
    <xf numFmtId="176" fontId="0" fillId="0" borderId="0" xfId="0" applyNumberFormat="true">
      <alignment vertical="center"/>
    </xf>
    <xf numFmtId="179" fontId="0" fillId="0" borderId="0" xfId="0" applyNumberFormat="true">
      <alignment vertical="center"/>
    </xf>
    <xf numFmtId="178" fontId="0" fillId="0" borderId="0" xfId="0" applyNumberFormat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3"/>
  <sheetViews>
    <sheetView tabSelected="1" topLeftCell="B1" workbookViewId="0">
      <selection activeCell="M11" sqref="M11"/>
    </sheetView>
  </sheetViews>
  <sheetFormatPr defaultColWidth="8.8" defaultRowHeight="15.75"/>
  <cols>
    <col min="1" max="1" width="6.8" customWidth="true"/>
    <col min="2" max="2" width="6.9" customWidth="true"/>
    <col min="3" max="3" width="5.3" customWidth="true"/>
    <col min="4" max="4" width="5.8" customWidth="true"/>
    <col min="5" max="5" width="8.8" customWidth="true"/>
    <col min="6" max="6" width="6.8" customWidth="true"/>
    <col min="7" max="7" width="7" customWidth="true"/>
    <col min="8" max="8" width="7.7" customWidth="true"/>
    <col min="9" max="9" width="8.3" customWidth="true"/>
    <col min="10" max="10" width="4.6" customWidth="true"/>
    <col min="11" max="12" width="6.1" customWidth="true"/>
    <col min="13" max="13" width="6.3" customWidth="true"/>
  </cols>
  <sheetData>
    <row r="1" spans="1:9">
      <c r="A1" t="s">
        <v>0</v>
      </c>
      <c r="B1" t="s">
        <v>1</v>
      </c>
      <c r="E1" t="s">
        <v>2</v>
      </c>
      <c r="I1" t="s">
        <v>3</v>
      </c>
    </row>
    <row r="2" spans="2:12"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5</v>
      </c>
      <c r="H2" t="s">
        <v>9</v>
      </c>
      <c r="I2" t="s">
        <v>10</v>
      </c>
      <c r="J2" t="s">
        <v>5</v>
      </c>
      <c r="K2" t="s">
        <v>11</v>
      </c>
      <c r="L2" t="s">
        <v>12</v>
      </c>
    </row>
    <row r="3" spans="1:12">
      <c r="A3" t="s">
        <v>13</v>
      </c>
      <c r="B3" t="s">
        <v>14</v>
      </c>
      <c r="C3">
        <v>1372</v>
      </c>
      <c r="D3"/>
      <c r="E3" s="2">
        <v>0.000501399470756619</v>
      </c>
      <c r="F3" s="3">
        <v>0.87840375584139</v>
      </c>
      <c r="G3" s="4">
        <f t="shared" ref="G3:G11" si="0">C3*F3</f>
        <v>1205.16995301439</v>
      </c>
      <c r="H3" s="4"/>
      <c r="I3" s="2">
        <v>0.00495449</v>
      </c>
      <c r="J3">
        <v>876</v>
      </c>
      <c r="K3">
        <v>36.5</v>
      </c>
      <c r="L3" s="3">
        <f>J3/C3</f>
        <v>0.638483965014577</v>
      </c>
    </row>
    <row r="4" spans="1:12">
      <c r="A4" t="s">
        <v>13</v>
      </c>
      <c r="B4" t="s">
        <v>14</v>
      </c>
      <c r="C4">
        <v>1372</v>
      </c>
      <c r="D4"/>
      <c r="E4" s="2">
        <v>0.00160169275380587</v>
      </c>
      <c r="F4" s="3">
        <v>0.786384976502987</v>
      </c>
      <c r="G4" s="4">
        <f t="shared" si="0"/>
        <v>1078.9201877621</v>
      </c>
      <c r="H4" s="4"/>
      <c r="I4" s="2">
        <v>0.00157</v>
      </c>
      <c r="J4">
        <v>666</v>
      </c>
      <c r="K4">
        <v>36.1</v>
      </c>
      <c r="L4" s="3">
        <f t="shared" ref="L3:L7" si="1">J4/C4</f>
        <v>0.485422740524781</v>
      </c>
    </row>
    <row r="5" spans="1:13">
      <c r="A5" t="s">
        <v>13</v>
      </c>
      <c r="B5" t="s">
        <v>14</v>
      </c>
      <c r="C5">
        <v>1372</v>
      </c>
      <c r="D5"/>
      <c r="E5" s="2">
        <v>0.00250699735378309</v>
      </c>
      <c r="F5" s="3">
        <v>0.715727699510999</v>
      </c>
      <c r="G5" s="4">
        <f t="shared" si="0"/>
        <v>981.978403729091</v>
      </c>
      <c r="H5" s="3">
        <f>AVERAGE(F3:F5)</f>
        <v>0.793505477285125</v>
      </c>
      <c r="I5" s="2">
        <v>0.0024</v>
      </c>
      <c r="J5">
        <v>514</v>
      </c>
      <c r="K5">
        <v>32</v>
      </c>
      <c r="L5" s="3">
        <f t="shared" si="1"/>
        <v>0.37463556851312</v>
      </c>
      <c r="M5" s="3">
        <f>AVERAGE(L3:L5)</f>
        <v>0.499514091350826</v>
      </c>
    </row>
    <row r="6" spans="1:12">
      <c r="A6" t="s">
        <v>15</v>
      </c>
      <c r="B6" s="1" t="s">
        <v>16</v>
      </c>
      <c r="C6">
        <v>2731</v>
      </c>
      <c r="D6">
        <v>87.3</v>
      </c>
      <c r="E6" s="2">
        <v>0.00150419841226986</v>
      </c>
      <c r="F6" s="3">
        <v>0.967136150203421</v>
      </c>
      <c r="G6" s="4">
        <f t="shared" si="0"/>
        <v>2641.24882620554</v>
      </c>
      <c r="H6" s="5"/>
      <c r="I6" s="2">
        <v>0.00146589</v>
      </c>
      <c r="J6">
        <v>2354</v>
      </c>
      <c r="K6">
        <v>53.8</v>
      </c>
      <c r="L6" s="3">
        <f t="shared" si="1"/>
        <v>0.861955327718784</v>
      </c>
    </row>
    <row r="7" spans="1:13">
      <c r="A7" t="s">
        <v>15</v>
      </c>
      <c r="B7" s="1" t="s">
        <v>16</v>
      </c>
      <c r="C7">
        <v>2731</v>
      </c>
      <c r="D7">
        <v>87.3</v>
      </c>
      <c r="E7" s="2">
        <v>0.00502792247064276</v>
      </c>
      <c r="F7" s="3">
        <v>0.769953051621129</v>
      </c>
      <c r="G7" s="4">
        <f t="shared" si="0"/>
        <v>2102.7417839773</v>
      </c>
      <c r="H7" s="3">
        <f>AVERAGE(F6:F7)</f>
        <v>0.868544600912275</v>
      </c>
      <c r="I7" s="2">
        <v>0.00494557</v>
      </c>
      <c r="J7">
        <v>1936</v>
      </c>
      <c r="K7">
        <v>53.8</v>
      </c>
      <c r="L7" s="3">
        <f t="shared" si="1"/>
        <v>0.708897839619187</v>
      </c>
      <c r="M7" s="3">
        <f>AVERAGE(L6,L7)</f>
        <v>0.785426583668986</v>
      </c>
    </row>
    <row r="8" spans="1:12">
      <c r="A8" t="s">
        <v>17</v>
      </c>
      <c r="B8" t="s">
        <v>18</v>
      </c>
      <c r="C8">
        <v>999</v>
      </c>
      <c r="D8"/>
      <c r="E8" s="2">
        <v>0.00201952564610305</v>
      </c>
      <c r="F8" s="3">
        <v>0.746948356786528</v>
      </c>
      <c r="G8" s="4">
        <f t="shared" si="0"/>
        <v>746.201408429741</v>
      </c>
      <c r="H8" s="4"/>
      <c r="I8" s="2">
        <v>0.0019719</v>
      </c>
      <c r="J8">
        <v>554</v>
      </c>
      <c r="K8">
        <v>35.1</v>
      </c>
      <c r="L8" s="3">
        <f t="shared" ref="L8:L11" si="2">J8/C8</f>
        <v>0.554554554554555</v>
      </c>
    </row>
    <row r="9" spans="1:12">
      <c r="A9" t="s">
        <v>17</v>
      </c>
      <c r="B9" t="s">
        <v>18</v>
      </c>
      <c r="C9">
        <v>999</v>
      </c>
      <c r="D9"/>
      <c r="E9" s="2">
        <v>0.00402512352912952</v>
      </c>
      <c r="F9" s="3">
        <v>0.697652582140955</v>
      </c>
      <c r="G9" s="4">
        <f t="shared" si="0"/>
        <v>696.954929558814</v>
      </c>
      <c r="H9" s="4"/>
      <c r="I9" s="2">
        <v>0.00354246</v>
      </c>
      <c r="J9">
        <v>482</v>
      </c>
      <c r="K9">
        <v>32.2</v>
      </c>
      <c r="L9" s="3">
        <f t="shared" si="2"/>
        <v>0.482482482482482</v>
      </c>
    </row>
    <row r="10" spans="1:12">
      <c r="A10" t="s">
        <v>17</v>
      </c>
      <c r="B10" t="s">
        <v>18</v>
      </c>
      <c r="C10">
        <v>999</v>
      </c>
      <c r="D10"/>
      <c r="E10" s="2">
        <v>0.00502792247064276</v>
      </c>
      <c r="F10" s="3">
        <v>0.628638497637153</v>
      </c>
      <c r="G10" s="4">
        <f t="shared" si="0"/>
        <v>628.009859139516</v>
      </c>
      <c r="H10" s="4"/>
      <c r="I10" s="2">
        <v>0.00497472</v>
      </c>
      <c r="J10">
        <v>433</v>
      </c>
      <c r="K10">
        <v>30.1</v>
      </c>
      <c r="L10" s="3">
        <f t="shared" si="2"/>
        <v>0.433433433433433</v>
      </c>
    </row>
    <row r="11" spans="1:13">
      <c r="A11" t="s">
        <v>17</v>
      </c>
      <c r="B11" t="s">
        <v>18</v>
      </c>
      <c r="C11">
        <v>999</v>
      </c>
      <c r="D11"/>
      <c r="E11" s="2">
        <v>0.00604464917523257</v>
      </c>
      <c r="F11" s="3">
        <v>0.554694835668794</v>
      </c>
      <c r="G11" s="4">
        <f t="shared" si="0"/>
        <v>554.140140833125</v>
      </c>
      <c r="H11" s="3">
        <f>AVERAGE(F8:F11)</f>
        <v>0.656983568058358</v>
      </c>
      <c r="I11" s="2">
        <v>0.00587507</v>
      </c>
      <c r="J11">
        <v>421</v>
      </c>
      <c r="K11">
        <v>30.1</v>
      </c>
      <c r="L11" s="3">
        <f t="shared" si="2"/>
        <v>0.421421421421421</v>
      </c>
      <c r="M11" s="3">
        <f>AVERAGE(L8:L11)</f>
        <v>0.472972972972973</v>
      </c>
    </row>
    <row r="27" spans="5:12">
      <c r="E27" t="s">
        <v>7</v>
      </c>
      <c r="F27" t="s">
        <v>5</v>
      </c>
      <c r="I27" t="s">
        <v>19</v>
      </c>
      <c r="J27" t="s">
        <v>20</v>
      </c>
      <c r="K27" t="s">
        <v>21</v>
      </c>
      <c r="L27" t="s">
        <v>22</v>
      </c>
    </row>
    <row r="28" spans="5:10">
      <c r="E28">
        <v>0</v>
      </c>
      <c r="F28">
        <v>0.3</v>
      </c>
      <c r="I28">
        <v>120</v>
      </c>
      <c r="J28">
        <v>450</v>
      </c>
    </row>
    <row r="29" spans="5:12">
      <c r="E29">
        <v>0</v>
      </c>
      <c r="F29">
        <v>1</v>
      </c>
      <c r="I29">
        <v>120</v>
      </c>
      <c r="J29">
        <v>24</v>
      </c>
      <c r="L29">
        <f>(J29-J28)/(F29-F28)</f>
        <v>-608.571428571429</v>
      </c>
    </row>
    <row r="30" spans="5:11">
      <c r="E30">
        <v>0.004526523</v>
      </c>
      <c r="I30">
        <v>445</v>
      </c>
      <c r="J30">
        <v>325</v>
      </c>
      <c r="K30">
        <f>(I30-I28)/(E30-E28)</f>
        <v>71799.038688194</v>
      </c>
    </row>
    <row r="31" spans="5:10">
      <c r="E31">
        <f>0+(I31-120)/71799.03869</f>
        <v>0</v>
      </c>
      <c r="F31">
        <f t="shared" ref="F31:F36" si="3">0.3+(J31-450)/(-608.5714286)</f>
        <v>0.999999999967136</v>
      </c>
      <c r="I31">
        <v>120</v>
      </c>
      <c r="J31">
        <v>24</v>
      </c>
    </row>
    <row r="33" spans="4:10">
      <c r="D33" t="s">
        <v>23</v>
      </c>
      <c r="E33">
        <f t="shared" ref="E33:E40" si="4">0+(I33-120)/71799.03869</f>
        <v>0.00201952564610305</v>
      </c>
      <c r="F33">
        <f t="shared" si="3"/>
        <v>0.746948356786528</v>
      </c>
      <c r="I33">
        <v>265</v>
      </c>
      <c r="J33">
        <v>178</v>
      </c>
    </row>
    <row r="34" spans="5:10">
      <c r="E34">
        <f t="shared" si="4"/>
        <v>0.00402512352912952</v>
      </c>
      <c r="F34">
        <f t="shared" si="3"/>
        <v>0.697652582140955</v>
      </c>
      <c r="I34">
        <v>409</v>
      </c>
      <c r="J34">
        <v>208</v>
      </c>
    </row>
    <row r="35" spans="5:10">
      <c r="E35">
        <f t="shared" si="4"/>
        <v>0.00502792247064276</v>
      </c>
      <c r="F35">
        <f t="shared" si="3"/>
        <v>0.628638497637153</v>
      </c>
      <c r="I35">
        <v>481</v>
      </c>
      <c r="J35">
        <v>250</v>
      </c>
    </row>
    <row r="36" spans="5:10">
      <c r="E36">
        <f t="shared" si="4"/>
        <v>0.00604464917523257</v>
      </c>
      <c r="F36">
        <f t="shared" si="3"/>
        <v>0.554694835668794</v>
      </c>
      <c r="I36">
        <v>554</v>
      </c>
      <c r="J36">
        <v>295</v>
      </c>
    </row>
    <row r="38" spans="4:10">
      <c r="D38" t="s">
        <v>24</v>
      </c>
      <c r="E38">
        <f t="shared" si="4"/>
        <v>0.000501399470756619</v>
      </c>
      <c r="F38">
        <f t="shared" ref="F38:F40" si="5">0.3+(J38-450)/(-608.5714286)</f>
        <v>0.87840375584139</v>
      </c>
      <c r="I38">
        <v>156</v>
      </c>
      <c r="J38">
        <v>98</v>
      </c>
    </row>
    <row r="39" spans="5:10">
      <c r="E39">
        <f t="shared" si="4"/>
        <v>0.00160169275380587</v>
      </c>
      <c r="F39">
        <f t="shared" si="5"/>
        <v>0.786384976502987</v>
      </c>
      <c r="I39">
        <v>235</v>
      </c>
      <c r="J39">
        <v>154</v>
      </c>
    </row>
    <row r="40" spans="5:10">
      <c r="E40">
        <f t="shared" si="4"/>
        <v>0.00250699735378309</v>
      </c>
      <c r="F40">
        <f t="shared" si="5"/>
        <v>0.715727699510999</v>
      </c>
      <c r="I40">
        <v>300</v>
      </c>
      <c r="J40">
        <v>197</v>
      </c>
    </row>
    <row r="42" spans="4:10">
      <c r="D42" t="s">
        <v>25</v>
      </c>
      <c r="E42">
        <f t="shared" ref="E42:E48" si="6">0+(I42-120)/71799.03869</f>
        <v>0.00150419841226986</v>
      </c>
      <c r="F42">
        <f t="shared" ref="F42:F48" si="7">0.3+(J42-450)/(-608.5714286)</f>
        <v>0.967136150203421</v>
      </c>
      <c r="I42">
        <v>228</v>
      </c>
      <c r="J42">
        <v>44</v>
      </c>
    </row>
    <row r="43" spans="5:10">
      <c r="E43">
        <f t="shared" si="6"/>
        <v>0.00502792247064276</v>
      </c>
      <c r="F43">
        <f t="shared" si="7"/>
        <v>0.769953051621129</v>
      </c>
      <c r="I43">
        <v>481</v>
      </c>
      <c r="J43">
        <v>164</v>
      </c>
    </row>
    <row r="45" spans="4:10">
      <c r="D45" t="s">
        <v>26</v>
      </c>
      <c r="E45">
        <f t="shared" si="6"/>
        <v>0.000487471707680046</v>
      </c>
      <c r="F45">
        <f t="shared" si="7"/>
        <v>0.83568075114856</v>
      </c>
      <c r="I45">
        <v>155</v>
      </c>
      <c r="J45">
        <v>124</v>
      </c>
    </row>
    <row r="46" spans="5:10">
      <c r="E46">
        <f t="shared" si="6"/>
        <v>0.00151812617534643</v>
      </c>
      <c r="F46">
        <f t="shared" si="7"/>
        <v>0.738732394345599</v>
      </c>
      <c r="I46">
        <v>229</v>
      </c>
      <c r="J46">
        <v>183</v>
      </c>
    </row>
    <row r="47" spans="5:10">
      <c r="E47">
        <f t="shared" si="6"/>
        <v>0.0035237240583729</v>
      </c>
      <c r="F47">
        <f t="shared" si="7"/>
        <v>0.592488262897066</v>
      </c>
      <c r="I47">
        <v>373</v>
      </c>
      <c r="J47">
        <v>272</v>
      </c>
    </row>
    <row r="48" spans="5:10">
      <c r="E48">
        <f t="shared" si="6"/>
        <v>0.00452652299988614</v>
      </c>
      <c r="F48">
        <f t="shared" si="7"/>
        <v>0.505399061023221</v>
      </c>
      <c r="G48">
        <f>AVERAGE(F45:F48)</f>
        <v>0.668075117353611</v>
      </c>
      <c r="I48">
        <v>445</v>
      </c>
      <c r="J48">
        <v>325</v>
      </c>
    </row>
    <row r="50" spans="4:10">
      <c r="D50" t="s">
        <v>27</v>
      </c>
      <c r="E50">
        <f t="shared" ref="E50:E53" si="8">0+(I50-120)/71799.03869</f>
        <v>0.000501399470756619</v>
      </c>
      <c r="F50">
        <f t="shared" ref="F50:F53" si="9">0.3+(J50-450)/(-608.5714286)</f>
        <v>0.589201877920695</v>
      </c>
      <c r="I50">
        <v>156</v>
      </c>
      <c r="J50">
        <v>274</v>
      </c>
    </row>
    <row r="51" spans="5:10">
      <c r="E51">
        <f t="shared" si="8"/>
        <v>0.00249306959070652</v>
      </c>
      <c r="F51">
        <f t="shared" si="9"/>
        <v>0.38544600938566</v>
      </c>
      <c r="I51">
        <v>299</v>
      </c>
      <c r="J51">
        <v>398</v>
      </c>
    </row>
    <row r="52" spans="5:10">
      <c r="E52">
        <f t="shared" si="8"/>
        <v>0.00300839682453971</v>
      </c>
      <c r="F52">
        <f t="shared" si="9"/>
        <v>0.359154929574688</v>
      </c>
      <c r="I52">
        <v>336</v>
      </c>
      <c r="J52">
        <v>414</v>
      </c>
    </row>
    <row r="53" spans="5:10">
      <c r="E53">
        <f t="shared" si="8"/>
        <v>0.00452652299988614</v>
      </c>
      <c r="F53">
        <f t="shared" si="9"/>
        <v>0.344366197181016</v>
      </c>
      <c r="G53">
        <f>AVERAGE(F50:F53)</f>
        <v>0.419542253515514</v>
      </c>
      <c r="I53">
        <v>445</v>
      </c>
      <c r="J53">
        <v>423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ectl</dc:creator>
  <cp:lastModifiedBy>ectl</cp:lastModifiedBy>
  <dcterms:created xsi:type="dcterms:W3CDTF">2021-12-08T06:36:00Z</dcterms:created>
  <dcterms:modified xsi:type="dcterms:W3CDTF">2021-12-08T08:40:42Z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