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dhi/Library/CloudStorage/OneDrive-RANDCorporation/CATF/SJV Toolkit/data/"/>
    </mc:Choice>
  </mc:AlternateContent>
  <xr:revisionPtr revIDLastSave="0" documentId="13_ncr:1_{3D69766E-579A-5F4E-9672-D04835103AAD}" xr6:coauthVersionLast="47" xr6:coauthVersionMax="47" xr10:uidLastSave="{00000000-0000-0000-0000-000000000000}"/>
  <bookViews>
    <workbookView xWindow="360" yWindow="880" windowWidth="36000" windowHeight="20800" xr2:uid="{3EB5D1B8-C67A-D54A-8FBA-1478F31DBAA7}"/>
  </bookViews>
  <sheets>
    <sheet name="portfolio_input" sheetId="1" r:id="rId1"/>
    <sheet name="Sheet1" sheetId="7" r:id="rId2"/>
    <sheet name="portfolio_metadata" sheetId="6" r:id="rId3"/>
    <sheet name="feedstock_to_commodity" sheetId="3" r:id="rId4"/>
    <sheet name="commodity_to_use" sheetId="5" r:id="rId5"/>
    <sheet name="Sheet2" sheetId="2" r:id="rId6"/>
    <sheet name="Sheet3"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2" l="1"/>
  <c r="B26" i="2"/>
  <c r="AA9" i="3" l="1"/>
  <c r="A26" i="2"/>
  <c r="C23" i="2"/>
  <c r="C24" i="2"/>
  <c r="C25" i="2"/>
  <c r="C22" i="2"/>
  <c r="AA7" i="3"/>
  <c r="G7" i="3" s="1"/>
  <c r="H7" i="3" s="1"/>
  <c r="AA6" i="3"/>
  <c r="B23" i="2"/>
  <c r="B24" i="2"/>
  <c r="B25" i="2"/>
  <c r="B22" i="2"/>
  <c r="B2" i="7"/>
  <c r="B3" i="7"/>
  <c r="B4" i="7"/>
  <c r="B5" i="7"/>
  <c r="B6" i="7"/>
  <c r="B7" i="7"/>
  <c r="B8" i="7"/>
  <c r="B9" i="7"/>
  <c r="B10" i="7"/>
  <c r="B11" i="7"/>
  <c r="B12" i="7"/>
  <c r="B13" i="7"/>
  <c r="B14" i="7"/>
  <c r="B15" i="7"/>
  <c r="B16" i="7"/>
  <c r="B17" i="7"/>
  <c r="B18" i="7"/>
  <c r="B19" i="7"/>
  <c r="B1" i="7"/>
  <c r="AA18" i="3"/>
  <c r="AA19" i="3"/>
  <c r="AA20" i="3"/>
  <c r="AA15" i="3"/>
  <c r="G13" i="3"/>
  <c r="H13" i="3" s="1"/>
  <c r="G14" i="3"/>
  <c r="H14" i="3" s="1"/>
  <c r="I14" i="3" s="1"/>
  <c r="J14" i="3" s="1"/>
  <c r="K14" i="3" s="1"/>
  <c r="L14" i="3" s="1"/>
  <c r="M14" i="3" s="1"/>
  <c r="N14" i="3" s="1"/>
  <c r="O14" i="3" s="1"/>
  <c r="P14" i="3" s="1"/>
  <c r="Q14" i="3" s="1"/>
  <c r="R14" i="3" s="1"/>
  <c r="S14" i="3" s="1"/>
  <c r="T14" i="3" s="1"/>
  <c r="U14" i="3" s="1"/>
  <c r="V14" i="3" s="1"/>
  <c r="W14" i="3" s="1"/>
  <c r="X14" i="3" s="1"/>
  <c r="Y14" i="3" s="1"/>
  <c r="Z14" i="3" s="1"/>
  <c r="AA11" i="3"/>
  <c r="G11" i="3" s="1"/>
  <c r="H11" i="3" s="1"/>
  <c r="AA12" i="3"/>
  <c r="G12" i="3" s="1"/>
  <c r="AA13" i="3"/>
  <c r="AA14" i="3"/>
  <c r="AA3" i="3"/>
  <c r="G3" i="3" s="1"/>
  <c r="H3" i="3" s="1"/>
  <c r="AA4" i="3"/>
  <c r="G4" i="3" s="1"/>
  <c r="H4" i="3" s="1"/>
  <c r="AA5" i="3"/>
  <c r="G5" i="3" s="1"/>
  <c r="H5" i="3" s="1"/>
  <c r="AA8" i="3"/>
  <c r="G8" i="3" s="1"/>
  <c r="D16" i="2"/>
  <c r="D15" i="2"/>
  <c r="E15" i="2"/>
  <c r="F15" i="2"/>
  <c r="C15" i="2"/>
  <c r="C13" i="2"/>
  <c r="D13" i="2"/>
  <c r="E13" i="2"/>
  <c r="F13" i="2"/>
  <c r="C3" i="2"/>
  <c r="H2" i="2"/>
  <c r="G6" i="3" l="1"/>
  <c r="H6" i="3" s="1"/>
  <c r="G9" i="3"/>
  <c r="H9" i="3" s="1"/>
  <c r="I9" i="3" s="1"/>
  <c r="J9" i="3" s="1"/>
  <c r="K9" i="3" s="1"/>
  <c r="L9" i="3" s="1"/>
  <c r="M9" i="3" s="1"/>
  <c r="N9" i="3" s="1"/>
  <c r="O9" i="3" s="1"/>
  <c r="P9" i="3" s="1"/>
  <c r="Q9" i="3" s="1"/>
  <c r="R9" i="3" s="1"/>
  <c r="S9" i="3" s="1"/>
  <c r="T9" i="3" s="1"/>
  <c r="U9" i="3" s="1"/>
  <c r="V9" i="3" s="1"/>
  <c r="W9" i="3" s="1"/>
  <c r="X9" i="3" s="1"/>
  <c r="Y9" i="3" s="1"/>
  <c r="Z9" i="3" s="1"/>
  <c r="H8" i="3"/>
  <c r="H12" i="3"/>
  <c r="C4" i="2"/>
  <c r="D4" i="2" s="1"/>
  <c r="C16" i="2" l="1"/>
  <c r="B5" i="6"/>
  <c r="B3" i="6"/>
  <c r="B2" i="6"/>
  <c r="G18" i="3"/>
  <c r="AA17" i="3"/>
  <c r="AA16" i="3"/>
  <c r="G16" i="3" s="1"/>
  <c r="H16" i="3" s="1"/>
  <c r="G15" i="3"/>
  <c r="H15" i="3" s="1"/>
  <c r="C9" i="2"/>
  <c r="AA10" i="3"/>
  <c r="AA2" i="3"/>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<sst xmlns="http://schemas.openxmlformats.org/spreadsheetml/2006/main" count="251" uniqueCount="102">
  <si>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</si>
  <si>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</si>
  <si>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</si>
  <si>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</si>
  <si>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</si>
  <si>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</si>
  <si>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</si>
  <si>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</si>
  <si>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</si>
  <si>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</si>
  <si>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</si>
  <si>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</si>
  <si>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</si>
  <si>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</si>
  <si>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</si>
  <si>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</si>
  <si>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</si>
  <si>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</si>
  <si>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</si>
  <si>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</si>
  <si>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</si>
  <si>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</si>
  <si>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</si>
  <si>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</si>
  <si>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</si>
  <si>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</si>
  <si>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</si>
  <si>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</si>
  <si>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</si>
  <si>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</si>
  <si>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</si>
  <si>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</si>
  <si>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</si>
  <si>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</si>
  <si>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</si>
  <si>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</si>
  <si>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</si>
  <si>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</si>
  <si>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</si>
  <si>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</si>
  <si>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</si>
  <si>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</si>
  <si>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</si>
  <si>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</si>
  <si>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</si>
  <si>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</si>
  <si>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</si>
  <si>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</si>
  <si>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</si>
  <si>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</si>
  <si>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</si>
  <si>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</si>
  <si>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</si>
  <si>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</si>
  <si>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</si>
  <si>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</si>
  <si>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</si>
  <si>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</si>
  <si>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</si>
  <si>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</si>
  <si>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</si>
  <si>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</si>
  <si>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</si>
  <si>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</si>
  <si>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</si>
  <si>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</si>
  <si>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</si>
  <si>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</si>
  <si>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</si>
  <si>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</si>
  <si>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</si>
  <si>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</si>
  <si>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</si>
  <si>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</si>
  <si>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</si>
  <si>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</si>
  <si>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</si>
  <si>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</si>
  <si>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</si>
  <si>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</si>
  <si>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</si>
  <si>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</si>
  <si>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</si>
  <si>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</si>
  <si>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</si>
  <si>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</si>
  <si>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</si>
  <si>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</si>
  <si>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</si>
  <si>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</si>
  <si>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</si>
  <si>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</si>
  <si>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</si>
  <si>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</si>
  <si>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</si>
  <si>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</si>
  <si>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Animal Fat</t>
  </si>
  <si>
    <t>Four County Proportional Portfolio</t>
  </si>
  <si>
    <t>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version reflects 50% of the 8-county proportional portfolio to give an initial approximation of the four-county proportional portfolio for CVCS/S2J2.</t>
  </si>
  <si>
    <t>SJV Current Project</t>
  </si>
  <si>
    <t>SJV-&gt;S2J2 Current Project</t>
  </si>
  <si>
    <t>S2J2 Proportional (x2)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</si>
</sst>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9" formatCode="#,##0.0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xf numFmtId="169" fontId="0" fillId="0" borderId="0" xfId="0" applyNumberFormat="1"/>
    <xf numFmtId="164"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abSelected="1" topLeftCell="A5" zoomScale="133" workbookViewId="0">
      <selection activeCell="C12" sqref="C12:C15"/>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7" t="s">
        <v>42</v>
      </c>
      <c r="B2" s="27"/>
      <c r="C2" s="27"/>
      <c r="D2" s="27" t="s">
        <v>41</v>
      </c>
      <c r="E2" s="27"/>
      <c r="F2" s="27"/>
    </row>
    <row r="3" spans="1:9" ht="84" customHeight="1" x14ac:dyDescent="0.2">
      <c r="A3" s="17" t="s">
        <v>88</v>
      </c>
      <c r="B3" s="28" t="s">
        <v>97</v>
      </c>
      <c r="C3" s="28"/>
      <c r="D3" s="29" t="s">
        <v>98</v>
      </c>
      <c r="E3" s="29"/>
      <c r="F3" s="29"/>
      <c r="G3" s="29" t="s">
        <v>94</v>
      </c>
      <c r="H3" s="29"/>
      <c r="I3" s="29"/>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v>11.2</v>
      </c>
      <c r="D8" s="13">
        <v>26.6</v>
      </c>
      <c r="E8" t="s">
        <v>25</v>
      </c>
      <c r="F8" t="s">
        <v>26</v>
      </c>
    </row>
    <row r="9" spans="1:9" x14ac:dyDescent="0.2">
      <c r="A9" t="s">
        <v>1</v>
      </c>
      <c r="B9" t="s">
        <v>2</v>
      </c>
      <c r="C9" s="11">
        <v>0</v>
      </c>
      <c r="D9" s="14">
        <v>0.55000000000000004</v>
      </c>
      <c r="E9" t="s">
        <v>25</v>
      </c>
      <c r="F9" t="s">
        <v>27</v>
      </c>
    </row>
    <row r="10" spans="1:9" x14ac:dyDescent="0.2">
      <c r="A10" t="s">
        <v>1</v>
      </c>
      <c r="B10" t="s">
        <v>3</v>
      </c>
      <c r="C10" s="11">
        <v>5.2</v>
      </c>
      <c r="D10" s="13">
        <v>14.8</v>
      </c>
      <c r="E10" t="s">
        <v>25</v>
      </c>
      <c r="F10" t="s">
        <v>28</v>
      </c>
    </row>
    <row r="11" spans="1:9" x14ac:dyDescent="0.2">
      <c r="A11" t="s">
        <v>1</v>
      </c>
      <c r="B11" t="s">
        <v>4</v>
      </c>
      <c r="C11" s="11">
        <v>0</v>
      </c>
      <c r="D11" s="14">
        <v>1</v>
      </c>
      <c r="E11" t="s">
        <v>25</v>
      </c>
      <c r="F11" t="s">
        <v>29</v>
      </c>
    </row>
    <row r="12" spans="1:9" x14ac:dyDescent="0.2">
      <c r="A12" t="s">
        <v>1</v>
      </c>
      <c r="B12" t="s">
        <v>6</v>
      </c>
      <c r="C12" s="25">
        <v>1.0559006211180125E-2</v>
      </c>
      <c r="D12" s="14">
        <v>0.02</v>
      </c>
      <c r="E12" t="s">
        <v>25</v>
      </c>
      <c r="F12" t="s">
        <v>38</v>
      </c>
    </row>
    <row r="13" spans="1:9" x14ac:dyDescent="0.2">
      <c r="A13" t="s">
        <v>1</v>
      </c>
      <c r="B13" t="s">
        <v>5</v>
      </c>
      <c r="C13" s="25">
        <v>1.739130434782609E-3</v>
      </c>
      <c r="D13" s="13">
        <v>0.02</v>
      </c>
      <c r="E13" t="s">
        <v>25</v>
      </c>
      <c r="F13" t="s">
        <v>38</v>
      </c>
    </row>
    <row r="14" spans="1:9" x14ac:dyDescent="0.2">
      <c r="A14" t="s">
        <v>1</v>
      </c>
      <c r="B14" t="s">
        <v>11</v>
      </c>
      <c r="C14" s="25">
        <v>7.4534161490683237E-3</v>
      </c>
      <c r="D14" s="13"/>
    </row>
    <row r="15" spans="1:9" x14ac:dyDescent="0.2">
      <c r="A15" t="s">
        <v>1</v>
      </c>
      <c r="B15" t="s">
        <v>13</v>
      </c>
      <c r="C15" s="25">
        <v>2.4844720496894411E-4</v>
      </c>
      <c r="D15" s="14"/>
    </row>
    <row r="16" spans="1:9" x14ac:dyDescent="0.2">
      <c r="A16" t="s">
        <v>8</v>
      </c>
      <c r="B16" t="s">
        <v>0</v>
      </c>
      <c r="C16" s="21">
        <v>155000</v>
      </c>
      <c r="D16" s="16">
        <v>310000</v>
      </c>
      <c r="E16" t="s">
        <v>9</v>
      </c>
      <c r="F16" t="s">
        <v>30</v>
      </c>
    </row>
    <row r="17" spans="1:6" x14ac:dyDescent="0.2">
      <c r="A17" t="s">
        <v>8</v>
      </c>
      <c r="B17" t="s">
        <v>10</v>
      </c>
      <c r="C17" s="21">
        <v>0</v>
      </c>
      <c r="D17" s="16">
        <v>11000</v>
      </c>
      <c r="E17" t="s">
        <v>9</v>
      </c>
      <c r="F17" t="s">
        <v>32</v>
      </c>
    </row>
    <row r="18" spans="1:6" x14ac:dyDescent="0.2">
      <c r="A18" t="s">
        <v>8</v>
      </c>
      <c r="B18" t="s">
        <v>6</v>
      </c>
      <c r="C18" s="26">
        <v>41927.434727666041</v>
      </c>
      <c r="D18" s="16">
        <v>70000</v>
      </c>
      <c r="E18" t="s">
        <v>9</v>
      </c>
      <c r="F18" t="s">
        <v>31</v>
      </c>
    </row>
    <row r="19" spans="1:6" x14ac:dyDescent="0.2">
      <c r="A19" t="s">
        <v>8</v>
      </c>
      <c r="B19" t="s">
        <v>5</v>
      </c>
      <c r="C19" s="26">
        <v>6905.6951316155837</v>
      </c>
      <c r="D19" s="16">
        <v>70000</v>
      </c>
      <c r="E19" t="s">
        <v>9</v>
      </c>
      <c r="F19" t="s">
        <v>31</v>
      </c>
    </row>
    <row r="20" spans="1:6" x14ac:dyDescent="0.2">
      <c r="A20" t="s">
        <v>8</v>
      </c>
      <c r="B20" t="s">
        <v>11</v>
      </c>
      <c r="C20" s="26">
        <v>19880.485767525541</v>
      </c>
      <c r="D20" s="16"/>
    </row>
    <row r="21" spans="1:6" x14ac:dyDescent="0.2">
      <c r="A21" t="s">
        <v>8</v>
      </c>
      <c r="B21" t="s">
        <v>13</v>
      </c>
      <c r="C21" s="26">
        <v>1286.3843731928289</v>
      </c>
      <c r="D21" s="16"/>
    </row>
    <row r="22" spans="1:6" x14ac:dyDescent="0.2">
      <c r="A22" t="s">
        <v>7</v>
      </c>
      <c r="B22" t="s">
        <v>11</v>
      </c>
      <c r="C22" s="11">
        <v>2.8846153846153846</v>
      </c>
      <c r="D22" s="13">
        <v>3</v>
      </c>
      <c r="E22" t="s">
        <v>12</v>
      </c>
      <c r="F22" t="s">
        <v>39</v>
      </c>
    </row>
    <row r="23" spans="1:6" x14ac:dyDescent="0.2">
      <c r="A23" t="s">
        <v>7</v>
      </c>
      <c r="B23" t="s">
        <v>13</v>
      </c>
      <c r="C23" s="11">
        <v>0.11538461538461539</v>
      </c>
      <c r="D23" s="13">
        <v>3</v>
      </c>
      <c r="E23" t="s">
        <v>12</v>
      </c>
      <c r="F23" t="s">
        <v>39</v>
      </c>
    </row>
    <row r="24" spans="1:6" x14ac:dyDescent="0.2">
      <c r="A24" t="s">
        <v>14</v>
      </c>
      <c r="B24" t="s">
        <v>6</v>
      </c>
      <c r="C24" s="11">
        <v>42.857142857142854</v>
      </c>
      <c r="D24" s="13">
        <v>50</v>
      </c>
      <c r="E24" t="s">
        <v>15</v>
      </c>
      <c r="F24" t="s">
        <v>40</v>
      </c>
    </row>
    <row r="25" spans="1:6" x14ac:dyDescent="0.2">
      <c r="A25" t="s">
        <v>14</v>
      </c>
      <c r="B25" t="s">
        <v>5</v>
      </c>
      <c r="C25" s="11">
        <v>7.1428571428571423</v>
      </c>
      <c r="D25" s="13">
        <v>50</v>
      </c>
      <c r="E25" t="s">
        <v>15</v>
      </c>
      <c r="F25" t="s">
        <v>40</v>
      </c>
    </row>
    <row r="26" spans="1:6" x14ac:dyDescent="0.2">
      <c r="A26" t="s">
        <v>14</v>
      </c>
      <c r="B26" t="s">
        <v>52</v>
      </c>
      <c r="C26" s="11">
        <v>2.5</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4892-CB17-674D-BA7E-916069BE9264}">
  <dimension ref="A1:B19"/>
  <sheetViews>
    <sheetView workbookViewId="0">
      <selection activeCell="B1" sqref="B1:B19"/>
    </sheetView>
  </sheetViews>
  <sheetFormatPr baseColWidth="10" defaultRowHeight="16" x14ac:dyDescent="0.2"/>
  <sheetData>
    <row r="1" spans="1:2" x14ac:dyDescent="0.2">
      <c r="A1">
        <v>26.6</v>
      </c>
      <c r="B1">
        <f>A1/2</f>
        <v>13.3</v>
      </c>
    </row>
    <row r="2" spans="1:2" x14ac:dyDescent="0.2">
      <c r="A2">
        <v>0.55000000000000004</v>
      </c>
      <c r="B2">
        <f t="shared" ref="B2:B19" si="0">A2/2</f>
        <v>0.27500000000000002</v>
      </c>
    </row>
    <row r="3" spans="1:2" x14ac:dyDescent="0.2">
      <c r="A3">
        <v>14.8</v>
      </c>
      <c r="B3">
        <f t="shared" si="0"/>
        <v>7.4</v>
      </c>
    </row>
    <row r="4" spans="1:2" x14ac:dyDescent="0.2">
      <c r="A4">
        <v>1</v>
      </c>
      <c r="B4">
        <f t="shared" si="0"/>
        <v>0.5</v>
      </c>
    </row>
    <row r="5" spans="1:2" x14ac:dyDescent="0.2">
      <c r="A5">
        <v>2.1118012422360249E-2</v>
      </c>
      <c r="B5">
        <f t="shared" si="0"/>
        <v>1.0559006211180125E-2</v>
      </c>
    </row>
    <row r="6" spans="1:2" x14ac:dyDescent="0.2">
      <c r="A6">
        <v>3.478260869565218E-3</v>
      </c>
      <c r="B6">
        <f t="shared" si="0"/>
        <v>1.739130434782609E-3</v>
      </c>
    </row>
    <row r="7" spans="1:2" x14ac:dyDescent="0.2">
      <c r="A7">
        <v>1.4906832298136647E-2</v>
      </c>
      <c r="B7">
        <f t="shared" si="0"/>
        <v>7.4534161490683237E-3</v>
      </c>
    </row>
    <row r="8" spans="1:2" x14ac:dyDescent="0.2">
      <c r="A8">
        <v>4.9689440993788822E-4</v>
      </c>
      <c r="B8">
        <f t="shared" si="0"/>
        <v>2.4844720496894411E-4</v>
      </c>
    </row>
    <row r="9" spans="1:2" x14ac:dyDescent="0.2">
      <c r="A9">
        <v>310000</v>
      </c>
      <c r="B9">
        <f t="shared" si="0"/>
        <v>155000</v>
      </c>
    </row>
    <row r="10" spans="1:2" x14ac:dyDescent="0.2">
      <c r="A10">
        <v>11000</v>
      </c>
      <c r="B10">
        <f t="shared" si="0"/>
        <v>5500</v>
      </c>
    </row>
    <row r="11" spans="1:2" x14ac:dyDescent="0.2">
      <c r="A11">
        <v>83854.869455332082</v>
      </c>
      <c r="B11">
        <f t="shared" si="0"/>
        <v>41927.434727666041</v>
      </c>
    </row>
    <row r="12" spans="1:2" x14ac:dyDescent="0.2">
      <c r="A12">
        <v>13811.390263231167</v>
      </c>
      <c r="B12">
        <f t="shared" si="0"/>
        <v>6905.6951316155837</v>
      </c>
    </row>
    <row r="13" spans="1:2" x14ac:dyDescent="0.2">
      <c r="A13">
        <v>39760.971535051081</v>
      </c>
      <c r="B13">
        <f t="shared" si="0"/>
        <v>19880.485767525541</v>
      </c>
    </row>
    <row r="14" spans="1:2" x14ac:dyDescent="0.2">
      <c r="A14">
        <v>2572.7687463856578</v>
      </c>
      <c r="B14">
        <f t="shared" si="0"/>
        <v>1286.3843731928289</v>
      </c>
    </row>
    <row r="15" spans="1:2" x14ac:dyDescent="0.2">
      <c r="A15">
        <v>5.7692307692307692</v>
      </c>
      <c r="B15">
        <f t="shared" si="0"/>
        <v>2.8846153846153846</v>
      </c>
    </row>
    <row r="16" spans="1:2" x14ac:dyDescent="0.2">
      <c r="A16">
        <v>0.23076923076923078</v>
      </c>
      <c r="B16">
        <f t="shared" si="0"/>
        <v>0.11538461538461539</v>
      </c>
    </row>
    <row r="17" spans="1:2" x14ac:dyDescent="0.2">
      <c r="A17">
        <v>85.714285714285708</v>
      </c>
      <c r="B17">
        <f t="shared" si="0"/>
        <v>42.857142857142854</v>
      </c>
    </row>
    <row r="18" spans="1:2" x14ac:dyDescent="0.2">
      <c r="A18">
        <v>14.285714285714285</v>
      </c>
      <c r="B18">
        <f t="shared" si="0"/>
        <v>7.1428571428571423</v>
      </c>
    </row>
    <row r="19" spans="1:2" x14ac:dyDescent="0.2">
      <c r="A19">
        <v>5</v>
      </c>
      <c r="B19">
        <f t="shared" si="0"/>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95</v>
      </c>
    </row>
    <row r="2" spans="1:2" x14ac:dyDescent="0.2">
      <c r="A2" t="s">
        <v>90</v>
      </c>
      <c r="B2" t="str">
        <f>portfolio_input!B3</f>
        <v>Four County Proportional Portfolio</v>
      </c>
    </row>
    <row r="3" spans="1:2" x14ac:dyDescent="0.2">
      <c r="A3" t="s">
        <v>91</v>
      </c>
      <c r="B3"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version reflects 50% of the 8-county proportional portfolio to give an initial approximation of the four-county proportional portfolio for CVCS/S2J2.</v>
      </c>
    </row>
    <row r="4" spans="1:2" x14ac:dyDescent="0.2">
      <c r="A4" t="s">
        <v>92</v>
      </c>
      <c r="B4" s="24">
        <v>45322</v>
      </c>
    </row>
    <row r="5" spans="1:2" x14ac:dyDescent="0.2">
      <c r="A5" t="s">
        <v>93</v>
      </c>
      <c r="B5"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version reflects 50% of the 8-county proportional portfolio to give an initial approximation of the four-county proportional portfolio for CVCS/S2J2.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B20" sqref="B20"/>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533.33333333333337</v>
      </c>
      <c r="H2">
        <f>$AA2/21+G2</f>
        <v>1066.6666666666667</v>
      </c>
      <c r="I2">
        <f t="shared" ref="I2:Z15" si="0">$AA2/21+H2</f>
        <v>1600</v>
      </c>
      <c r="J2">
        <f t="shared" si="0"/>
        <v>2133.3333333333335</v>
      </c>
      <c r="K2">
        <f t="shared" si="0"/>
        <v>2666.666666666667</v>
      </c>
      <c r="L2">
        <f t="shared" si="0"/>
        <v>3200.0000000000005</v>
      </c>
      <c r="M2">
        <f t="shared" si="0"/>
        <v>3733.3333333333339</v>
      </c>
      <c r="N2">
        <f t="shared" si="0"/>
        <v>4266.666666666667</v>
      </c>
      <c r="O2">
        <f t="shared" si="0"/>
        <v>4800</v>
      </c>
      <c r="P2">
        <f t="shared" si="0"/>
        <v>5333.333333333333</v>
      </c>
      <c r="Q2">
        <f t="shared" si="0"/>
        <v>5866.6666666666661</v>
      </c>
      <c r="R2">
        <f t="shared" si="0"/>
        <v>6399.9999999999991</v>
      </c>
      <c r="S2">
        <f t="shared" si="0"/>
        <v>6933.3333333333321</v>
      </c>
      <c r="T2">
        <f t="shared" si="0"/>
        <v>7466.6666666666652</v>
      </c>
      <c r="U2">
        <f t="shared" si="0"/>
        <v>7999.9999999999982</v>
      </c>
      <c r="V2">
        <f t="shared" si="0"/>
        <v>8533.3333333333321</v>
      </c>
      <c r="W2">
        <f t="shared" si="0"/>
        <v>9066.6666666666661</v>
      </c>
      <c r="X2">
        <f t="shared" si="0"/>
        <v>9600</v>
      </c>
      <c r="Y2">
        <f t="shared" si="0"/>
        <v>10133.333333333334</v>
      </c>
      <c r="Z2">
        <f t="shared" si="0"/>
        <v>10666.666666666668</v>
      </c>
      <c r="AA2">
        <f>portfolio_input!C8*1000</f>
        <v>11200</v>
      </c>
    </row>
    <row r="3" spans="1:27" x14ac:dyDescent="0.2">
      <c r="A3" t="s">
        <v>2</v>
      </c>
      <c r="B3" t="s">
        <v>2</v>
      </c>
      <c r="C3" t="s">
        <v>64</v>
      </c>
      <c r="D3" t="s">
        <v>1</v>
      </c>
      <c r="E3" t="s">
        <v>62</v>
      </c>
      <c r="F3" t="s">
        <v>63</v>
      </c>
      <c r="G3" s="18">
        <f t="shared" ref="G3:G9" si="1">AA3/21</f>
        <v>0</v>
      </c>
      <c r="H3">
        <f t="shared" ref="H3:W9" si="2">$AA3/21+G3</f>
        <v>0</v>
      </c>
      <c r="I3">
        <f t="shared" ref="H3:W15" si="3">$AA3/21+H3</f>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3"/>
        <v>0</v>
      </c>
      <c r="X3">
        <f t="shared" si="0"/>
        <v>0</v>
      </c>
      <c r="Y3">
        <f t="shared" si="0"/>
        <v>0</v>
      </c>
      <c r="Z3">
        <f t="shared" si="0"/>
        <v>0</v>
      </c>
      <c r="AA3">
        <f>portfolio_input!C9*1000</f>
        <v>0</v>
      </c>
    </row>
    <row r="4" spans="1:27" x14ac:dyDescent="0.2">
      <c r="A4" t="s">
        <v>3</v>
      </c>
      <c r="B4" t="s">
        <v>3</v>
      </c>
      <c r="C4" t="s">
        <v>65</v>
      </c>
      <c r="D4" t="s">
        <v>1</v>
      </c>
      <c r="E4" t="s">
        <v>62</v>
      </c>
      <c r="F4" t="s">
        <v>63</v>
      </c>
      <c r="G4" s="18">
        <f t="shared" si="1"/>
        <v>247.61904761904762</v>
      </c>
      <c r="H4">
        <f t="shared" si="2"/>
        <v>495.23809523809524</v>
      </c>
      <c r="I4">
        <f t="shared" si="0"/>
        <v>742.85714285714289</v>
      </c>
      <c r="J4">
        <f t="shared" si="0"/>
        <v>990.47619047619048</v>
      </c>
      <c r="K4">
        <f t="shared" si="0"/>
        <v>1238.0952380952381</v>
      </c>
      <c r="L4">
        <f t="shared" si="0"/>
        <v>1485.7142857142858</v>
      </c>
      <c r="M4">
        <f t="shared" si="0"/>
        <v>1733.3333333333335</v>
      </c>
      <c r="N4">
        <f t="shared" si="0"/>
        <v>1980.9523809523812</v>
      </c>
      <c r="O4">
        <f t="shared" si="0"/>
        <v>2228.5714285714289</v>
      </c>
      <c r="P4">
        <f t="shared" si="0"/>
        <v>2476.1904761904766</v>
      </c>
      <c r="Q4">
        <f t="shared" si="0"/>
        <v>2723.8095238095243</v>
      </c>
      <c r="R4">
        <f t="shared" si="0"/>
        <v>2971.428571428572</v>
      </c>
      <c r="S4">
        <f t="shared" si="0"/>
        <v>3219.0476190476197</v>
      </c>
      <c r="T4">
        <f t="shared" si="0"/>
        <v>3466.6666666666674</v>
      </c>
      <c r="U4">
        <f t="shared" si="0"/>
        <v>3714.2857142857151</v>
      </c>
      <c r="V4">
        <f t="shared" si="0"/>
        <v>3961.9047619047628</v>
      </c>
      <c r="W4">
        <f t="shared" si="0"/>
        <v>4209.5238095238101</v>
      </c>
      <c r="X4">
        <f t="shared" si="0"/>
        <v>4457.1428571428578</v>
      </c>
      <c r="Y4">
        <f t="shared" si="0"/>
        <v>4704.7619047619055</v>
      </c>
      <c r="Z4">
        <f t="shared" si="0"/>
        <v>4952.3809523809532</v>
      </c>
      <c r="AA4">
        <f>portfolio_input!C10*1000</f>
        <v>5200</v>
      </c>
    </row>
    <row r="5" spans="1:27" x14ac:dyDescent="0.2">
      <c r="A5" t="s">
        <v>4</v>
      </c>
      <c r="B5" t="s">
        <v>4</v>
      </c>
      <c r="C5" t="s">
        <v>66</v>
      </c>
      <c r="D5" t="s">
        <v>1</v>
      </c>
      <c r="E5" t="s">
        <v>62</v>
      </c>
      <c r="F5" t="s">
        <v>63</v>
      </c>
      <c r="G5" s="18">
        <f t="shared" si="1"/>
        <v>0</v>
      </c>
      <c r="H5">
        <f t="shared" si="2"/>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portfolio_input!C11*1000</f>
        <v>0</v>
      </c>
    </row>
    <row r="6" spans="1:27" x14ac:dyDescent="0.2">
      <c r="A6" t="s">
        <v>6</v>
      </c>
      <c r="B6" t="s">
        <v>6</v>
      </c>
      <c r="C6" t="s">
        <v>67</v>
      </c>
      <c r="D6" t="s">
        <v>1</v>
      </c>
      <c r="E6" t="s">
        <v>62</v>
      </c>
      <c r="F6" t="s">
        <v>63</v>
      </c>
      <c r="G6" s="18">
        <f t="shared" si="1"/>
        <v>0.50280981958000592</v>
      </c>
      <c r="H6">
        <f t="shared" si="2"/>
        <v>1.0056196391600118</v>
      </c>
      <c r="I6">
        <f t="shared" si="0"/>
        <v>1.5084294587400178</v>
      </c>
      <c r="J6">
        <f t="shared" si="0"/>
        <v>2.0112392783200237</v>
      </c>
      <c r="K6">
        <f t="shared" si="0"/>
        <v>2.5140490979000294</v>
      </c>
      <c r="L6">
        <f t="shared" si="0"/>
        <v>3.0168589174800351</v>
      </c>
      <c r="M6">
        <f t="shared" si="0"/>
        <v>3.5196687370600408</v>
      </c>
      <c r="N6">
        <f t="shared" si="0"/>
        <v>4.0224785566400465</v>
      </c>
      <c r="O6">
        <f t="shared" si="0"/>
        <v>4.5252883762200522</v>
      </c>
      <c r="P6">
        <f t="shared" si="0"/>
        <v>5.0280981958000579</v>
      </c>
      <c r="Q6">
        <f t="shared" si="0"/>
        <v>5.5309080153800636</v>
      </c>
      <c r="R6">
        <f t="shared" si="0"/>
        <v>6.0337178349600693</v>
      </c>
      <c r="S6">
        <f t="shared" si="0"/>
        <v>6.536527654540075</v>
      </c>
      <c r="T6">
        <f t="shared" si="0"/>
        <v>7.0393374741200807</v>
      </c>
      <c r="U6">
        <f t="shared" si="0"/>
        <v>7.5421472937000864</v>
      </c>
      <c r="V6">
        <f t="shared" si="0"/>
        <v>8.044957113280093</v>
      </c>
      <c r="W6">
        <f t="shared" si="0"/>
        <v>8.5477669328600996</v>
      </c>
      <c r="X6">
        <f t="shared" si="0"/>
        <v>9.0505767524401062</v>
      </c>
      <c r="Y6">
        <f t="shared" si="0"/>
        <v>9.5533865720201128</v>
      </c>
      <c r="Z6">
        <f t="shared" si="0"/>
        <v>10.056196391600119</v>
      </c>
      <c r="AA6">
        <f>portfolio_input!C12*1000</f>
        <v>10.559006211180124</v>
      </c>
    </row>
    <row r="7" spans="1:27" x14ac:dyDescent="0.2">
      <c r="A7" t="s">
        <v>5</v>
      </c>
      <c r="B7" t="s">
        <v>5</v>
      </c>
      <c r="C7" t="s">
        <v>67</v>
      </c>
      <c r="D7" t="s">
        <v>1</v>
      </c>
      <c r="E7" t="s">
        <v>62</v>
      </c>
      <c r="F7" t="s">
        <v>63</v>
      </c>
      <c r="G7" s="18">
        <f t="shared" si="1"/>
        <v>8.2815734989648046E-2</v>
      </c>
      <c r="H7">
        <f t="shared" si="2"/>
        <v>0.16563146997929609</v>
      </c>
      <c r="I7">
        <f t="shared" si="0"/>
        <v>0.24844720496894412</v>
      </c>
      <c r="J7">
        <f t="shared" si="0"/>
        <v>0.33126293995859218</v>
      </c>
      <c r="K7">
        <f t="shared" si="0"/>
        <v>0.41407867494824024</v>
      </c>
      <c r="L7">
        <f t="shared" si="0"/>
        <v>0.4968944099378883</v>
      </c>
      <c r="M7">
        <f t="shared" si="0"/>
        <v>0.57971014492753636</v>
      </c>
      <c r="N7">
        <f t="shared" si="0"/>
        <v>0.66252587991718437</v>
      </c>
      <c r="O7">
        <f t="shared" si="0"/>
        <v>0.74534161490683237</v>
      </c>
      <c r="P7">
        <f t="shared" si="0"/>
        <v>0.82815734989648038</v>
      </c>
      <c r="Q7">
        <f t="shared" si="0"/>
        <v>0.91097308488612838</v>
      </c>
      <c r="R7">
        <f t="shared" si="0"/>
        <v>0.99378881987577639</v>
      </c>
      <c r="S7">
        <f t="shared" si="0"/>
        <v>1.0766045548654244</v>
      </c>
      <c r="T7">
        <f t="shared" si="0"/>
        <v>1.1594202898550725</v>
      </c>
      <c r="U7">
        <f t="shared" si="0"/>
        <v>1.2422360248447206</v>
      </c>
      <c r="V7">
        <f t="shared" si="0"/>
        <v>1.3250517598343687</v>
      </c>
      <c r="W7">
        <f t="shared" si="0"/>
        <v>1.4078674948240169</v>
      </c>
      <c r="X7">
        <f t="shared" si="0"/>
        <v>1.490683229813665</v>
      </c>
      <c r="Y7">
        <f t="shared" si="0"/>
        <v>1.5734989648033131</v>
      </c>
      <c r="Z7">
        <f t="shared" si="0"/>
        <v>1.6563146997929612</v>
      </c>
      <c r="AA7">
        <f>portfolio_input!C13*1000</f>
        <v>1.7391304347826089</v>
      </c>
    </row>
    <row r="8" spans="1:27" x14ac:dyDescent="0.2">
      <c r="A8" t="s">
        <v>11</v>
      </c>
      <c r="B8" t="s">
        <v>11</v>
      </c>
      <c r="C8" t="s">
        <v>84</v>
      </c>
      <c r="D8" t="s">
        <v>1</v>
      </c>
      <c r="E8" t="s">
        <v>62</v>
      </c>
      <c r="F8" t="s">
        <v>63</v>
      </c>
      <c r="G8" s="18">
        <f t="shared" si="1"/>
        <v>0.35492457852706305</v>
      </c>
      <c r="H8">
        <f t="shared" si="2"/>
        <v>0.7098491570541261</v>
      </c>
      <c r="I8">
        <f t="shared" si="0"/>
        <v>1.064773735581189</v>
      </c>
      <c r="J8">
        <f t="shared" si="0"/>
        <v>1.4196983141082522</v>
      </c>
      <c r="K8">
        <f t="shared" si="0"/>
        <v>1.7746228926353154</v>
      </c>
      <c r="L8">
        <f t="shared" si="0"/>
        <v>2.1295474711623785</v>
      </c>
      <c r="M8">
        <f t="shared" si="0"/>
        <v>2.4844720496894417</v>
      </c>
      <c r="N8">
        <f t="shared" si="0"/>
        <v>2.8393966282165048</v>
      </c>
      <c r="O8">
        <f t="shared" si="0"/>
        <v>3.194321206743568</v>
      </c>
      <c r="P8">
        <f t="shared" si="0"/>
        <v>3.5492457852706312</v>
      </c>
      <c r="Q8">
        <f t="shared" si="0"/>
        <v>3.9041703637976943</v>
      </c>
      <c r="R8">
        <f t="shared" si="0"/>
        <v>4.259094942324757</v>
      </c>
      <c r="S8">
        <f t="shared" si="0"/>
        <v>4.6140195208518202</v>
      </c>
      <c r="T8">
        <f t="shared" si="0"/>
        <v>4.9689440993788834</v>
      </c>
      <c r="U8">
        <f t="shared" si="0"/>
        <v>5.3238686779059465</v>
      </c>
      <c r="V8">
        <f t="shared" si="0"/>
        <v>5.6787932564330097</v>
      </c>
      <c r="W8">
        <f t="shared" si="0"/>
        <v>6.0337178349600729</v>
      </c>
      <c r="X8">
        <f t="shared" si="0"/>
        <v>6.388642413487136</v>
      </c>
      <c r="Y8">
        <f t="shared" si="0"/>
        <v>6.7435669920141992</v>
      </c>
      <c r="Z8">
        <f t="shared" si="0"/>
        <v>7.0984915705412623</v>
      </c>
      <c r="AA8">
        <f>portfolio_input!C14*1000</f>
        <v>7.4534161490683237</v>
      </c>
    </row>
    <row r="9" spans="1:27" x14ac:dyDescent="0.2">
      <c r="A9" t="s">
        <v>13</v>
      </c>
      <c r="B9" t="s">
        <v>13</v>
      </c>
      <c r="C9" t="s">
        <v>84</v>
      </c>
      <c r="D9" t="s">
        <v>1</v>
      </c>
      <c r="E9" t="s">
        <v>62</v>
      </c>
      <c r="F9" t="s">
        <v>63</v>
      </c>
      <c r="G9" s="18">
        <f t="shared" si="1"/>
        <v>1.1830819284235433E-2</v>
      </c>
      <c r="H9">
        <f t="shared" si="2"/>
        <v>2.3661638568470866E-2</v>
      </c>
      <c r="I9">
        <f t="shared" si="2"/>
        <v>3.5492457852706299E-2</v>
      </c>
      <c r="J9">
        <f t="shared" si="2"/>
        <v>4.7323277136941733E-2</v>
      </c>
      <c r="K9">
        <f t="shared" si="2"/>
        <v>5.9154096421177166E-2</v>
      </c>
      <c r="L9">
        <f t="shared" si="2"/>
        <v>7.0984915705412599E-2</v>
      </c>
      <c r="M9">
        <f t="shared" si="2"/>
        <v>8.2815734989648032E-2</v>
      </c>
      <c r="N9">
        <f t="shared" si="2"/>
        <v>9.4646554273883465E-2</v>
      </c>
      <c r="O9">
        <f t="shared" si="2"/>
        <v>0.1064773735581189</v>
      </c>
      <c r="P9">
        <f t="shared" si="2"/>
        <v>0.11830819284235433</v>
      </c>
      <c r="Q9">
        <f t="shared" si="2"/>
        <v>0.13013901212658976</v>
      </c>
      <c r="R9">
        <f t="shared" si="2"/>
        <v>0.1419698314108252</v>
      </c>
      <c r="S9">
        <f t="shared" si="2"/>
        <v>0.15380065069506063</v>
      </c>
      <c r="T9">
        <f t="shared" si="2"/>
        <v>0.16563146997929606</v>
      </c>
      <c r="U9">
        <f t="shared" si="2"/>
        <v>0.1774622892635315</v>
      </c>
      <c r="V9">
        <f t="shared" si="2"/>
        <v>0.18929310854776693</v>
      </c>
      <c r="W9">
        <f t="shared" si="2"/>
        <v>0.20112392783200236</v>
      </c>
      <c r="X9">
        <f t="shared" si="0"/>
        <v>0.2129547471162378</v>
      </c>
      <c r="Y9">
        <f t="shared" si="0"/>
        <v>0.22478556640047323</v>
      </c>
      <c r="Z9">
        <f t="shared" si="0"/>
        <v>0.23661638568470866</v>
      </c>
      <c r="AA9">
        <f>portfolio_input!C15*1000</f>
        <v>0.2484472049689441</v>
      </c>
    </row>
    <row r="10" spans="1:27" x14ac:dyDescent="0.2">
      <c r="A10" t="s">
        <v>0</v>
      </c>
      <c r="B10" t="s">
        <v>0</v>
      </c>
      <c r="C10" t="s">
        <v>68</v>
      </c>
      <c r="D10" t="s">
        <v>8</v>
      </c>
      <c r="E10" t="s">
        <v>9</v>
      </c>
      <c r="F10" t="s">
        <v>69</v>
      </c>
      <c r="G10" s="18">
        <f t="shared" ref="G10:G20" si="4">AA10/21</f>
        <v>7380.9523809523807</v>
      </c>
      <c r="H10">
        <f t="shared" si="3"/>
        <v>14761.904761904761</v>
      </c>
      <c r="I10">
        <f t="shared" si="0"/>
        <v>22142.857142857141</v>
      </c>
      <c r="J10">
        <f t="shared" si="0"/>
        <v>29523.809523809523</v>
      </c>
      <c r="K10">
        <f t="shared" si="0"/>
        <v>36904.761904761901</v>
      </c>
      <c r="L10">
        <f t="shared" si="0"/>
        <v>44285.714285714283</v>
      </c>
      <c r="M10">
        <f t="shared" si="0"/>
        <v>51666.666666666664</v>
      </c>
      <c r="N10">
        <f t="shared" si="0"/>
        <v>59047.619047619046</v>
      </c>
      <c r="O10">
        <f t="shared" si="0"/>
        <v>66428.57142857142</v>
      </c>
      <c r="P10">
        <f t="shared" si="0"/>
        <v>73809.523809523802</v>
      </c>
      <c r="Q10">
        <f t="shared" si="0"/>
        <v>81190.476190476184</v>
      </c>
      <c r="R10">
        <f t="shared" si="0"/>
        <v>88571.428571428565</v>
      </c>
      <c r="S10">
        <f t="shared" si="0"/>
        <v>95952.380952380947</v>
      </c>
      <c r="T10">
        <f t="shared" si="0"/>
        <v>103333.33333333333</v>
      </c>
      <c r="U10">
        <f t="shared" si="0"/>
        <v>110714.28571428571</v>
      </c>
      <c r="V10">
        <f t="shared" si="0"/>
        <v>118095.23809523809</v>
      </c>
      <c r="W10">
        <f t="shared" si="0"/>
        <v>125476.19047619047</v>
      </c>
      <c r="X10">
        <f t="shared" si="0"/>
        <v>132857.14285714284</v>
      </c>
      <c r="Y10">
        <f t="shared" si="0"/>
        <v>140238.09523809521</v>
      </c>
      <c r="Z10">
        <f t="shared" si="0"/>
        <v>147619.04761904757</v>
      </c>
      <c r="AA10" s="18">
        <f>portfolio_input!C16</f>
        <v>155000</v>
      </c>
    </row>
    <row r="11" spans="1:27" x14ac:dyDescent="0.2">
      <c r="A11" t="s">
        <v>10</v>
      </c>
      <c r="B11" t="s">
        <v>10</v>
      </c>
      <c r="C11" t="s">
        <v>70</v>
      </c>
      <c r="D11" t="s">
        <v>8</v>
      </c>
      <c r="E11" t="s">
        <v>9</v>
      </c>
      <c r="F11" t="s">
        <v>69</v>
      </c>
      <c r="G11" s="18">
        <f t="shared" ref="G11:G14" si="5">AA11/21</f>
        <v>0</v>
      </c>
      <c r="H11">
        <f t="shared" ref="H11:H14" si="6">$AA11/21+G11</f>
        <v>0</v>
      </c>
      <c r="I11">
        <f t="shared" si="0"/>
        <v>0</v>
      </c>
      <c r="J11">
        <f t="shared" si="0"/>
        <v>0</v>
      </c>
      <c r="K11">
        <f t="shared" si="0"/>
        <v>0</v>
      </c>
      <c r="L11">
        <f t="shared" si="0"/>
        <v>0</v>
      </c>
      <c r="M11">
        <f t="shared" si="0"/>
        <v>0</v>
      </c>
      <c r="N11">
        <f t="shared" si="0"/>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s="18">
        <f>portfolio_input!C17</f>
        <v>0</v>
      </c>
    </row>
    <row r="12" spans="1:27" x14ac:dyDescent="0.2">
      <c r="A12" t="s">
        <v>6</v>
      </c>
      <c r="B12" t="s">
        <v>6</v>
      </c>
      <c r="C12" t="s">
        <v>71</v>
      </c>
      <c r="D12" t="s">
        <v>8</v>
      </c>
      <c r="E12" t="s">
        <v>9</v>
      </c>
      <c r="F12" t="s">
        <v>69</v>
      </c>
      <c r="G12" s="18">
        <f t="shared" si="5"/>
        <v>1996.54451084124</v>
      </c>
      <c r="H12">
        <f t="shared" si="6"/>
        <v>3993.0890216824801</v>
      </c>
      <c r="I12">
        <f t="shared" si="0"/>
        <v>5989.6335325237196</v>
      </c>
      <c r="J12">
        <f t="shared" si="0"/>
        <v>7986.1780433649601</v>
      </c>
      <c r="K12">
        <f t="shared" si="0"/>
        <v>9982.7225542062006</v>
      </c>
      <c r="L12">
        <f t="shared" si="0"/>
        <v>11979.267065047441</v>
      </c>
      <c r="M12">
        <f t="shared" si="0"/>
        <v>13975.811575888682</v>
      </c>
      <c r="N12">
        <f t="shared" si="0"/>
        <v>15972.356086729922</v>
      </c>
      <c r="O12">
        <f t="shared" si="0"/>
        <v>17968.900597571163</v>
      </c>
      <c r="P12">
        <f t="shared" si="0"/>
        <v>19965.445108412401</v>
      </c>
      <c r="Q12">
        <f t="shared" si="0"/>
        <v>21961.98961925364</v>
      </c>
      <c r="R12">
        <f t="shared" si="0"/>
        <v>23958.534130094878</v>
      </c>
      <c r="S12">
        <f t="shared" si="0"/>
        <v>25955.078640936117</v>
      </c>
      <c r="T12">
        <f t="shared" si="0"/>
        <v>27951.623151777356</v>
      </c>
      <c r="U12">
        <f t="shared" si="0"/>
        <v>29948.167662618594</v>
      </c>
      <c r="V12">
        <f t="shared" si="0"/>
        <v>31944.712173459833</v>
      </c>
      <c r="W12">
        <f t="shared" si="0"/>
        <v>33941.256684301072</v>
      </c>
      <c r="X12">
        <f t="shared" si="0"/>
        <v>35937.80119514231</v>
      </c>
      <c r="Y12">
        <f t="shared" si="0"/>
        <v>37934.345705983549</v>
      </c>
      <c r="Z12">
        <f t="shared" si="0"/>
        <v>39930.890216824788</v>
      </c>
      <c r="AA12" s="18">
        <f>portfolio_input!C18</f>
        <v>41927.434727666041</v>
      </c>
    </row>
    <row r="13" spans="1:27" x14ac:dyDescent="0.2">
      <c r="A13" t="s">
        <v>5</v>
      </c>
      <c r="B13" t="s">
        <v>5</v>
      </c>
      <c r="C13" t="s">
        <v>71</v>
      </c>
      <c r="D13" t="s">
        <v>8</v>
      </c>
      <c r="E13" t="s">
        <v>9</v>
      </c>
      <c r="F13" t="s">
        <v>69</v>
      </c>
      <c r="G13" s="18">
        <f t="shared" si="5"/>
        <v>328.84262531502782</v>
      </c>
      <c r="H13">
        <f t="shared" si="6"/>
        <v>657.68525063005563</v>
      </c>
      <c r="I13">
        <f t="shared" si="0"/>
        <v>986.52787594508345</v>
      </c>
      <c r="J13">
        <f t="shared" si="0"/>
        <v>1315.3705012601113</v>
      </c>
      <c r="K13">
        <f t="shared" si="0"/>
        <v>1644.2131265751391</v>
      </c>
      <c r="L13">
        <f t="shared" si="0"/>
        <v>1973.0557518901669</v>
      </c>
      <c r="M13">
        <f t="shared" si="0"/>
        <v>2301.8983772051947</v>
      </c>
      <c r="N13">
        <f t="shared" si="0"/>
        <v>2630.7410025202225</v>
      </c>
      <c r="O13">
        <f t="shared" si="0"/>
        <v>2959.5836278352504</v>
      </c>
      <c r="P13">
        <f t="shared" si="0"/>
        <v>3288.4262531502782</v>
      </c>
      <c r="Q13">
        <f t="shared" si="0"/>
        <v>3617.268878465306</v>
      </c>
      <c r="R13">
        <f t="shared" si="0"/>
        <v>3946.1115037803338</v>
      </c>
      <c r="S13">
        <f t="shared" si="0"/>
        <v>4274.9541290953621</v>
      </c>
      <c r="T13">
        <f t="shared" si="0"/>
        <v>4603.7967544103903</v>
      </c>
      <c r="U13">
        <f t="shared" si="0"/>
        <v>4932.6393797254186</v>
      </c>
      <c r="V13">
        <f t="shared" si="0"/>
        <v>5261.4820050404469</v>
      </c>
      <c r="W13">
        <f t="shared" si="0"/>
        <v>5590.3246303554752</v>
      </c>
      <c r="X13">
        <f t="shared" si="0"/>
        <v>5919.1672556705034</v>
      </c>
      <c r="Y13">
        <f t="shared" si="0"/>
        <v>6248.0098809855317</v>
      </c>
      <c r="Z13">
        <f t="shared" si="0"/>
        <v>6576.85250630056</v>
      </c>
      <c r="AA13" s="18">
        <f>portfolio_input!C19</f>
        <v>6905.6951316155837</v>
      </c>
    </row>
    <row r="14" spans="1:27" x14ac:dyDescent="0.2">
      <c r="A14" t="s">
        <v>11</v>
      </c>
      <c r="B14" t="s">
        <v>11</v>
      </c>
      <c r="C14" t="s">
        <v>71</v>
      </c>
      <c r="D14" t="s">
        <v>8</v>
      </c>
      <c r="E14" t="s">
        <v>9</v>
      </c>
      <c r="F14" t="s">
        <v>69</v>
      </c>
      <c r="G14" s="18">
        <f t="shared" si="5"/>
        <v>946.68979845359718</v>
      </c>
      <c r="H14">
        <f t="shared" si="6"/>
        <v>1893.3795969071944</v>
      </c>
      <c r="I14">
        <f t="shared" si="0"/>
        <v>2840.0693953607915</v>
      </c>
      <c r="J14">
        <f t="shared" si="0"/>
        <v>3786.7591938143887</v>
      </c>
      <c r="K14">
        <f t="shared" si="0"/>
        <v>4733.4489922679859</v>
      </c>
      <c r="L14">
        <f t="shared" si="0"/>
        <v>5680.1387907215831</v>
      </c>
      <c r="M14">
        <f t="shared" si="0"/>
        <v>6626.8285891751802</v>
      </c>
      <c r="N14">
        <f t="shared" si="0"/>
        <v>7573.5183876287774</v>
      </c>
      <c r="O14">
        <f t="shared" si="0"/>
        <v>8520.2081860823746</v>
      </c>
      <c r="P14">
        <f t="shared" si="0"/>
        <v>9466.8979845359718</v>
      </c>
      <c r="Q14">
        <f t="shared" si="0"/>
        <v>10413.587782989569</v>
      </c>
      <c r="R14">
        <f t="shared" si="0"/>
        <v>11360.277581443166</v>
      </c>
      <c r="S14">
        <f t="shared" si="0"/>
        <v>12306.967379896763</v>
      </c>
      <c r="T14">
        <f t="shared" si="0"/>
        <v>13253.65717835036</v>
      </c>
      <c r="U14">
        <f t="shared" si="0"/>
        <v>14200.346976803958</v>
      </c>
      <c r="V14">
        <f t="shared" si="0"/>
        <v>15147.036775257555</v>
      </c>
      <c r="W14">
        <f t="shared" si="0"/>
        <v>16093.726573711152</v>
      </c>
      <c r="X14">
        <f t="shared" si="0"/>
        <v>17040.416372164749</v>
      </c>
      <c r="Y14">
        <f t="shared" si="0"/>
        <v>17987.106170618346</v>
      </c>
      <c r="Z14">
        <f t="shared" si="0"/>
        <v>18933.795969071944</v>
      </c>
      <c r="AA14" s="18">
        <f>portfolio_input!C20</f>
        <v>19880.485767525541</v>
      </c>
    </row>
    <row r="15" spans="1:27" x14ac:dyDescent="0.2">
      <c r="A15" t="s">
        <v>13</v>
      </c>
      <c r="B15" t="s">
        <v>13</v>
      </c>
      <c r="C15" t="s">
        <v>85</v>
      </c>
      <c r="D15" t="s">
        <v>8</v>
      </c>
      <c r="E15" t="s">
        <v>9</v>
      </c>
      <c r="F15" t="s">
        <v>69</v>
      </c>
      <c r="G15" s="18">
        <f t="shared" si="4"/>
        <v>61.256398723468045</v>
      </c>
      <c r="H15">
        <f t="shared" si="3"/>
        <v>122.51279744693609</v>
      </c>
      <c r="I15">
        <f t="shared" si="0"/>
        <v>183.76919617040414</v>
      </c>
      <c r="J15">
        <f t="shared" si="0"/>
        <v>245.02559489387218</v>
      </c>
      <c r="K15">
        <f t="shared" si="0"/>
        <v>306.28199361734022</v>
      </c>
      <c r="L15">
        <f t="shared" si="0"/>
        <v>367.53839234080829</v>
      </c>
      <c r="M15">
        <f t="shared" si="0"/>
        <v>428.79479106427635</v>
      </c>
      <c r="N15">
        <f t="shared" si="0"/>
        <v>490.05118978774442</v>
      </c>
      <c r="O15">
        <f t="shared" si="0"/>
        <v>551.30758851121243</v>
      </c>
      <c r="P15">
        <f t="shared" si="0"/>
        <v>612.56398723468044</v>
      </c>
      <c r="Q15">
        <f t="shared" si="0"/>
        <v>673.82038595814845</v>
      </c>
      <c r="R15">
        <f t="shared" si="0"/>
        <v>735.07678468161646</v>
      </c>
      <c r="S15">
        <f t="shared" si="0"/>
        <v>796.33318340508447</v>
      </c>
      <c r="T15">
        <f t="shared" si="0"/>
        <v>857.58958212855248</v>
      </c>
      <c r="U15">
        <f t="shared" si="0"/>
        <v>918.84598085202049</v>
      </c>
      <c r="V15">
        <f t="shared" si="0"/>
        <v>980.1023795754885</v>
      </c>
      <c r="W15">
        <f t="shared" si="0"/>
        <v>1041.3587782989566</v>
      </c>
      <c r="X15">
        <f t="shared" si="0"/>
        <v>1102.6151770224246</v>
      </c>
      <c r="Y15">
        <f t="shared" si="0"/>
        <v>1163.8715757458926</v>
      </c>
      <c r="Z15">
        <f t="shared" si="0"/>
        <v>1225.1279744693607</v>
      </c>
      <c r="AA15" s="18">
        <f>portfolio_input!C21</f>
        <v>1286.3843731928289</v>
      </c>
    </row>
    <row r="16" spans="1:27" x14ac:dyDescent="0.2">
      <c r="A16" t="s">
        <v>11</v>
      </c>
      <c r="B16" t="s">
        <v>11</v>
      </c>
      <c r="C16" t="s">
        <v>72</v>
      </c>
      <c r="D16" t="s">
        <v>7</v>
      </c>
      <c r="E16" t="s">
        <v>12</v>
      </c>
      <c r="F16" t="s">
        <v>73</v>
      </c>
      <c r="G16" s="18">
        <f t="shared" si="4"/>
        <v>137.36263736263737</v>
      </c>
      <c r="H16">
        <f t="shared" ref="H16:Z16" si="7">$AA16/21+G16</f>
        <v>274.72527472527474</v>
      </c>
      <c r="I16">
        <f t="shared" si="7"/>
        <v>412.08791208791212</v>
      </c>
      <c r="J16">
        <f t="shared" si="7"/>
        <v>549.45054945054949</v>
      </c>
      <c r="K16">
        <f t="shared" si="7"/>
        <v>686.8131868131868</v>
      </c>
      <c r="L16">
        <f t="shared" si="7"/>
        <v>824.17582417582412</v>
      </c>
      <c r="M16">
        <f t="shared" si="7"/>
        <v>961.53846153846143</v>
      </c>
      <c r="N16">
        <f t="shared" si="7"/>
        <v>1098.9010989010987</v>
      </c>
      <c r="O16">
        <f t="shared" si="7"/>
        <v>1236.2637362637361</v>
      </c>
      <c r="P16">
        <f t="shared" si="7"/>
        <v>1373.6263736263734</v>
      </c>
      <c r="Q16">
        <f t="shared" si="7"/>
        <v>1510.9890109890107</v>
      </c>
      <c r="R16">
        <f t="shared" si="7"/>
        <v>1648.351648351648</v>
      </c>
      <c r="S16">
        <f t="shared" si="7"/>
        <v>1785.7142857142853</v>
      </c>
      <c r="T16">
        <f t="shared" si="7"/>
        <v>1923.0769230769226</v>
      </c>
      <c r="U16">
        <f t="shared" si="7"/>
        <v>2060.43956043956</v>
      </c>
      <c r="V16">
        <f t="shared" si="7"/>
        <v>2197.8021978021975</v>
      </c>
      <c r="W16">
        <f t="shared" si="7"/>
        <v>2335.164835164835</v>
      </c>
      <c r="X16">
        <f t="shared" si="7"/>
        <v>2472.5274725274726</v>
      </c>
      <c r="Y16">
        <f t="shared" si="7"/>
        <v>2609.8901098901101</v>
      </c>
      <c r="Z16">
        <f t="shared" si="7"/>
        <v>2747.2527472527477</v>
      </c>
      <c r="AA16" s="18">
        <f>portfolio_input!C22*1000</f>
        <v>2884.6153846153848</v>
      </c>
    </row>
    <row r="17" spans="1:27" x14ac:dyDescent="0.2">
      <c r="A17" t="s">
        <v>13</v>
      </c>
      <c r="B17" t="s">
        <v>13</v>
      </c>
      <c r="C17" t="s">
        <v>72</v>
      </c>
      <c r="D17" t="s">
        <v>7</v>
      </c>
      <c r="E17" t="s">
        <v>12</v>
      </c>
      <c r="F17" t="s">
        <v>73</v>
      </c>
      <c r="G17" s="18">
        <f t="shared" si="4"/>
        <v>5.4945054945054945</v>
      </c>
      <c r="H17">
        <f t="shared" ref="H17:Z17" si="8">$AA17/21+G17</f>
        <v>10.989010989010989</v>
      </c>
      <c r="I17">
        <f t="shared" si="8"/>
        <v>16.483516483516482</v>
      </c>
      <c r="J17">
        <f t="shared" si="8"/>
        <v>21.978021978021978</v>
      </c>
      <c r="K17">
        <f t="shared" si="8"/>
        <v>27.472527472527474</v>
      </c>
      <c r="L17">
        <f t="shared" si="8"/>
        <v>32.967032967032971</v>
      </c>
      <c r="M17">
        <f t="shared" si="8"/>
        <v>38.461538461538467</v>
      </c>
      <c r="N17">
        <f t="shared" si="8"/>
        <v>43.956043956043963</v>
      </c>
      <c r="O17">
        <f t="shared" si="8"/>
        <v>49.45054945054946</v>
      </c>
      <c r="P17">
        <f t="shared" si="8"/>
        <v>54.945054945054956</v>
      </c>
      <c r="Q17">
        <f t="shared" si="8"/>
        <v>60.439560439560452</v>
      </c>
      <c r="R17">
        <f t="shared" si="8"/>
        <v>65.934065934065941</v>
      </c>
      <c r="S17">
        <f t="shared" si="8"/>
        <v>71.428571428571431</v>
      </c>
      <c r="T17">
        <f t="shared" si="8"/>
        <v>76.92307692307692</v>
      </c>
      <c r="U17">
        <f t="shared" si="8"/>
        <v>82.417582417582409</v>
      </c>
      <c r="V17">
        <f t="shared" si="8"/>
        <v>87.912087912087898</v>
      </c>
      <c r="W17">
        <f t="shared" si="8"/>
        <v>93.406593406593387</v>
      </c>
      <c r="X17">
        <f t="shared" si="8"/>
        <v>98.901098901098877</v>
      </c>
      <c r="Y17">
        <f t="shared" si="8"/>
        <v>104.39560439560437</v>
      </c>
      <c r="Z17">
        <f t="shared" si="8"/>
        <v>109.89010989010985</v>
      </c>
      <c r="AA17" s="18">
        <f>portfolio_input!C23*1000</f>
        <v>115.38461538461539</v>
      </c>
    </row>
    <row r="18" spans="1:27" x14ac:dyDescent="0.2">
      <c r="A18" t="s">
        <v>6</v>
      </c>
      <c r="B18" t="s">
        <v>6</v>
      </c>
      <c r="C18" t="s">
        <v>76</v>
      </c>
      <c r="D18" t="s">
        <v>14</v>
      </c>
      <c r="E18" t="s">
        <v>15</v>
      </c>
      <c r="F18" t="s">
        <v>75</v>
      </c>
      <c r="G18" s="18">
        <f t="shared" si="4"/>
        <v>2.0408163265306123</v>
      </c>
      <c r="H18">
        <f t="shared" ref="H18:Z18" si="9">$AA18/21+G18</f>
        <v>4.0816326530612246</v>
      </c>
      <c r="I18">
        <f t="shared" si="9"/>
        <v>6.1224489795918373</v>
      </c>
      <c r="J18">
        <f t="shared" si="9"/>
        <v>8.1632653061224492</v>
      </c>
      <c r="K18">
        <f t="shared" si="9"/>
        <v>10.204081632653061</v>
      </c>
      <c r="L18">
        <f t="shared" si="9"/>
        <v>12.244897959183673</v>
      </c>
      <c r="M18">
        <f t="shared" si="9"/>
        <v>14.285714285714285</v>
      </c>
      <c r="N18">
        <f t="shared" si="9"/>
        <v>16.326530612244898</v>
      </c>
      <c r="O18">
        <f t="shared" si="9"/>
        <v>18.367346938775512</v>
      </c>
      <c r="P18">
        <f t="shared" si="9"/>
        <v>20.408163265306126</v>
      </c>
      <c r="Q18">
        <f t="shared" si="9"/>
        <v>22.448979591836739</v>
      </c>
      <c r="R18">
        <f t="shared" si="9"/>
        <v>24.489795918367353</v>
      </c>
      <c r="S18">
        <f t="shared" si="9"/>
        <v>26.530612244897966</v>
      </c>
      <c r="T18">
        <f t="shared" si="9"/>
        <v>28.57142857142858</v>
      </c>
      <c r="U18">
        <f t="shared" si="9"/>
        <v>30.612244897959194</v>
      </c>
      <c r="V18">
        <f t="shared" si="9"/>
        <v>32.653061224489804</v>
      </c>
      <c r="W18">
        <f t="shared" si="9"/>
        <v>34.693877551020414</v>
      </c>
      <c r="X18">
        <f t="shared" si="9"/>
        <v>36.734693877551024</v>
      </c>
      <c r="Y18">
        <f t="shared" si="9"/>
        <v>38.775510204081634</v>
      </c>
      <c r="Z18">
        <f t="shared" si="9"/>
        <v>40.816326530612244</v>
      </c>
      <c r="AA18">
        <f>portfolio_input!C24</f>
        <v>42.857142857142854</v>
      </c>
    </row>
    <row r="19" spans="1:27" x14ac:dyDescent="0.2">
      <c r="A19" t="s">
        <v>5</v>
      </c>
      <c r="B19" t="s">
        <v>5</v>
      </c>
      <c r="C19" t="s">
        <v>76</v>
      </c>
      <c r="D19" t="s">
        <v>14</v>
      </c>
      <c r="E19" t="s">
        <v>15</v>
      </c>
      <c r="F19" t="s">
        <v>75</v>
      </c>
      <c r="G19" s="18">
        <f t="shared" si="4"/>
        <v>0.3401360544217687</v>
      </c>
      <c r="H19">
        <f t="shared" ref="H19:Z19" si="10">$AA19/21+G19</f>
        <v>0.68027210884353739</v>
      </c>
      <c r="I19">
        <f t="shared" si="10"/>
        <v>1.0204081632653061</v>
      </c>
      <c r="J19">
        <f t="shared" si="10"/>
        <v>1.3605442176870748</v>
      </c>
      <c r="K19">
        <f t="shared" si="10"/>
        <v>1.7006802721088434</v>
      </c>
      <c r="L19">
        <f t="shared" si="10"/>
        <v>2.0408163265306123</v>
      </c>
      <c r="M19">
        <f t="shared" si="10"/>
        <v>2.3809523809523809</v>
      </c>
      <c r="N19">
        <f t="shared" si="10"/>
        <v>2.7210884353741496</v>
      </c>
      <c r="O19">
        <f t="shared" si="10"/>
        <v>3.0612244897959182</v>
      </c>
      <c r="P19">
        <f t="shared" si="10"/>
        <v>3.4013605442176869</v>
      </c>
      <c r="Q19">
        <f t="shared" si="10"/>
        <v>3.7414965986394555</v>
      </c>
      <c r="R19">
        <f t="shared" si="10"/>
        <v>4.0816326530612246</v>
      </c>
      <c r="S19">
        <f t="shared" si="10"/>
        <v>4.4217687074829932</v>
      </c>
      <c r="T19">
        <f t="shared" si="10"/>
        <v>4.7619047619047619</v>
      </c>
      <c r="U19">
        <f t="shared" si="10"/>
        <v>5.1020408163265305</v>
      </c>
      <c r="V19">
        <f t="shared" si="10"/>
        <v>5.4421768707482991</v>
      </c>
      <c r="W19">
        <f t="shared" si="10"/>
        <v>5.7823129251700678</v>
      </c>
      <c r="X19">
        <f t="shared" si="10"/>
        <v>6.1224489795918364</v>
      </c>
      <c r="Y19">
        <f t="shared" si="10"/>
        <v>6.4625850340136051</v>
      </c>
      <c r="Z19">
        <f t="shared" si="10"/>
        <v>6.8027210884353737</v>
      </c>
      <c r="AA19">
        <f>portfolio_input!C25</f>
        <v>7.1428571428571423</v>
      </c>
    </row>
    <row r="20" spans="1:27" x14ac:dyDescent="0.2">
      <c r="A20" t="s">
        <v>52</v>
      </c>
      <c r="B20" s="22" t="s">
        <v>96</v>
      </c>
      <c r="C20" t="s">
        <v>74</v>
      </c>
      <c r="D20" t="s">
        <v>14</v>
      </c>
      <c r="E20" t="s">
        <v>15</v>
      </c>
      <c r="F20" t="s">
        <v>75</v>
      </c>
      <c r="G20" s="18">
        <f t="shared" si="4"/>
        <v>0.11904761904761904</v>
      </c>
      <c r="H20">
        <f t="shared" ref="H20:Z20" si="11">$AA20/21+G20</f>
        <v>0.23809523809523808</v>
      </c>
      <c r="I20">
        <f t="shared" si="11"/>
        <v>0.3571428571428571</v>
      </c>
      <c r="J20">
        <f t="shared" si="11"/>
        <v>0.47619047619047616</v>
      </c>
      <c r="K20">
        <f t="shared" si="11"/>
        <v>0.59523809523809523</v>
      </c>
      <c r="L20">
        <f t="shared" si="11"/>
        <v>0.7142857142857143</v>
      </c>
      <c r="M20">
        <f t="shared" si="11"/>
        <v>0.83333333333333337</v>
      </c>
      <c r="N20">
        <f t="shared" si="11"/>
        <v>0.95238095238095244</v>
      </c>
      <c r="O20">
        <f t="shared" si="11"/>
        <v>1.0714285714285714</v>
      </c>
      <c r="P20">
        <f t="shared" si="11"/>
        <v>1.1904761904761905</v>
      </c>
      <c r="Q20">
        <f t="shared" si="11"/>
        <v>1.3095238095238095</v>
      </c>
      <c r="R20">
        <f t="shared" si="11"/>
        <v>1.4285714285714286</v>
      </c>
      <c r="S20">
        <f t="shared" si="11"/>
        <v>1.5476190476190477</v>
      </c>
      <c r="T20">
        <f t="shared" si="11"/>
        <v>1.6666666666666667</v>
      </c>
      <c r="U20">
        <f t="shared" si="11"/>
        <v>1.7857142857142858</v>
      </c>
      <c r="V20">
        <f t="shared" si="11"/>
        <v>1.9047619047619049</v>
      </c>
      <c r="W20">
        <f t="shared" si="11"/>
        <v>2.0238095238095237</v>
      </c>
      <c r="X20">
        <f t="shared" si="11"/>
        <v>2.1428571428571428</v>
      </c>
      <c r="Y20">
        <f t="shared" si="11"/>
        <v>2.2619047619047619</v>
      </c>
      <c r="Z20">
        <f t="shared" si="11"/>
        <v>2.3809523809523809</v>
      </c>
      <c r="AA20">
        <f>portfolio_input!C26</f>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T15" sqref="T15"/>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A26" sqref="A26:C26"/>
    </sheetView>
  </sheetViews>
  <sheetFormatPr baseColWidth="10" defaultRowHeight="16" x14ac:dyDescent="0.2"/>
  <cols>
    <col min="1" max="2" width="28.1640625" customWidth="1"/>
    <col min="3" max="4" width="16.83203125" customWidth="1"/>
    <col min="5" max="6" width="17.33203125"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1" spans="1:8" x14ac:dyDescent="0.2">
      <c r="A21" t="s">
        <v>99</v>
      </c>
      <c r="B21" t="s">
        <v>100</v>
      </c>
      <c r="C21" t="s">
        <v>101</v>
      </c>
    </row>
    <row r="22" spans="1:8" x14ac:dyDescent="0.2">
      <c r="A22" s="25">
        <v>1.0559006211180125E-2</v>
      </c>
      <c r="B22">
        <f>A22*13/20</f>
        <v>6.8633540372670804E-3</v>
      </c>
      <c r="C22" s="30">
        <f>B22*2</f>
        <v>1.3726708074534161E-2</v>
      </c>
      <c r="D22" s="18"/>
      <c r="E22" s="18"/>
      <c r="F22" s="18"/>
      <c r="H22" s="18"/>
    </row>
    <row r="23" spans="1:8" x14ac:dyDescent="0.2">
      <c r="A23" s="25">
        <v>1.739130434782609E-3</v>
      </c>
      <c r="B23">
        <f t="shared" ref="B23:B25" si="4">A23*13/20</f>
        <v>1.1304347826086958E-3</v>
      </c>
      <c r="C23" s="30">
        <f t="shared" ref="C23:C25" si="5">B23*2</f>
        <v>2.2608695652173915E-3</v>
      </c>
      <c r="D23" s="19"/>
      <c r="E23" s="19"/>
      <c r="F23" s="19"/>
      <c r="H23" s="19"/>
    </row>
    <row r="24" spans="1:8" x14ac:dyDescent="0.2">
      <c r="A24" s="25">
        <v>7.4534161490683237E-3</v>
      </c>
      <c r="B24">
        <f t="shared" si="4"/>
        <v>4.8447204968944104E-3</v>
      </c>
      <c r="C24" s="30">
        <f t="shared" si="5"/>
        <v>9.6894409937888209E-3</v>
      </c>
      <c r="D24" s="19"/>
      <c r="E24" s="19"/>
      <c r="F24" s="19"/>
      <c r="H24" s="19"/>
    </row>
    <row r="25" spans="1:8" x14ac:dyDescent="0.2">
      <c r="A25" s="25">
        <v>2.4844720496894411E-4</v>
      </c>
      <c r="B25">
        <f t="shared" si="4"/>
        <v>1.6149068322981368E-4</v>
      </c>
      <c r="C25" s="30">
        <f t="shared" si="5"/>
        <v>3.2298136645962736E-4</v>
      </c>
      <c r="D25" s="19"/>
      <c r="E25" s="19"/>
      <c r="F25" s="19"/>
      <c r="H25" s="19"/>
    </row>
    <row r="26" spans="1:8" x14ac:dyDescent="0.2">
      <c r="A26" s="31">
        <f>SUM(A22:A25)</f>
        <v>0.02</v>
      </c>
      <c r="B26" s="31">
        <f t="shared" ref="B26:C26" si="6">SUM(B22:B25)</f>
        <v>1.3000000000000001E-2</v>
      </c>
      <c r="C26" s="31">
        <f t="shared" si="6"/>
        <v>2.6000000000000002E-2</v>
      </c>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F4034-C639-F340-AC32-A0485A5B34A4}">
  <dimension ref="A1"/>
  <sheetViews>
    <sheetView workbookViewId="0">
      <selection activeCell="H9" sqref="H9"/>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portfolio_input</vt:lpstr>
      <vt:lpstr>Sheet1</vt:lpstr>
      <vt:lpstr>portfolio_metadata</vt:lpstr>
      <vt:lpstr>feedstock_to_commodity</vt:lpstr>
      <vt:lpstr>commodity_to_use</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2024-06-05T21:25:28Z</dcterms:modified>
</cp:coreProperties>
</file>