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 McMahon\Dropbox\Emulators\FFV\FFV Hacking\CT_Hacking\FFVCareerDay\data\"/>
    </mc:Choice>
  </mc:AlternateContent>
  <xr:revisionPtr revIDLastSave="0" documentId="13_ncr:9_{E5D28C3A-840C-4987-AA3C-FAFCE9201023}" xr6:coauthVersionLast="40" xr6:coauthVersionMax="40" xr10:uidLastSave="{00000000-0000-0000-0000-000000000000}"/>
  <bookViews>
    <workbookView xWindow="0" yWindow="0" windowWidth="28800" windowHeight="13875" xr2:uid="{964ABE96-FB36-43FC-82B6-794C8C8E3587}"/>
  </bookViews>
  <sheets>
    <sheet name="boss_swap_example" sheetId="1" r:id="rId1"/>
    <sheet name="Model" sheetId="2" r:id="rId2"/>
    <sheet name="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E18" i="2" s="1"/>
  <c r="C19" i="2"/>
  <c r="C20" i="2"/>
  <c r="C21" i="2"/>
  <c r="C22" i="2"/>
  <c r="E22" i="2" s="1"/>
  <c r="D22" i="2" s="1"/>
  <c r="C23" i="2"/>
  <c r="E23" i="2" s="1"/>
  <c r="D23" i="2" s="1"/>
  <c r="C24" i="2"/>
  <c r="E24" i="2" s="1"/>
  <c r="D24" i="2" s="1"/>
  <c r="C25" i="2"/>
  <c r="E25" i="2" s="1"/>
  <c r="D25" i="2" s="1"/>
  <c r="C26" i="2"/>
  <c r="E26" i="2" s="1"/>
  <c r="D26" i="2" s="1"/>
  <c r="C27" i="2"/>
  <c r="C28" i="2"/>
  <c r="E28" i="2" s="1"/>
  <c r="D28" i="2" s="1"/>
  <c r="E20" i="2"/>
  <c r="D20" i="2" s="1"/>
  <c r="E21" i="2"/>
  <c r="D21" i="2" s="1"/>
  <c r="E27" i="2"/>
  <c r="D27" i="2" s="1"/>
  <c r="E19" i="2"/>
  <c r="D19" i="2" s="1"/>
  <c r="E10" i="2"/>
  <c r="E9" i="2"/>
  <c r="F10" i="2"/>
  <c r="F9" i="2"/>
  <c r="F19" i="1"/>
  <c r="F21" i="1" s="1"/>
  <c r="B4" i="2"/>
  <c r="F11" i="2"/>
  <c r="E11" i="2"/>
  <c r="F8" i="2"/>
  <c r="E8" i="2"/>
  <c r="C7" i="2"/>
  <c r="F7" i="2"/>
  <c r="E7" i="2"/>
  <c r="F3" i="1"/>
  <c r="F2" i="1"/>
  <c r="C11" i="2" l="1"/>
  <c r="D18" i="2"/>
  <c r="B8" i="2"/>
  <c r="B9" i="2"/>
  <c r="B10" i="2"/>
  <c r="B11" i="2"/>
  <c r="C8" i="2"/>
  <c r="C9" i="2"/>
  <c r="C10" i="2"/>
  <c r="B7" i="2"/>
  <c r="F30" i="1"/>
  <c r="F9" i="1"/>
  <c r="G6" i="1"/>
  <c r="F6" i="1"/>
  <c r="G8" i="1"/>
  <c r="F8" i="1"/>
  <c r="G7" i="1"/>
  <c r="F7" i="1"/>
  <c r="G9" i="1"/>
  <c r="G27" i="1" l="1"/>
  <c r="F28" i="1"/>
  <c r="F29" i="1"/>
  <c r="F27" i="1"/>
  <c r="G30" i="1"/>
  <c r="G29" i="1"/>
  <c r="G28" i="1"/>
</calcChain>
</file>

<file path=xl/sharedStrings.xml><?xml version="1.0" encoding="utf-8"?>
<sst xmlns="http://schemas.openxmlformats.org/spreadsheetml/2006/main" count="320" uniqueCount="240">
  <si>
    <t>Odin</t>
  </si>
  <si>
    <t>Odin_320</t>
  </si>
  <si>
    <t>Karlabos</t>
  </si>
  <si>
    <t>Karlabos_258</t>
  </si>
  <si>
    <t>monster_name</t>
  </si>
  <si>
    <t>unique_name</t>
  </si>
  <si>
    <t>num_gauge_time</t>
  </si>
  <si>
    <t>num_phys_power</t>
  </si>
  <si>
    <t>num_phys_mult</t>
  </si>
  <si>
    <t>num_evade</t>
  </si>
  <si>
    <t>num_phys_def</t>
  </si>
  <si>
    <t>num_mag_power</t>
  </si>
  <si>
    <t>num_mag_def</t>
  </si>
  <si>
    <t>num_mag_evade</t>
  </si>
  <si>
    <t>num_hp</t>
  </si>
  <si>
    <t>num_mp</t>
  </si>
  <si>
    <t>num_exp</t>
  </si>
  <si>
    <t>num_level</t>
  </si>
  <si>
    <t>Karlabos BST</t>
  </si>
  <si>
    <t>Odin BST</t>
  </si>
  <si>
    <t>And makes Karlboss' only 2 stats completely beefy</t>
  </si>
  <si>
    <t>num_rank</t>
  </si>
  <si>
    <t>(made up statistic, 1-10 scale)</t>
  </si>
  <si>
    <t>Rank Method</t>
  </si>
  <si>
    <t>Odin Rank</t>
  </si>
  <si>
    <t>Delta</t>
  </si>
  <si>
    <t>Not great, makes Odin's stats basically worthless and unnecessarily diluted</t>
  </si>
  <si>
    <t>Karlabos Rank</t>
  </si>
  <si>
    <t>Apply 1/6 of Odin's stats, apply 6x Karlabos stats</t>
  </si>
  <si>
    <t>Slightly better. Also way more manageable for changing arbitrary ranks for balancing</t>
  </si>
  <si>
    <t>num_gil</t>
  </si>
  <si>
    <t>Original</t>
  </si>
  <si>
    <t>New</t>
  </si>
  <si>
    <t>Exdeath</t>
  </si>
  <si>
    <t>Exdeath_311</t>
  </si>
  <si>
    <t>AdamanTiMi</t>
  </si>
  <si>
    <t>AdamanTiMi_272</t>
  </si>
  <si>
    <t>Leviathan</t>
  </si>
  <si>
    <t>Leviathan_327</t>
  </si>
  <si>
    <t>Goblin</t>
  </si>
  <si>
    <t>Galura</t>
  </si>
  <si>
    <t>Sergeant</t>
  </si>
  <si>
    <t>Karnak</t>
  </si>
  <si>
    <t>Kuzar</t>
  </si>
  <si>
    <t>BandelKuar</t>
  </si>
  <si>
    <t>Gilgamesh</t>
  </si>
  <si>
    <t>Shiva</t>
  </si>
  <si>
    <t>WingRaptor</t>
  </si>
  <si>
    <t>WingRaptor_256</t>
  </si>
  <si>
    <t>WingRaptor_257</t>
  </si>
  <si>
    <t>Twin Tania</t>
  </si>
  <si>
    <t>Twin_Tania_259</t>
  </si>
  <si>
    <t>Siren</t>
  </si>
  <si>
    <t>Siren_260</t>
  </si>
  <si>
    <t>Siren_261</t>
  </si>
  <si>
    <t>Forza</t>
  </si>
  <si>
    <t>Forza_262</t>
  </si>
  <si>
    <t>Magisa</t>
  </si>
  <si>
    <t>Magisa_263</t>
  </si>
  <si>
    <t>Galura_264</t>
  </si>
  <si>
    <t>LiquiFlame</t>
  </si>
  <si>
    <t>LiquiFlame_265</t>
  </si>
  <si>
    <t>LiquiFlame_266</t>
  </si>
  <si>
    <t>LiquiFlame_267</t>
  </si>
  <si>
    <t>Commander</t>
  </si>
  <si>
    <t>Commander_268</t>
  </si>
  <si>
    <t>Sandworm</t>
  </si>
  <si>
    <t>Sandworm_269</t>
  </si>
  <si>
    <t>Hole</t>
  </si>
  <si>
    <t>Hole_270</t>
  </si>
  <si>
    <t>Blank_271</t>
  </si>
  <si>
    <t>Flamegun</t>
  </si>
  <si>
    <t>Flamegun_273</t>
  </si>
  <si>
    <t>Rocket</t>
  </si>
  <si>
    <t>Rocket_274</t>
  </si>
  <si>
    <t>Exdeath_275</t>
  </si>
  <si>
    <t>Sol Cannon</t>
  </si>
  <si>
    <t>Sol_Cannon_276</t>
  </si>
  <si>
    <t>ArchaeAvis</t>
  </si>
  <si>
    <t>ArchaeAvis_277</t>
  </si>
  <si>
    <t>ArchaeAvis_278</t>
  </si>
  <si>
    <t>ArchaeAvis_279</t>
  </si>
  <si>
    <t>ArchaeAvis_280</t>
  </si>
  <si>
    <t>ArchaeAvis_281</t>
  </si>
  <si>
    <t>Chim.Brain</t>
  </si>
  <si>
    <t>ChimBrain_282</t>
  </si>
  <si>
    <t>Titan</t>
  </si>
  <si>
    <t>Titan_283</t>
  </si>
  <si>
    <t>Puroboros</t>
  </si>
  <si>
    <t>Puroboros_284</t>
  </si>
  <si>
    <t>Abductor</t>
  </si>
  <si>
    <t>Abductor_285</t>
  </si>
  <si>
    <t>Gilgamesh_286</t>
  </si>
  <si>
    <t>Fishman</t>
  </si>
  <si>
    <t>Fishman_287</t>
  </si>
  <si>
    <t>FlyingKillr</t>
  </si>
  <si>
    <t>FlyingKillr_288</t>
  </si>
  <si>
    <t>Lil Chariot</t>
  </si>
  <si>
    <t>Lil_Chariot_289</t>
  </si>
  <si>
    <t>NeoGalura</t>
  </si>
  <si>
    <t>NeoGalura_290</t>
  </si>
  <si>
    <t>Gilgamesh_291</t>
  </si>
  <si>
    <t>Tyrasaurus</t>
  </si>
  <si>
    <t>Tyrasaurus_292</t>
  </si>
  <si>
    <t>Shiva_293</t>
  </si>
  <si>
    <t>Abductor_294</t>
  </si>
  <si>
    <t>HiryuuPlant</t>
  </si>
  <si>
    <t>HiryuuPlant_295</t>
  </si>
  <si>
    <t>HiryuuFlowr</t>
  </si>
  <si>
    <t>HiryuuFlowr_296</t>
  </si>
  <si>
    <t>HiryuuFlowr_297</t>
  </si>
  <si>
    <t>HiryuuFlowr_298</t>
  </si>
  <si>
    <t>HiryuuFlowr_299</t>
  </si>
  <si>
    <t>HiryuuFlowr_300</t>
  </si>
  <si>
    <t>Gilgamesh_301</t>
  </si>
  <si>
    <t>Enkidou</t>
  </si>
  <si>
    <t>Enkidou_302</t>
  </si>
  <si>
    <t>Atmos</t>
  </si>
  <si>
    <t>Atmos_303</t>
  </si>
  <si>
    <t>Guardian</t>
  </si>
  <si>
    <t>Guardian_304</t>
  </si>
  <si>
    <t>Guardian_305</t>
  </si>
  <si>
    <t>Guardian_306</t>
  </si>
  <si>
    <t>Guardian_307</t>
  </si>
  <si>
    <t>Carbunkle</t>
  </si>
  <si>
    <t>Carbunkle_308</t>
  </si>
  <si>
    <t>Merugene</t>
  </si>
  <si>
    <t>Merugene_309</t>
  </si>
  <si>
    <t>Gilgamesh_310</t>
  </si>
  <si>
    <t>Antlion</t>
  </si>
  <si>
    <t>Antlion_312</t>
  </si>
  <si>
    <t>Mummy</t>
  </si>
  <si>
    <t>Mummy_313</t>
  </si>
  <si>
    <t>Aspis</t>
  </si>
  <si>
    <t>Aspis_314</t>
  </si>
  <si>
    <t>MachinHead</t>
  </si>
  <si>
    <t>MachinHead_315</t>
  </si>
  <si>
    <t>Merugene_316</t>
  </si>
  <si>
    <t>Merugene_317</t>
  </si>
  <si>
    <t>Merugene_318</t>
  </si>
  <si>
    <t>Merugene_319</t>
  </si>
  <si>
    <t>Gargoyle</t>
  </si>
  <si>
    <t>Gargoyle_321</t>
  </si>
  <si>
    <t>Triton</t>
  </si>
  <si>
    <t>Triton_322</t>
  </si>
  <si>
    <t>Neregeid</t>
  </si>
  <si>
    <t>Neregeid_323</t>
  </si>
  <si>
    <t>Phobos</t>
  </si>
  <si>
    <t>Phobos_324</t>
  </si>
  <si>
    <t>Omniscient</t>
  </si>
  <si>
    <t>Omniscient_325</t>
  </si>
  <si>
    <t>Minotauros</t>
  </si>
  <si>
    <t>Minotauros_326</t>
  </si>
  <si>
    <t>Stalker</t>
  </si>
  <si>
    <t>Stalker_328</t>
  </si>
  <si>
    <t>Gogo</t>
  </si>
  <si>
    <t>Gogo_329</t>
  </si>
  <si>
    <t>Bahamut</t>
  </si>
  <si>
    <t>Bahamut_330</t>
  </si>
  <si>
    <t>Jura Avis</t>
  </si>
  <si>
    <t>Jura_Avis_331</t>
  </si>
  <si>
    <t>Halicarnaso</t>
  </si>
  <si>
    <t>Halicarnaso_332</t>
  </si>
  <si>
    <t>Exdeath_333</t>
  </si>
  <si>
    <t>NeoExdeath</t>
  </si>
  <si>
    <t>NeoExdeath_334</t>
  </si>
  <si>
    <t>NeoExdeath_335</t>
  </si>
  <si>
    <t>Goblin_336</t>
  </si>
  <si>
    <t>Iron Claw</t>
  </si>
  <si>
    <t>Iron_Claw_337</t>
  </si>
  <si>
    <t>Sergeant_338</t>
  </si>
  <si>
    <t>Karnak_339</t>
  </si>
  <si>
    <t>Crayclaw</t>
  </si>
  <si>
    <t>Crayclaw_340</t>
  </si>
  <si>
    <t>NeoGoblin</t>
  </si>
  <si>
    <t>NeoGoblin_341</t>
  </si>
  <si>
    <t>Calofisteri</t>
  </si>
  <si>
    <t>Calofisteri_342</t>
  </si>
  <si>
    <t>Apocalypse</t>
  </si>
  <si>
    <t>Apocalypse_343</t>
  </si>
  <si>
    <t>Catastroph</t>
  </si>
  <si>
    <t>Catastroph_344</t>
  </si>
  <si>
    <t>Necrofobia</t>
  </si>
  <si>
    <t>Necrofobia_345</t>
  </si>
  <si>
    <t>Twin_Tania_346</t>
  </si>
  <si>
    <t>Launcher</t>
  </si>
  <si>
    <t>Launcher_347</t>
  </si>
  <si>
    <t>Launcher_348</t>
  </si>
  <si>
    <t>Gilgamesh_349</t>
  </si>
  <si>
    <t>Carbunkle_350</t>
  </si>
  <si>
    <t>GrandMummy</t>
  </si>
  <si>
    <t>GrandMummy_351</t>
  </si>
  <si>
    <t>Apanda</t>
  </si>
  <si>
    <t>Apanda_352</t>
  </si>
  <si>
    <t>Alte Roite</t>
  </si>
  <si>
    <t>Alte_Roite_353</t>
  </si>
  <si>
    <t>Invisible</t>
  </si>
  <si>
    <t>Invisible_354</t>
  </si>
  <si>
    <t>Abductor_355</t>
  </si>
  <si>
    <t>BandelKuar_356</t>
  </si>
  <si>
    <t>LiquiFlame_357</t>
  </si>
  <si>
    <t>Kuzar_358</t>
  </si>
  <si>
    <t>Sol_Cannon_359</t>
  </si>
  <si>
    <t>Pantera</t>
  </si>
  <si>
    <t>Pantera_360</t>
  </si>
  <si>
    <t>Shinryuu</t>
  </si>
  <si>
    <t>Shinryuu_361</t>
  </si>
  <si>
    <t>Barrier</t>
  </si>
  <si>
    <t>Barrier_362</t>
  </si>
  <si>
    <t>NeoExdeath_363</t>
  </si>
  <si>
    <t>NeoExdeath_364</t>
  </si>
  <si>
    <t>NeoExdeath_365</t>
  </si>
  <si>
    <t>NeoExdeath_366</t>
  </si>
  <si>
    <t>Gilgamesh_367</t>
  </si>
  <si>
    <t>SELECT RANK</t>
  </si>
  <si>
    <t>rank_delta</t>
  </si>
  <si>
    <t>mult_low</t>
  </si>
  <si>
    <t>multi_hi</t>
  </si>
  <si>
    <t>formula</t>
  </si>
  <si>
    <t>Sensitivity (power formula):</t>
  </si>
  <si>
    <t>This rank system allows us to easily distinguish when bosses should get access to tier 1/2/3 spells</t>
  </si>
  <si>
    <t>For example, Magisa would probably be rank 2 or so, and has tier 1 spells.</t>
  </si>
  <si>
    <t>But if she shows up at an end-game location, she might be rank 7 or 8</t>
  </si>
  <si>
    <t>Then she can get access to tier 3 spells</t>
  </si>
  <si>
    <t>However, the formula here is just multiply by x, or divide by x (x = delta, the difference of rank)</t>
  </si>
  <si>
    <t>BST (base stat) Method</t>
  </si>
  <si>
    <t>This becomes really tough to balance when some enemies have max stats (e.g., Halicarnaso has 255 magpow)</t>
  </si>
  <si>
    <t>This is a problem when moving one rank. Moving one rank results in 2x or .5x multiplier, which is too much</t>
  </si>
  <si>
    <t xml:space="preserve">Perhaps some sort of parabolic or logarithmic curve? </t>
  </si>
  <si>
    <t>Level method</t>
  </si>
  <si>
    <t>Look at the above. Karlabos is level 5 in the game, and Odin is level 2</t>
  </si>
  <si>
    <t>The rank system should be a much smarter way to tackle this</t>
  </si>
  <si>
    <t>Theoretically, use levels as an indicator of stats</t>
  </si>
  <si>
    <t>Not used. In game levels are very inconsistent for bosses</t>
  </si>
  <si>
    <t>Karlabos at Odin</t>
  </si>
  <si>
    <t>Odin at Karlabos</t>
  </si>
  <si>
    <t>Designation</t>
  </si>
  <si>
    <t>change this stat</t>
  </si>
  <si>
    <t>static stat (?)</t>
  </si>
  <si>
    <t>static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</si>
</sst>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B9B9"/>
        <bgColor indexed="64"/>
      </patternFill>
    </fill>
    <fill>
      <patternFill patternType="solid">
        <fgColor rgb="FFDCFCF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2" borderId="1" xfId="0" applyFill="1" applyBorder="1"/>
    <xf numFmtId="0" fontId="1" fillId="3" borderId="2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FCFB"/>
      <color rgb="FFF9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42B8-F255-464A-AA60-A7530F3C3C53}">
  <dimension ref="A1:G49"/>
  <sheetViews>
    <sheetView showGridLines="0" tabSelected="1" workbookViewId="0"/>
  </sheetViews>
  <sheetFormatPr defaultRowHeight="15" x14ac:dyDescent="0.25"/>
  <cols>
    <col min="1" max="1" width="22.140625" bestFit="1" customWidth="1"/>
    <col min="2" max="2" width="12.5703125" bestFit="1" customWidth="1"/>
    <col min="3" max="3" width="9.28515625" bestFit="1" customWidth="1"/>
    <col min="4" max="4" width="30.140625" customWidth="1"/>
    <col min="5" max="5" width="17.7109375" customWidth="1"/>
    <col min="6" max="7" width="21.140625" style="4" customWidth="1"/>
    <col min="8" max="8" width="21.140625" customWidth="1"/>
    <col min="9" max="9" width="7.42578125" customWidth="1"/>
  </cols>
  <sheetData>
    <row r="1" spans="1:7" ht="15.75" thickBot="1" x14ac:dyDescent="0.3">
      <c r="A1" s="1" t="s">
        <v>4</v>
      </c>
      <c r="B1" s="1" t="s">
        <v>2</v>
      </c>
      <c r="C1" s="1" t="s">
        <v>0</v>
      </c>
      <c r="D1" s="1" t="s">
        <v>236</v>
      </c>
      <c r="E1" s="14" t="s">
        <v>225</v>
      </c>
      <c r="F1" s="15"/>
      <c r="G1" s="16"/>
    </row>
    <row r="2" spans="1:7" x14ac:dyDescent="0.25">
      <c r="A2" t="s">
        <v>7</v>
      </c>
      <c r="B2">
        <v>10</v>
      </c>
      <c r="C2">
        <v>60</v>
      </c>
      <c r="D2" t="s">
        <v>237</v>
      </c>
      <c r="E2" s="4" t="s">
        <v>18</v>
      </c>
      <c r="F2" s="4">
        <f>SUM(B2:B5)</f>
        <v>20</v>
      </c>
    </row>
    <row r="3" spans="1:7" x14ac:dyDescent="0.25">
      <c r="A3" t="s">
        <v>11</v>
      </c>
      <c r="B3">
        <v>0</v>
      </c>
      <c r="C3">
        <v>50</v>
      </c>
      <c r="D3" t="s">
        <v>237</v>
      </c>
      <c r="E3" s="4" t="s">
        <v>19</v>
      </c>
      <c r="F3" s="4">
        <f>SUM(C2:C5)</f>
        <v>150</v>
      </c>
    </row>
    <row r="4" spans="1:7" x14ac:dyDescent="0.25">
      <c r="A4" t="s">
        <v>10</v>
      </c>
      <c r="B4">
        <v>0</v>
      </c>
      <c r="C4">
        <v>20</v>
      </c>
      <c r="D4" t="s">
        <v>237</v>
      </c>
    </row>
    <row r="5" spans="1:7" x14ac:dyDescent="0.25">
      <c r="A5" t="s">
        <v>12</v>
      </c>
      <c r="B5">
        <v>10</v>
      </c>
      <c r="C5">
        <v>20</v>
      </c>
      <c r="D5" t="s">
        <v>237</v>
      </c>
      <c r="F5" s="5" t="s">
        <v>234</v>
      </c>
      <c r="G5" s="5" t="s">
        <v>235</v>
      </c>
    </row>
    <row r="6" spans="1:7" x14ac:dyDescent="0.25">
      <c r="E6" t="s">
        <v>7</v>
      </c>
      <c r="F6" s="4">
        <f>ROUND(B2*$F$3/$F$2,0)</f>
        <v>75</v>
      </c>
      <c r="G6" s="4">
        <f>ROUND(C2*$F$2/$F$3,0)</f>
        <v>8</v>
      </c>
    </row>
    <row r="7" spans="1:7" x14ac:dyDescent="0.25">
      <c r="A7" t="s">
        <v>6</v>
      </c>
      <c r="B7">
        <v>30</v>
      </c>
      <c r="C7">
        <v>50</v>
      </c>
      <c r="D7" t="s">
        <v>238</v>
      </c>
      <c r="E7" t="s">
        <v>11</v>
      </c>
      <c r="F7" s="4">
        <f>ROUND(B3*$F$3/$F$2,0)</f>
        <v>0</v>
      </c>
      <c r="G7" s="4">
        <f>ROUND(C3*$F$2/$F$3,0)</f>
        <v>7</v>
      </c>
    </row>
    <row r="8" spans="1:7" x14ac:dyDescent="0.25">
      <c r="A8" t="s">
        <v>8</v>
      </c>
      <c r="B8">
        <v>4</v>
      </c>
      <c r="C8">
        <v>10</v>
      </c>
      <c r="D8" t="s">
        <v>238</v>
      </c>
      <c r="E8" t="s">
        <v>10</v>
      </c>
      <c r="F8" s="4">
        <f>ROUND(B4*$F$3/$F$2,0)</f>
        <v>0</v>
      </c>
      <c r="G8" s="4">
        <f>ROUND(C4*$F$2/$F$3,0)</f>
        <v>3</v>
      </c>
    </row>
    <row r="9" spans="1:7" x14ac:dyDescent="0.25">
      <c r="A9" t="s">
        <v>14</v>
      </c>
      <c r="B9">
        <v>648</v>
      </c>
      <c r="C9">
        <v>16934</v>
      </c>
      <c r="D9" t="s">
        <v>239</v>
      </c>
      <c r="E9" t="s">
        <v>12</v>
      </c>
      <c r="F9" s="4">
        <f>ROUND(B5*$F$3/$F$2,0)</f>
        <v>75</v>
      </c>
      <c r="G9" s="4">
        <f>ROUND(C5*$F$2/$F$3,0)</f>
        <v>3</v>
      </c>
    </row>
    <row r="10" spans="1:7" x14ac:dyDescent="0.25">
      <c r="A10" t="s">
        <v>15</v>
      </c>
      <c r="B10">
        <v>100</v>
      </c>
      <c r="C10">
        <v>499</v>
      </c>
      <c r="D10" t="s">
        <v>239</v>
      </c>
    </row>
    <row r="11" spans="1:7" x14ac:dyDescent="0.25">
      <c r="A11" t="s">
        <v>16</v>
      </c>
      <c r="B11">
        <v>263</v>
      </c>
      <c r="C11">
        <v>0</v>
      </c>
      <c r="D11" t="s">
        <v>239</v>
      </c>
    </row>
    <row r="12" spans="1:7" x14ac:dyDescent="0.25">
      <c r="A12" t="s">
        <v>17</v>
      </c>
      <c r="B12">
        <v>5</v>
      </c>
      <c r="C12" s="2">
        <v>2</v>
      </c>
      <c r="D12" t="s">
        <v>239</v>
      </c>
      <c r="E12" s="4" t="s">
        <v>26</v>
      </c>
    </row>
    <row r="13" spans="1:7" x14ac:dyDescent="0.25">
      <c r="A13" t="s">
        <v>9</v>
      </c>
      <c r="B13">
        <v>0</v>
      </c>
      <c r="C13">
        <v>10</v>
      </c>
      <c r="D13" t="s">
        <v>239</v>
      </c>
      <c r="E13" s="4" t="s">
        <v>20</v>
      </c>
    </row>
    <row r="14" spans="1:7" x14ac:dyDescent="0.25">
      <c r="A14" t="s">
        <v>13</v>
      </c>
      <c r="B14">
        <v>0</v>
      </c>
      <c r="C14">
        <v>80</v>
      </c>
      <c r="D14" t="s">
        <v>239</v>
      </c>
      <c r="E14" t="s">
        <v>226</v>
      </c>
    </row>
    <row r="16" spans="1:7" x14ac:dyDescent="0.25">
      <c r="A16" s="1" t="s">
        <v>21</v>
      </c>
      <c r="B16" s="17">
        <v>1</v>
      </c>
      <c r="C16" s="17">
        <v>7</v>
      </c>
      <c r="D16" s="17" t="s">
        <v>22</v>
      </c>
    </row>
    <row r="17" spans="5:7" ht="15.75" thickBot="1" x14ac:dyDescent="0.3"/>
    <row r="18" spans="5:7" ht="15.75" thickBot="1" x14ac:dyDescent="0.3">
      <c r="E18" s="14" t="s">
        <v>23</v>
      </c>
      <c r="F18" s="15"/>
      <c r="G18" s="16"/>
    </row>
    <row r="19" spans="5:7" x14ac:dyDescent="0.25">
      <c r="E19" t="s">
        <v>27</v>
      </c>
      <c r="F19">
        <f>+B16</f>
        <v>1</v>
      </c>
    </row>
    <row r="20" spans="5:7" x14ac:dyDescent="0.25">
      <c r="E20" s="6" t="s">
        <v>24</v>
      </c>
      <c r="F20" s="6">
        <v>7</v>
      </c>
    </row>
    <row r="21" spans="5:7" x14ac:dyDescent="0.25">
      <c r="E21" t="s">
        <v>25</v>
      </c>
      <c r="F21">
        <f>ABS(F19-F20)</f>
        <v>6</v>
      </c>
    </row>
    <row r="22" spans="5:7" x14ac:dyDescent="0.25">
      <c r="E22" s="4"/>
    </row>
    <row r="23" spans="5:7" x14ac:dyDescent="0.25">
      <c r="E23" s="4" t="s">
        <v>28</v>
      </c>
    </row>
    <row r="26" spans="5:7" x14ac:dyDescent="0.25">
      <c r="F26" s="5" t="s">
        <v>234</v>
      </c>
      <c r="G26" s="5" t="s">
        <v>235</v>
      </c>
    </row>
    <row r="27" spans="5:7" x14ac:dyDescent="0.25">
      <c r="E27" t="s">
        <v>7</v>
      </c>
      <c r="F27" s="4">
        <f>ROUND(IF($F$19&lt;$F$20,$F$21,(1/$F$21))*B2,0)</f>
        <v>60</v>
      </c>
      <c r="G27" s="4">
        <f>ROUND(IF($F$19&gt;$F$20,$F$21,(1/$F$21))*C2,0)</f>
        <v>10</v>
      </c>
    </row>
    <row r="28" spans="5:7" x14ac:dyDescent="0.25">
      <c r="E28" t="s">
        <v>11</v>
      </c>
      <c r="F28" s="4">
        <f t="shared" ref="F28:F30" si="0">ROUND(IF($F$19&lt;$F$20,$F$21,(1/$F$21))*B3,0)</f>
        <v>0</v>
      </c>
      <c r="G28" s="4">
        <f t="shared" ref="G28:G30" si="1">ROUND(IF($F$19&gt;$F$20,$F$21,(1/$F$21))*C3,0)</f>
        <v>8</v>
      </c>
    </row>
    <row r="29" spans="5:7" x14ac:dyDescent="0.25">
      <c r="E29" t="s">
        <v>10</v>
      </c>
      <c r="F29" s="4">
        <f t="shared" si="0"/>
        <v>0</v>
      </c>
      <c r="G29" s="4">
        <f t="shared" si="1"/>
        <v>3</v>
      </c>
    </row>
    <row r="30" spans="5:7" x14ac:dyDescent="0.25">
      <c r="E30" t="s">
        <v>12</v>
      </c>
      <c r="F30" s="4">
        <f t="shared" si="0"/>
        <v>60</v>
      </c>
      <c r="G30" s="4">
        <f t="shared" si="1"/>
        <v>3</v>
      </c>
    </row>
    <row r="32" spans="5:7" x14ac:dyDescent="0.25">
      <c r="E32" s="4" t="s">
        <v>29</v>
      </c>
    </row>
    <row r="33" spans="5:7" x14ac:dyDescent="0.25">
      <c r="E33" t="s">
        <v>220</v>
      </c>
    </row>
    <row r="35" spans="5:7" x14ac:dyDescent="0.25">
      <c r="E35" t="s">
        <v>221</v>
      </c>
    </row>
    <row r="36" spans="5:7" x14ac:dyDescent="0.25">
      <c r="E36" t="s">
        <v>222</v>
      </c>
    </row>
    <row r="37" spans="5:7" x14ac:dyDescent="0.25">
      <c r="E37" t="s">
        <v>223</v>
      </c>
    </row>
    <row r="39" spans="5:7" x14ac:dyDescent="0.25">
      <c r="E39" t="s">
        <v>224</v>
      </c>
    </row>
    <row r="40" spans="5:7" x14ac:dyDescent="0.25">
      <c r="E40" t="s">
        <v>227</v>
      </c>
    </row>
    <row r="41" spans="5:7" x14ac:dyDescent="0.25">
      <c r="E41" t="s">
        <v>228</v>
      </c>
    </row>
    <row r="42" spans="5:7" ht="15.75" thickBot="1" x14ac:dyDescent="0.3"/>
    <row r="43" spans="5:7" ht="15.75" thickBot="1" x14ac:dyDescent="0.3">
      <c r="E43" s="14" t="s">
        <v>229</v>
      </c>
      <c r="F43" s="15"/>
      <c r="G43" s="16"/>
    </row>
    <row r="44" spans="5:7" x14ac:dyDescent="0.25">
      <c r="E44" t="s">
        <v>232</v>
      </c>
    </row>
    <row r="46" spans="5:7" x14ac:dyDescent="0.25">
      <c r="E46" t="s">
        <v>233</v>
      </c>
    </row>
    <row r="47" spans="5:7" x14ac:dyDescent="0.25">
      <c r="E47" t="s">
        <v>230</v>
      </c>
    </row>
    <row r="49" spans="5:5" x14ac:dyDescent="0.25">
      <c r="E49" t="s">
        <v>231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4D2C-22F0-47EE-A8F8-E3FD4C05A74F}">
  <dimension ref="A1:J28"/>
  <sheetViews>
    <sheetView workbookViewId="0">
      <selection activeCell="B15" sqref="B15"/>
    </sheetView>
  </sheetViews>
  <sheetFormatPr defaultRowHeight="15" x14ac:dyDescent="0.25"/>
  <cols>
    <col min="1" max="1" width="26" customWidth="1"/>
  </cols>
  <sheetData>
    <row r="1" spans="1:10" x14ac:dyDescent="0.25">
      <c r="A1" s="3" t="s">
        <v>23</v>
      </c>
      <c r="B1" s="3" t="s">
        <v>214</v>
      </c>
      <c r="C1" s="4"/>
    </row>
    <row r="2" spans="1:10" x14ac:dyDescent="0.25">
      <c r="A2" t="s">
        <v>56</v>
      </c>
      <c r="B2" s="9">
        <v>2</v>
      </c>
      <c r="C2" s="4"/>
    </row>
    <row r="3" spans="1:10" x14ac:dyDescent="0.25">
      <c r="A3" s="6" t="s">
        <v>162</v>
      </c>
      <c r="B3" s="13">
        <v>8</v>
      </c>
      <c r="C3" s="4"/>
    </row>
    <row r="4" spans="1:10" x14ac:dyDescent="0.25">
      <c r="A4" t="s">
        <v>25</v>
      </c>
      <c r="B4">
        <f>ABS(B2-B3)</f>
        <v>6</v>
      </c>
      <c r="C4" s="4"/>
    </row>
    <row r="5" spans="1:10" x14ac:dyDescent="0.25">
      <c r="C5" s="4"/>
    </row>
    <row r="6" spans="1:10" s="10" customFormat="1" x14ac:dyDescent="0.25">
      <c r="A6" s="7"/>
      <c r="B6" s="11" t="s">
        <v>32</v>
      </c>
      <c r="C6" s="7"/>
      <c r="E6" s="12" t="s">
        <v>31</v>
      </c>
    </row>
    <row r="7" spans="1:10" x14ac:dyDescent="0.25">
      <c r="B7" s="8" t="str">
        <f>A2</f>
        <v>Forza_262</v>
      </c>
      <c r="C7" s="8" t="str">
        <f>A3</f>
        <v>Halicarnaso_332</v>
      </c>
      <c r="E7" s="6" t="str">
        <f>A2</f>
        <v>Forza_262</v>
      </c>
      <c r="F7" s="6" t="str">
        <f>A3</f>
        <v>Halicarnaso_332</v>
      </c>
    </row>
    <row r="8" spans="1:10" x14ac:dyDescent="0.25">
      <c r="A8" t="s">
        <v>7</v>
      </c>
      <c r="B8" s="4">
        <f>ROUND(IF($B$2&lt;$B$3,E8*VLOOKUP($B$4,$B$18:$E$28,4,0),E8*VLOOKUP($B$4,$B$18:$E$28,3,0)),0)</f>
        <v>84</v>
      </c>
      <c r="C8" s="4">
        <f>ROUND(IF($B$2&gt;$B$3,E8*VLOOKUP($B$4,$B$18:$E$28,4,0),E8*VLOOKUP($B$4,$B$18:$E$28,3,0)),0)</f>
        <v>2</v>
      </c>
      <c r="E8" s="4">
        <f>VLOOKUP(A$2,Data!$B:$O,3,0)</f>
        <v>14</v>
      </c>
      <c r="F8" s="4">
        <f>VLOOKUP(A$3,Data!$B:$O,3,0)</f>
        <v>65</v>
      </c>
    </row>
    <row r="9" spans="1:10" x14ac:dyDescent="0.25">
      <c r="A9" t="s">
        <v>11</v>
      </c>
      <c r="B9" s="4">
        <f t="shared" ref="B9:B11" si="0">ROUND(IF($B$2&lt;$B$3,E9*VLOOKUP($B$4,$B$18:$E$28,4,0),E9*VLOOKUP($B$4,$B$18:$E$28,3,0)),0)</f>
        <v>0</v>
      </c>
      <c r="C9" s="4">
        <f t="shared" ref="C9:C11" si="1">ROUND(IF($B$2&gt;$B$3,E9*VLOOKUP($B$4,$B$18:$E$28,4,0),E9*VLOOKUP($B$4,$B$18:$E$28,3,0)),0)</f>
        <v>0</v>
      </c>
      <c r="E9" s="4">
        <f>VLOOKUP(A$2,Data!$B:$O,7,0)</f>
        <v>0</v>
      </c>
      <c r="F9" s="4">
        <f>VLOOKUP(A$3,Data!$B:$O,7,0)</f>
        <v>250</v>
      </c>
    </row>
    <row r="10" spans="1:10" x14ac:dyDescent="0.25">
      <c r="A10" t="s">
        <v>10</v>
      </c>
      <c r="B10" s="4">
        <f t="shared" si="0"/>
        <v>18</v>
      </c>
      <c r="C10" s="4">
        <f t="shared" si="1"/>
        <v>1</v>
      </c>
      <c r="E10" s="4">
        <f>VLOOKUP(A$2,Data!$B:$O,6,0)</f>
        <v>3</v>
      </c>
      <c r="F10" s="4">
        <f>VLOOKUP(A$3,Data!$B:$O,6,0)</f>
        <v>10</v>
      </c>
    </row>
    <row r="11" spans="1:10" x14ac:dyDescent="0.25">
      <c r="A11" t="s">
        <v>12</v>
      </c>
      <c r="B11" s="4">
        <f t="shared" si="0"/>
        <v>30</v>
      </c>
      <c r="C11" s="4">
        <f t="shared" si="1"/>
        <v>1</v>
      </c>
      <c r="E11" s="4">
        <f>VLOOKUP(A$2,Data!$B:$O,8,0)</f>
        <v>5</v>
      </c>
      <c r="F11" s="4">
        <f>VLOOKUP(A$3,Data!$B:$O,8,0)</f>
        <v>20</v>
      </c>
    </row>
    <row r="15" spans="1:10" x14ac:dyDescent="0.25">
      <c r="A15" t="s">
        <v>219</v>
      </c>
      <c r="B15" s="4">
        <v>1</v>
      </c>
      <c r="C15" s="4"/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2:5" x14ac:dyDescent="0.25">
      <c r="B17" s="4" t="s">
        <v>215</v>
      </c>
      <c r="C17" s="4" t="s">
        <v>218</v>
      </c>
      <c r="D17" t="s">
        <v>217</v>
      </c>
      <c r="E17" t="s">
        <v>216</v>
      </c>
    </row>
    <row r="18" spans="2:5" x14ac:dyDescent="0.25">
      <c r="B18">
        <v>0</v>
      </c>
      <c r="C18">
        <f>ROUND(B18^$B$15,2)</f>
        <v>0</v>
      </c>
      <c r="D18">
        <f>IFERROR(ROUND(1/E18,2),0)</f>
        <v>0</v>
      </c>
      <c r="E18">
        <f>IFERROR(ROUND(C18,2),0)</f>
        <v>0</v>
      </c>
    </row>
    <row r="19" spans="2:5" x14ac:dyDescent="0.25">
      <c r="B19">
        <v>1</v>
      </c>
      <c r="C19">
        <f t="shared" ref="C19:C28" si="2">ROUND(B19^$B$15,2)</f>
        <v>1</v>
      </c>
      <c r="D19">
        <f>IFERROR(ROUND(1/E19,2),0)</f>
        <v>1</v>
      </c>
      <c r="E19">
        <f t="shared" ref="E19:E28" si="3">IFERROR(ROUND(C19,2),0)</f>
        <v>1</v>
      </c>
    </row>
    <row r="20" spans="2:5" x14ac:dyDescent="0.25">
      <c r="B20">
        <v>2</v>
      </c>
      <c r="C20">
        <f t="shared" si="2"/>
        <v>2</v>
      </c>
      <c r="D20">
        <f>IFERROR(ROUND(1/E20,2),0)</f>
        <v>0.5</v>
      </c>
      <c r="E20">
        <f t="shared" si="3"/>
        <v>2</v>
      </c>
    </row>
    <row r="21" spans="2:5" x14ac:dyDescent="0.25">
      <c r="B21">
        <v>3</v>
      </c>
      <c r="C21">
        <f t="shared" si="2"/>
        <v>3</v>
      </c>
      <c r="D21">
        <f>IFERROR(ROUND(1/E21,2),0)</f>
        <v>0.33</v>
      </c>
      <c r="E21">
        <f t="shared" si="3"/>
        <v>3</v>
      </c>
    </row>
    <row r="22" spans="2:5" x14ac:dyDescent="0.25">
      <c r="B22">
        <v>4</v>
      </c>
      <c r="C22">
        <f t="shared" si="2"/>
        <v>4</v>
      </c>
      <c r="D22">
        <f>IFERROR(ROUND(1/E22,2),0)</f>
        <v>0.25</v>
      </c>
      <c r="E22">
        <f t="shared" si="3"/>
        <v>4</v>
      </c>
    </row>
    <row r="23" spans="2:5" x14ac:dyDescent="0.25">
      <c r="B23">
        <v>5</v>
      </c>
      <c r="C23">
        <f t="shared" si="2"/>
        <v>5</v>
      </c>
      <c r="D23">
        <f>IFERROR(ROUND(1/E23,2),0)</f>
        <v>0.2</v>
      </c>
      <c r="E23">
        <f t="shared" si="3"/>
        <v>5</v>
      </c>
    </row>
    <row r="24" spans="2:5" x14ac:dyDescent="0.25">
      <c r="B24">
        <v>6</v>
      </c>
      <c r="C24">
        <f t="shared" si="2"/>
        <v>6</v>
      </c>
      <c r="D24">
        <f>IFERROR(ROUND(1/E24,2),0)</f>
        <v>0.17</v>
      </c>
      <c r="E24">
        <f t="shared" si="3"/>
        <v>6</v>
      </c>
    </row>
    <row r="25" spans="2:5" x14ac:dyDescent="0.25">
      <c r="B25">
        <v>7</v>
      </c>
      <c r="C25">
        <f t="shared" si="2"/>
        <v>7</v>
      </c>
      <c r="D25">
        <f>IFERROR(ROUND(1/E25,2),0)</f>
        <v>0.14000000000000001</v>
      </c>
      <c r="E25">
        <f t="shared" si="3"/>
        <v>7</v>
      </c>
    </row>
    <row r="26" spans="2:5" x14ac:dyDescent="0.25">
      <c r="B26">
        <v>8</v>
      </c>
      <c r="C26">
        <f t="shared" si="2"/>
        <v>8</v>
      </c>
      <c r="D26">
        <f>IFERROR(ROUND(1/E26,2),0)</f>
        <v>0.13</v>
      </c>
      <c r="E26">
        <f t="shared" si="3"/>
        <v>8</v>
      </c>
    </row>
    <row r="27" spans="2:5" x14ac:dyDescent="0.25">
      <c r="B27">
        <v>9</v>
      </c>
      <c r="C27">
        <f t="shared" si="2"/>
        <v>9</v>
      </c>
      <c r="D27">
        <f>IFERROR(ROUND(1/E27,2),0)</f>
        <v>0.11</v>
      </c>
      <c r="E27">
        <f t="shared" si="3"/>
        <v>9</v>
      </c>
    </row>
    <row r="28" spans="2:5" x14ac:dyDescent="0.25">
      <c r="B28">
        <v>10</v>
      </c>
      <c r="C28">
        <f t="shared" si="2"/>
        <v>10</v>
      </c>
      <c r="D28">
        <f>IFERROR(ROUND(1/E28,2),0)</f>
        <v>0.1</v>
      </c>
      <c r="E28">
        <f t="shared" si="3"/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DE756B-5E42-4BB3-916C-CFE9B6DE3751}">
          <x14:formula1>
            <xm:f>Data!$B:$B</xm:f>
          </x14:formula1>
          <xm:sqref>A2:A3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DA787-FE1D-4CAB-904F-DB5EA39B337C}">
  <dimension ref="A1:O113"/>
  <sheetViews>
    <sheetView workbookViewId="0">
      <pane ySplit="1" topLeftCell="A2" activePane="bottomLeft" state="frozen"/>
      <selection pane="bottomLeft" activeCell="B1" sqref="B1:H1"/>
    </sheetView>
  </sheetViews>
  <sheetFormatPr defaultRowHeight="15" x14ac:dyDescent="0.25"/>
  <sheetData>
    <row r="1" spans="1:1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30</v>
      </c>
      <c r="O1" t="s">
        <v>17</v>
      </c>
    </row>
    <row r="2" spans="1:15" x14ac:dyDescent="0.25">
      <c r="A2" t="s">
        <v>47</v>
      </c>
      <c r="B2" t="s">
        <v>48</v>
      </c>
      <c r="C2">
        <v>25</v>
      </c>
      <c r="D2">
        <v>7</v>
      </c>
      <c r="E2">
        <v>2</v>
      </c>
      <c r="F2">
        <v>0</v>
      </c>
      <c r="G2">
        <v>0</v>
      </c>
      <c r="H2">
        <v>1</v>
      </c>
      <c r="I2">
        <v>10</v>
      </c>
      <c r="J2">
        <v>10</v>
      </c>
      <c r="K2">
        <v>250</v>
      </c>
      <c r="L2">
        <v>25</v>
      </c>
      <c r="M2">
        <v>200</v>
      </c>
      <c r="N2">
        <v>0</v>
      </c>
      <c r="O2">
        <v>1</v>
      </c>
    </row>
    <row r="3" spans="1:15" x14ac:dyDescent="0.25">
      <c r="A3" t="s">
        <v>47</v>
      </c>
      <c r="B3" t="s">
        <v>49</v>
      </c>
      <c r="C3">
        <v>25</v>
      </c>
      <c r="D3">
        <v>7</v>
      </c>
      <c r="E3">
        <v>3</v>
      </c>
      <c r="F3">
        <v>40</v>
      </c>
      <c r="G3">
        <v>20</v>
      </c>
      <c r="H3">
        <v>1</v>
      </c>
      <c r="I3">
        <v>10</v>
      </c>
      <c r="J3">
        <v>10</v>
      </c>
      <c r="K3">
        <v>250</v>
      </c>
      <c r="L3">
        <v>0</v>
      </c>
      <c r="M3">
        <v>200</v>
      </c>
      <c r="N3">
        <v>0</v>
      </c>
      <c r="O3">
        <v>2</v>
      </c>
    </row>
    <row r="4" spans="1:15" x14ac:dyDescent="0.25">
      <c r="A4" t="s">
        <v>2</v>
      </c>
      <c r="B4" t="s">
        <v>3</v>
      </c>
      <c r="C4">
        <v>30</v>
      </c>
      <c r="D4">
        <v>10</v>
      </c>
      <c r="E4">
        <v>4</v>
      </c>
      <c r="F4">
        <v>0</v>
      </c>
      <c r="G4">
        <v>0</v>
      </c>
      <c r="H4">
        <v>0</v>
      </c>
      <c r="I4">
        <v>10</v>
      </c>
      <c r="J4">
        <v>0</v>
      </c>
      <c r="K4">
        <v>648</v>
      </c>
      <c r="L4">
        <v>100</v>
      </c>
      <c r="M4">
        <v>263</v>
      </c>
      <c r="N4">
        <v>0</v>
      </c>
      <c r="O4">
        <v>5</v>
      </c>
    </row>
    <row r="5" spans="1:15" x14ac:dyDescent="0.25">
      <c r="A5" t="s">
        <v>50</v>
      </c>
      <c r="B5" t="s">
        <v>51</v>
      </c>
      <c r="C5">
        <v>81</v>
      </c>
      <c r="D5">
        <v>90</v>
      </c>
      <c r="E5">
        <v>13</v>
      </c>
      <c r="F5">
        <v>0</v>
      </c>
      <c r="G5">
        <v>0</v>
      </c>
      <c r="H5">
        <v>72</v>
      </c>
      <c r="I5">
        <v>0</v>
      </c>
      <c r="J5">
        <v>0</v>
      </c>
      <c r="K5">
        <v>49805</v>
      </c>
      <c r="L5">
        <v>9961</v>
      </c>
      <c r="M5">
        <v>54802</v>
      </c>
      <c r="N5">
        <v>0</v>
      </c>
      <c r="O5">
        <v>30</v>
      </c>
    </row>
    <row r="6" spans="1:15" x14ac:dyDescent="0.25">
      <c r="A6" t="s">
        <v>52</v>
      </c>
      <c r="B6" t="s">
        <v>53</v>
      </c>
      <c r="C6">
        <v>35</v>
      </c>
      <c r="D6">
        <v>15</v>
      </c>
      <c r="E6">
        <v>6</v>
      </c>
      <c r="F6">
        <v>0</v>
      </c>
      <c r="G6">
        <v>0</v>
      </c>
      <c r="H6">
        <v>0</v>
      </c>
      <c r="I6">
        <v>20</v>
      </c>
      <c r="J6">
        <v>0</v>
      </c>
      <c r="K6">
        <v>897</v>
      </c>
      <c r="L6">
        <v>200</v>
      </c>
      <c r="M6">
        <v>403</v>
      </c>
      <c r="N6">
        <v>0</v>
      </c>
      <c r="O6">
        <v>2</v>
      </c>
    </row>
    <row r="7" spans="1:15" x14ac:dyDescent="0.25">
      <c r="A7" t="s">
        <v>52</v>
      </c>
      <c r="B7" t="s">
        <v>54</v>
      </c>
      <c r="C7">
        <v>35</v>
      </c>
      <c r="D7">
        <v>14</v>
      </c>
      <c r="E7">
        <v>8</v>
      </c>
      <c r="F7">
        <v>0</v>
      </c>
      <c r="G7">
        <v>12</v>
      </c>
      <c r="H7">
        <v>0</v>
      </c>
      <c r="I7">
        <v>0</v>
      </c>
      <c r="J7">
        <v>0</v>
      </c>
      <c r="K7">
        <v>897</v>
      </c>
      <c r="L7">
        <v>200</v>
      </c>
      <c r="M7">
        <v>403</v>
      </c>
      <c r="N7">
        <v>0</v>
      </c>
      <c r="O7">
        <v>2</v>
      </c>
    </row>
    <row r="8" spans="1:15" x14ac:dyDescent="0.25">
      <c r="A8" t="s">
        <v>55</v>
      </c>
      <c r="B8" t="s">
        <v>56</v>
      </c>
      <c r="C8">
        <v>37</v>
      </c>
      <c r="D8">
        <v>14</v>
      </c>
      <c r="E8">
        <v>9</v>
      </c>
      <c r="F8">
        <v>0</v>
      </c>
      <c r="G8">
        <v>3</v>
      </c>
      <c r="H8">
        <v>0</v>
      </c>
      <c r="I8">
        <v>5</v>
      </c>
      <c r="J8">
        <v>0</v>
      </c>
      <c r="K8">
        <v>847</v>
      </c>
      <c r="L8">
        <v>100</v>
      </c>
      <c r="M8">
        <v>590</v>
      </c>
      <c r="N8">
        <v>0</v>
      </c>
      <c r="O8">
        <v>8</v>
      </c>
    </row>
    <row r="9" spans="1:15" x14ac:dyDescent="0.25">
      <c r="A9" t="s">
        <v>57</v>
      </c>
      <c r="B9" t="s">
        <v>58</v>
      </c>
      <c r="C9">
        <v>30</v>
      </c>
      <c r="D9">
        <v>14</v>
      </c>
      <c r="E9">
        <v>5</v>
      </c>
      <c r="F9">
        <v>0</v>
      </c>
      <c r="G9">
        <v>0</v>
      </c>
      <c r="H9">
        <v>1</v>
      </c>
      <c r="I9">
        <v>0</v>
      </c>
      <c r="J9">
        <v>0</v>
      </c>
      <c r="K9">
        <v>648</v>
      </c>
      <c r="L9">
        <v>200</v>
      </c>
      <c r="M9">
        <v>590</v>
      </c>
      <c r="N9">
        <v>0</v>
      </c>
      <c r="O9">
        <v>8</v>
      </c>
    </row>
    <row r="10" spans="1:15" x14ac:dyDescent="0.25">
      <c r="A10" t="s">
        <v>40</v>
      </c>
      <c r="B10" t="s">
        <v>59</v>
      </c>
      <c r="C10">
        <v>31</v>
      </c>
      <c r="D10">
        <v>15</v>
      </c>
      <c r="E10">
        <v>9</v>
      </c>
      <c r="F10">
        <v>0</v>
      </c>
      <c r="G10">
        <v>7</v>
      </c>
      <c r="H10">
        <v>0</v>
      </c>
      <c r="I10">
        <v>4</v>
      </c>
      <c r="J10">
        <v>0</v>
      </c>
      <c r="K10">
        <v>1196</v>
      </c>
      <c r="L10">
        <v>100</v>
      </c>
      <c r="M10">
        <v>837</v>
      </c>
      <c r="N10">
        <v>0</v>
      </c>
      <c r="O10">
        <v>3</v>
      </c>
    </row>
    <row r="11" spans="1:15" x14ac:dyDescent="0.25">
      <c r="A11" t="s">
        <v>60</v>
      </c>
      <c r="B11" t="s">
        <v>61</v>
      </c>
      <c r="C11">
        <v>35</v>
      </c>
      <c r="D11">
        <v>18</v>
      </c>
      <c r="E11">
        <v>5</v>
      </c>
      <c r="F11">
        <v>20</v>
      </c>
      <c r="G11">
        <v>0</v>
      </c>
      <c r="H11">
        <v>10</v>
      </c>
      <c r="I11">
        <v>15</v>
      </c>
      <c r="J11">
        <v>0</v>
      </c>
      <c r="K11">
        <v>2989</v>
      </c>
      <c r="L11">
        <v>100</v>
      </c>
      <c r="M11">
        <v>1152</v>
      </c>
      <c r="N11">
        <v>0</v>
      </c>
      <c r="O11">
        <v>19</v>
      </c>
    </row>
    <row r="12" spans="1:15" x14ac:dyDescent="0.25">
      <c r="A12" t="s">
        <v>60</v>
      </c>
      <c r="B12" t="s">
        <v>62</v>
      </c>
      <c r="C12">
        <v>35</v>
      </c>
      <c r="D12">
        <v>18</v>
      </c>
      <c r="E12">
        <v>5</v>
      </c>
      <c r="F12">
        <v>10</v>
      </c>
      <c r="G12">
        <v>0</v>
      </c>
      <c r="H12">
        <v>30</v>
      </c>
      <c r="I12">
        <v>30</v>
      </c>
      <c r="J12">
        <v>0</v>
      </c>
      <c r="K12">
        <v>2989</v>
      </c>
      <c r="L12">
        <v>30</v>
      </c>
      <c r="M12">
        <v>1152</v>
      </c>
      <c r="N12">
        <v>0</v>
      </c>
      <c r="O12">
        <v>19</v>
      </c>
    </row>
    <row r="13" spans="1:15" x14ac:dyDescent="0.25">
      <c r="A13" t="s">
        <v>60</v>
      </c>
      <c r="B13" t="s">
        <v>63</v>
      </c>
      <c r="C13">
        <v>35</v>
      </c>
      <c r="D13">
        <v>18</v>
      </c>
      <c r="E13">
        <v>5</v>
      </c>
      <c r="F13">
        <v>30</v>
      </c>
      <c r="G13">
        <v>0</v>
      </c>
      <c r="H13">
        <v>20</v>
      </c>
      <c r="I13">
        <v>15</v>
      </c>
      <c r="J13">
        <v>0</v>
      </c>
      <c r="K13">
        <v>2989</v>
      </c>
      <c r="L13">
        <v>50</v>
      </c>
      <c r="M13">
        <v>1152</v>
      </c>
      <c r="N13">
        <v>0</v>
      </c>
      <c r="O13">
        <v>19</v>
      </c>
    </row>
    <row r="14" spans="1:15" x14ac:dyDescent="0.25">
      <c r="A14" t="s">
        <v>64</v>
      </c>
      <c r="B14" t="s">
        <v>65</v>
      </c>
      <c r="C14">
        <v>25</v>
      </c>
      <c r="D14">
        <v>21</v>
      </c>
      <c r="E14">
        <v>6</v>
      </c>
      <c r="F14">
        <v>10</v>
      </c>
      <c r="G14">
        <v>0</v>
      </c>
      <c r="H14">
        <v>10</v>
      </c>
      <c r="I14">
        <v>0</v>
      </c>
      <c r="J14">
        <v>0</v>
      </c>
      <c r="K14">
        <v>598</v>
      </c>
      <c r="L14">
        <v>200</v>
      </c>
      <c r="M14">
        <v>0</v>
      </c>
      <c r="N14">
        <v>0</v>
      </c>
      <c r="O14">
        <v>4</v>
      </c>
    </row>
    <row r="15" spans="1:15" x14ac:dyDescent="0.25">
      <c r="A15" t="s">
        <v>66</v>
      </c>
      <c r="B15" t="s">
        <v>67</v>
      </c>
      <c r="C15">
        <v>50</v>
      </c>
      <c r="D15">
        <v>25</v>
      </c>
      <c r="E15">
        <v>10</v>
      </c>
      <c r="F15">
        <v>0</v>
      </c>
      <c r="G15">
        <v>0</v>
      </c>
      <c r="H15">
        <v>1</v>
      </c>
      <c r="I15">
        <v>10</v>
      </c>
      <c r="J15">
        <v>10</v>
      </c>
      <c r="K15">
        <v>2989</v>
      </c>
      <c r="L15">
        <v>10086</v>
      </c>
      <c r="M15">
        <v>2610</v>
      </c>
      <c r="N15">
        <v>0</v>
      </c>
      <c r="O15">
        <v>18</v>
      </c>
    </row>
    <row r="16" spans="1:15" x14ac:dyDescent="0.25">
      <c r="A16" t="s">
        <v>68</v>
      </c>
      <c r="B16" t="s">
        <v>69</v>
      </c>
      <c r="C16">
        <v>1</v>
      </c>
      <c r="D16">
        <v>25</v>
      </c>
      <c r="E16">
        <v>10</v>
      </c>
      <c r="F16">
        <v>0</v>
      </c>
      <c r="G16">
        <v>0</v>
      </c>
      <c r="H16">
        <v>1</v>
      </c>
      <c r="I16">
        <v>10</v>
      </c>
      <c r="J16">
        <v>10</v>
      </c>
      <c r="K16">
        <v>2989</v>
      </c>
      <c r="L16">
        <v>10086</v>
      </c>
      <c r="M16">
        <v>0</v>
      </c>
      <c r="N16">
        <v>0</v>
      </c>
      <c r="O16">
        <v>18</v>
      </c>
    </row>
    <row r="17" spans="1:15" x14ac:dyDescent="0.25">
      <c r="B17" t="s">
        <v>70</v>
      </c>
      <c r="C17">
        <v>98</v>
      </c>
      <c r="D17">
        <v>7</v>
      </c>
      <c r="E17">
        <v>2</v>
      </c>
      <c r="F17">
        <v>0</v>
      </c>
      <c r="G17">
        <v>0</v>
      </c>
      <c r="H17">
        <v>1</v>
      </c>
      <c r="I17">
        <v>10</v>
      </c>
      <c r="J17">
        <v>10</v>
      </c>
      <c r="K17">
        <v>2989</v>
      </c>
      <c r="L17">
        <v>10086</v>
      </c>
      <c r="M17">
        <v>0</v>
      </c>
      <c r="N17">
        <v>0</v>
      </c>
      <c r="O17">
        <v>18</v>
      </c>
    </row>
    <row r="18" spans="1:15" x14ac:dyDescent="0.25">
      <c r="A18" t="s">
        <v>35</v>
      </c>
      <c r="B18" t="s">
        <v>36</v>
      </c>
      <c r="C18">
        <v>30</v>
      </c>
      <c r="D18">
        <v>31</v>
      </c>
      <c r="E18">
        <v>18</v>
      </c>
      <c r="F18">
        <v>0</v>
      </c>
      <c r="G18">
        <v>25</v>
      </c>
      <c r="H18">
        <v>0</v>
      </c>
      <c r="I18">
        <v>5</v>
      </c>
      <c r="J18">
        <v>50</v>
      </c>
      <c r="K18">
        <v>1993</v>
      </c>
      <c r="L18">
        <v>125</v>
      </c>
      <c r="M18">
        <v>4104</v>
      </c>
      <c r="N18">
        <v>0</v>
      </c>
      <c r="O18">
        <v>20</v>
      </c>
    </row>
    <row r="19" spans="1:15" x14ac:dyDescent="0.25">
      <c r="A19" t="s">
        <v>71</v>
      </c>
      <c r="B19" t="s">
        <v>72</v>
      </c>
      <c r="C19">
        <v>35</v>
      </c>
      <c r="D19">
        <v>7</v>
      </c>
      <c r="E19">
        <v>2</v>
      </c>
      <c r="F19">
        <v>0</v>
      </c>
      <c r="G19">
        <v>15</v>
      </c>
      <c r="H19">
        <v>1</v>
      </c>
      <c r="I19">
        <v>20</v>
      </c>
      <c r="J19">
        <v>10</v>
      </c>
      <c r="K19">
        <v>2391</v>
      </c>
      <c r="L19">
        <v>125</v>
      </c>
      <c r="M19">
        <v>0</v>
      </c>
      <c r="N19">
        <v>0</v>
      </c>
      <c r="O19">
        <v>22</v>
      </c>
    </row>
    <row r="20" spans="1:15" x14ac:dyDescent="0.25">
      <c r="A20" t="s">
        <v>73</v>
      </c>
      <c r="B20" t="s">
        <v>74</v>
      </c>
      <c r="C20">
        <v>33</v>
      </c>
      <c r="D20">
        <v>7</v>
      </c>
      <c r="E20">
        <v>2</v>
      </c>
      <c r="F20">
        <v>0</v>
      </c>
      <c r="G20">
        <v>20</v>
      </c>
      <c r="H20">
        <v>1</v>
      </c>
      <c r="I20">
        <v>15</v>
      </c>
      <c r="J20">
        <v>10</v>
      </c>
      <c r="K20">
        <v>2491</v>
      </c>
      <c r="L20">
        <v>200</v>
      </c>
      <c r="M20">
        <v>0</v>
      </c>
      <c r="N20">
        <v>0</v>
      </c>
      <c r="O20">
        <v>23</v>
      </c>
    </row>
    <row r="21" spans="1:15" x14ac:dyDescent="0.25">
      <c r="A21" t="s">
        <v>33</v>
      </c>
      <c r="B21" t="s">
        <v>75</v>
      </c>
      <c r="C21">
        <v>44</v>
      </c>
      <c r="D21">
        <v>111</v>
      </c>
      <c r="E21">
        <v>17</v>
      </c>
      <c r="F21">
        <v>10</v>
      </c>
      <c r="G21">
        <v>35</v>
      </c>
      <c r="H21">
        <v>25</v>
      </c>
      <c r="I21">
        <v>25</v>
      </c>
      <c r="J21">
        <v>15</v>
      </c>
      <c r="K21">
        <v>48810</v>
      </c>
      <c r="L21">
        <v>29883</v>
      </c>
      <c r="M21">
        <v>0</v>
      </c>
      <c r="N21">
        <v>0</v>
      </c>
      <c r="O21">
        <v>77</v>
      </c>
    </row>
    <row r="22" spans="1:15" x14ac:dyDescent="0.25">
      <c r="A22" t="s">
        <v>76</v>
      </c>
      <c r="B22" t="s">
        <v>77</v>
      </c>
      <c r="C22">
        <v>55</v>
      </c>
      <c r="D22">
        <v>7</v>
      </c>
      <c r="E22">
        <v>2</v>
      </c>
      <c r="F22">
        <v>0</v>
      </c>
      <c r="G22">
        <v>5</v>
      </c>
      <c r="H22">
        <v>1</v>
      </c>
      <c r="I22">
        <v>10</v>
      </c>
      <c r="J22">
        <v>10</v>
      </c>
      <c r="K22">
        <v>22413</v>
      </c>
      <c r="L22">
        <v>997</v>
      </c>
      <c r="M22">
        <v>40</v>
      </c>
      <c r="N22">
        <v>100</v>
      </c>
      <c r="O22">
        <v>36</v>
      </c>
    </row>
    <row r="23" spans="1:15" x14ac:dyDescent="0.25">
      <c r="A23" t="s">
        <v>78</v>
      </c>
      <c r="B23" t="s">
        <v>79</v>
      </c>
      <c r="C23">
        <v>30</v>
      </c>
      <c r="D23">
        <v>39</v>
      </c>
      <c r="E23">
        <v>7</v>
      </c>
      <c r="F23">
        <v>10</v>
      </c>
      <c r="G23">
        <v>30</v>
      </c>
      <c r="H23">
        <v>1</v>
      </c>
      <c r="I23">
        <v>6</v>
      </c>
      <c r="J23">
        <v>0</v>
      </c>
      <c r="K23">
        <v>1594</v>
      </c>
      <c r="L23">
        <v>1993</v>
      </c>
      <c r="M23">
        <v>6109</v>
      </c>
      <c r="N23">
        <v>0</v>
      </c>
      <c r="O23">
        <v>21</v>
      </c>
    </row>
    <row r="24" spans="1:15" x14ac:dyDescent="0.25">
      <c r="A24" t="s">
        <v>78</v>
      </c>
      <c r="B24" t="s">
        <v>80</v>
      </c>
      <c r="C24">
        <v>30</v>
      </c>
      <c r="D24">
        <v>39</v>
      </c>
      <c r="E24">
        <v>7</v>
      </c>
      <c r="F24">
        <v>10</v>
      </c>
      <c r="G24">
        <v>24</v>
      </c>
      <c r="H24">
        <v>1</v>
      </c>
      <c r="I24">
        <v>12</v>
      </c>
      <c r="J24">
        <v>0</v>
      </c>
      <c r="K24">
        <v>1594</v>
      </c>
      <c r="L24">
        <v>1993</v>
      </c>
      <c r="M24">
        <v>6109</v>
      </c>
      <c r="N24">
        <v>0</v>
      </c>
      <c r="O24">
        <v>19</v>
      </c>
    </row>
    <row r="25" spans="1:15" x14ac:dyDescent="0.25">
      <c r="A25" t="s">
        <v>78</v>
      </c>
      <c r="B25" t="s">
        <v>81</v>
      </c>
      <c r="C25">
        <v>30</v>
      </c>
      <c r="D25">
        <v>39</v>
      </c>
      <c r="E25">
        <v>7</v>
      </c>
      <c r="F25">
        <v>10</v>
      </c>
      <c r="G25">
        <v>18</v>
      </c>
      <c r="H25">
        <v>1</v>
      </c>
      <c r="I25">
        <v>18</v>
      </c>
      <c r="J25">
        <v>0</v>
      </c>
      <c r="K25">
        <v>1594</v>
      </c>
      <c r="L25">
        <v>1993</v>
      </c>
      <c r="M25">
        <v>6109</v>
      </c>
      <c r="N25">
        <v>0</v>
      </c>
      <c r="O25">
        <v>23</v>
      </c>
    </row>
    <row r="26" spans="1:15" x14ac:dyDescent="0.25">
      <c r="A26" t="s">
        <v>78</v>
      </c>
      <c r="B26" t="s">
        <v>82</v>
      </c>
      <c r="C26">
        <v>30</v>
      </c>
      <c r="D26">
        <v>39</v>
      </c>
      <c r="E26">
        <v>7</v>
      </c>
      <c r="F26">
        <v>10</v>
      </c>
      <c r="G26">
        <v>12</v>
      </c>
      <c r="H26">
        <v>1</v>
      </c>
      <c r="I26">
        <v>24</v>
      </c>
      <c r="J26">
        <v>0</v>
      </c>
      <c r="K26">
        <v>1594</v>
      </c>
      <c r="L26">
        <v>1993</v>
      </c>
      <c r="M26">
        <v>6109</v>
      </c>
      <c r="N26">
        <v>0</v>
      </c>
      <c r="O26">
        <v>24</v>
      </c>
    </row>
    <row r="27" spans="1:15" x14ac:dyDescent="0.25">
      <c r="A27" t="s">
        <v>78</v>
      </c>
      <c r="B27" t="s">
        <v>83</v>
      </c>
      <c r="C27">
        <v>35</v>
      </c>
      <c r="D27">
        <v>42</v>
      </c>
      <c r="E27">
        <v>7</v>
      </c>
      <c r="F27">
        <v>10</v>
      </c>
      <c r="G27">
        <v>6</v>
      </c>
      <c r="H27">
        <v>1</v>
      </c>
      <c r="I27">
        <v>30</v>
      </c>
      <c r="J27">
        <v>0</v>
      </c>
      <c r="K27">
        <v>2491</v>
      </c>
      <c r="L27">
        <v>1993</v>
      </c>
      <c r="M27">
        <v>6109</v>
      </c>
      <c r="N27">
        <v>0</v>
      </c>
      <c r="O27">
        <v>20</v>
      </c>
    </row>
    <row r="28" spans="1:15" x14ac:dyDescent="0.25">
      <c r="A28" t="s">
        <v>84</v>
      </c>
      <c r="B28" t="s">
        <v>85</v>
      </c>
      <c r="C28">
        <v>35</v>
      </c>
      <c r="D28">
        <v>40</v>
      </c>
      <c r="E28">
        <v>7</v>
      </c>
      <c r="F28">
        <v>10</v>
      </c>
      <c r="G28">
        <v>10</v>
      </c>
      <c r="H28">
        <v>1</v>
      </c>
      <c r="I28">
        <v>20</v>
      </c>
      <c r="J28">
        <v>0</v>
      </c>
      <c r="K28">
        <v>3288</v>
      </c>
      <c r="L28">
        <v>997</v>
      </c>
      <c r="M28">
        <v>2443</v>
      </c>
      <c r="N28">
        <v>0</v>
      </c>
      <c r="O28">
        <v>19</v>
      </c>
    </row>
    <row r="29" spans="1:15" x14ac:dyDescent="0.25">
      <c r="A29" t="s">
        <v>86</v>
      </c>
      <c r="B29" t="s">
        <v>87</v>
      </c>
      <c r="C29">
        <v>25</v>
      </c>
      <c r="D29">
        <v>45</v>
      </c>
      <c r="E29">
        <v>7</v>
      </c>
      <c r="F29">
        <v>10</v>
      </c>
      <c r="G29">
        <v>10</v>
      </c>
      <c r="H29">
        <v>0</v>
      </c>
      <c r="I29">
        <v>0</v>
      </c>
      <c r="J29">
        <v>0</v>
      </c>
      <c r="K29">
        <v>2491</v>
      </c>
      <c r="L29">
        <v>1993</v>
      </c>
      <c r="M29">
        <v>2443</v>
      </c>
      <c r="N29">
        <v>0</v>
      </c>
      <c r="O29">
        <v>1</v>
      </c>
    </row>
    <row r="30" spans="1:15" x14ac:dyDescent="0.25">
      <c r="A30" t="s">
        <v>88</v>
      </c>
      <c r="B30" t="s">
        <v>89</v>
      </c>
      <c r="C30">
        <v>20</v>
      </c>
      <c r="D30">
        <v>45</v>
      </c>
      <c r="E30">
        <v>7</v>
      </c>
      <c r="F30">
        <v>0</v>
      </c>
      <c r="G30">
        <v>0</v>
      </c>
      <c r="H30">
        <v>10</v>
      </c>
      <c r="I30">
        <v>0</v>
      </c>
      <c r="J30">
        <v>0</v>
      </c>
      <c r="K30">
        <v>1495</v>
      </c>
      <c r="L30">
        <v>100</v>
      </c>
      <c r="M30">
        <v>2443</v>
      </c>
      <c r="N30">
        <v>0</v>
      </c>
      <c r="O30">
        <v>22</v>
      </c>
    </row>
    <row r="31" spans="1:15" x14ac:dyDescent="0.25">
      <c r="A31" t="s">
        <v>90</v>
      </c>
      <c r="B31" t="s">
        <v>91</v>
      </c>
      <c r="C31">
        <v>25</v>
      </c>
      <c r="D31">
        <v>40</v>
      </c>
      <c r="E31">
        <v>7</v>
      </c>
      <c r="F31">
        <v>0</v>
      </c>
      <c r="G31">
        <v>0</v>
      </c>
      <c r="H31">
        <v>10</v>
      </c>
      <c r="I31">
        <v>0</v>
      </c>
      <c r="J31">
        <v>0</v>
      </c>
      <c r="K31">
        <v>1495</v>
      </c>
      <c r="L31">
        <v>1993</v>
      </c>
      <c r="M31">
        <v>0</v>
      </c>
      <c r="N31">
        <v>0</v>
      </c>
      <c r="O31">
        <v>22</v>
      </c>
    </row>
    <row r="32" spans="1:15" x14ac:dyDescent="0.25">
      <c r="A32" t="s">
        <v>45</v>
      </c>
      <c r="B32" t="s">
        <v>92</v>
      </c>
      <c r="C32">
        <v>25</v>
      </c>
      <c r="D32">
        <v>40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11456</v>
      </c>
      <c r="L32">
        <v>1993</v>
      </c>
      <c r="M32">
        <v>0</v>
      </c>
      <c r="N32">
        <v>0</v>
      </c>
      <c r="O32">
        <v>26</v>
      </c>
    </row>
    <row r="33" spans="1:15" x14ac:dyDescent="0.25">
      <c r="A33" t="s">
        <v>93</v>
      </c>
      <c r="B33" t="s">
        <v>94</v>
      </c>
      <c r="C33">
        <v>25</v>
      </c>
      <c r="D33">
        <v>40</v>
      </c>
      <c r="E33">
        <v>6</v>
      </c>
      <c r="F33">
        <v>0</v>
      </c>
      <c r="G33">
        <v>0</v>
      </c>
      <c r="H33">
        <v>0</v>
      </c>
      <c r="I33">
        <v>0</v>
      </c>
      <c r="J33">
        <v>0</v>
      </c>
      <c r="K33">
        <v>399</v>
      </c>
      <c r="L33">
        <v>0</v>
      </c>
      <c r="M33">
        <v>299</v>
      </c>
      <c r="N33">
        <v>200</v>
      </c>
      <c r="O33">
        <v>25</v>
      </c>
    </row>
    <row r="34" spans="1:15" x14ac:dyDescent="0.25">
      <c r="A34" t="s">
        <v>95</v>
      </c>
      <c r="B34" t="s">
        <v>96</v>
      </c>
      <c r="C34">
        <v>28</v>
      </c>
      <c r="D34">
        <v>40</v>
      </c>
      <c r="E34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v>299</v>
      </c>
      <c r="L34">
        <v>0</v>
      </c>
      <c r="M34">
        <v>299</v>
      </c>
      <c r="N34">
        <v>200</v>
      </c>
      <c r="O34">
        <v>26</v>
      </c>
    </row>
    <row r="35" spans="1:15" x14ac:dyDescent="0.25">
      <c r="A35" t="s">
        <v>97</v>
      </c>
      <c r="B35" t="s">
        <v>98</v>
      </c>
      <c r="C35">
        <v>25</v>
      </c>
      <c r="D35">
        <v>40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479</v>
      </c>
      <c r="L35">
        <v>100</v>
      </c>
      <c r="M35">
        <v>299</v>
      </c>
      <c r="N35">
        <v>200</v>
      </c>
      <c r="O35">
        <v>8</v>
      </c>
    </row>
    <row r="36" spans="1:15" x14ac:dyDescent="0.25">
      <c r="A36" t="s">
        <v>99</v>
      </c>
      <c r="B36" t="s">
        <v>100</v>
      </c>
      <c r="C36">
        <v>25</v>
      </c>
      <c r="D36">
        <v>40</v>
      </c>
      <c r="E36">
        <v>6</v>
      </c>
      <c r="F36">
        <v>0</v>
      </c>
      <c r="G36">
        <v>0</v>
      </c>
      <c r="H36">
        <v>0</v>
      </c>
      <c r="I36">
        <v>0</v>
      </c>
      <c r="J36">
        <v>0</v>
      </c>
      <c r="K36">
        <v>977</v>
      </c>
      <c r="L36">
        <v>997</v>
      </c>
      <c r="M36">
        <v>299</v>
      </c>
      <c r="N36">
        <v>499</v>
      </c>
      <c r="O36">
        <v>27</v>
      </c>
    </row>
    <row r="37" spans="1:15" x14ac:dyDescent="0.25">
      <c r="A37" t="s">
        <v>45</v>
      </c>
      <c r="B37" t="s">
        <v>101</v>
      </c>
      <c r="C37">
        <v>45</v>
      </c>
      <c r="D37">
        <v>49</v>
      </c>
      <c r="E37">
        <v>7</v>
      </c>
      <c r="F37">
        <v>10</v>
      </c>
      <c r="G37">
        <v>14</v>
      </c>
      <c r="H37">
        <v>0</v>
      </c>
      <c r="I37">
        <v>10</v>
      </c>
      <c r="J37">
        <v>0</v>
      </c>
      <c r="K37">
        <v>6475</v>
      </c>
      <c r="L37">
        <v>997</v>
      </c>
      <c r="M37">
        <v>8702</v>
      </c>
      <c r="N37">
        <v>0</v>
      </c>
      <c r="O37">
        <v>28</v>
      </c>
    </row>
    <row r="38" spans="1:15" x14ac:dyDescent="0.25">
      <c r="A38" t="s">
        <v>102</v>
      </c>
      <c r="B38" t="s">
        <v>103</v>
      </c>
      <c r="C38">
        <v>50</v>
      </c>
      <c r="D38">
        <v>45</v>
      </c>
      <c r="E38">
        <v>8</v>
      </c>
      <c r="F38">
        <v>0</v>
      </c>
      <c r="G38">
        <v>20</v>
      </c>
      <c r="H38">
        <v>0</v>
      </c>
      <c r="I38">
        <v>20</v>
      </c>
      <c r="J38">
        <v>0</v>
      </c>
      <c r="K38">
        <v>4981</v>
      </c>
      <c r="L38">
        <v>997</v>
      </c>
      <c r="M38">
        <v>0</v>
      </c>
      <c r="N38">
        <v>0</v>
      </c>
      <c r="O38">
        <v>29</v>
      </c>
    </row>
    <row r="39" spans="1:15" x14ac:dyDescent="0.25">
      <c r="A39" t="s">
        <v>46</v>
      </c>
      <c r="B39" t="s">
        <v>104</v>
      </c>
      <c r="C39">
        <v>25</v>
      </c>
      <c r="D39">
        <v>40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1495</v>
      </c>
      <c r="L39">
        <v>997</v>
      </c>
      <c r="M39">
        <v>0</v>
      </c>
      <c r="N39">
        <v>0</v>
      </c>
      <c r="O39">
        <v>11</v>
      </c>
    </row>
    <row r="40" spans="1:15" x14ac:dyDescent="0.25">
      <c r="A40" t="s">
        <v>90</v>
      </c>
      <c r="B40" t="s">
        <v>105</v>
      </c>
      <c r="C40">
        <v>35</v>
      </c>
      <c r="D40">
        <v>40</v>
      </c>
      <c r="E40">
        <v>6</v>
      </c>
      <c r="F40">
        <v>0</v>
      </c>
      <c r="G40">
        <v>0</v>
      </c>
      <c r="H40">
        <v>0</v>
      </c>
      <c r="I40">
        <v>0</v>
      </c>
      <c r="J40">
        <v>0</v>
      </c>
      <c r="K40">
        <v>2491</v>
      </c>
      <c r="L40">
        <v>997</v>
      </c>
      <c r="M40">
        <v>0</v>
      </c>
      <c r="N40">
        <v>0</v>
      </c>
      <c r="O40">
        <v>29</v>
      </c>
    </row>
    <row r="41" spans="1:15" x14ac:dyDescent="0.25">
      <c r="A41" t="s">
        <v>106</v>
      </c>
      <c r="B41" t="s">
        <v>107</v>
      </c>
      <c r="C41">
        <v>39</v>
      </c>
      <c r="D41">
        <v>40</v>
      </c>
      <c r="E41">
        <v>6</v>
      </c>
      <c r="F41">
        <v>0</v>
      </c>
      <c r="G41">
        <v>0</v>
      </c>
      <c r="H41">
        <v>50</v>
      </c>
      <c r="I41">
        <v>40</v>
      </c>
      <c r="J41">
        <v>0</v>
      </c>
      <c r="K41">
        <v>11954</v>
      </c>
      <c r="L41">
        <v>997</v>
      </c>
      <c r="M41">
        <v>10244</v>
      </c>
      <c r="N41">
        <v>0</v>
      </c>
      <c r="O41">
        <v>33</v>
      </c>
    </row>
    <row r="42" spans="1:15" x14ac:dyDescent="0.25">
      <c r="A42" t="s">
        <v>108</v>
      </c>
      <c r="B42" t="s">
        <v>109</v>
      </c>
      <c r="C42">
        <v>22</v>
      </c>
      <c r="D42">
        <v>5</v>
      </c>
      <c r="E42">
        <v>20</v>
      </c>
      <c r="F42">
        <v>0</v>
      </c>
      <c r="G42">
        <v>0</v>
      </c>
      <c r="H42">
        <v>50</v>
      </c>
      <c r="I42">
        <v>50</v>
      </c>
      <c r="J42">
        <v>30</v>
      </c>
      <c r="K42">
        <v>100</v>
      </c>
      <c r="L42">
        <v>997</v>
      </c>
      <c r="M42">
        <v>0</v>
      </c>
      <c r="N42">
        <v>0</v>
      </c>
      <c r="O42">
        <v>31</v>
      </c>
    </row>
    <row r="43" spans="1:15" x14ac:dyDescent="0.25">
      <c r="A43" t="s">
        <v>108</v>
      </c>
      <c r="B43" t="s">
        <v>110</v>
      </c>
      <c r="C43">
        <v>17</v>
      </c>
      <c r="D43">
        <v>5</v>
      </c>
      <c r="E43">
        <v>20</v>
      </c>
      <c r="F43">
        <v>0</v>
      </c>
      <c r="G43">
        <v>0</v>
      </c>
      <c r="H43">
        <v>50</v>
      </c>
      <c r="I43">
        <v>50</v>
      </c>
      <c r="J43">
        <v>30</v>
      </c>
      <c r="K43">
        <v>100</v>
      </c>
      <c r="L43">
        <v>997</v>
      </c>
      <c r="M43">
        <v>0</v>
      </c>
      <c r="N43">
        <v>0</v>
      </c>
      <c r="O43">
        <v>31</v>
      </c>
    </row>
    <row r="44" spans="1:15" x14ac:dyDescent="0.25">
      <c r="A44" t="s">
        <v>108</v>
      </c>
      <c r="B44" t="s">
        <v>111</v>
      </c>
      <c r="C44">
        <v>27</v>
      </c>
      <c r="D44">
        <v>5</v>
      </c>
      <c r="E44">
        <v>20</v>
      </c>
      <c r="F44">
        <v>0</v>
      </c>
      <c r="G44">
        <v>0</v>
      </c>
      <c r="H44">
        <v>50</v>
      </c>
      <c r="I44">
        <v>50</v>
      </c>
      <c r="J44">
        <v>30</v>
      </c>
      <c r="K44">
        <v>100</v>
      </c>
      <c r="L44">
        <v>997</v>
      </c>
      <c r="M44">
        <v>0</v>
      </c>
      <c r="N44">
        <v>0</v>
      </c>
      <c r="O44">
        <v>33</v>
      </c>
    </row>
    <row r="45" spans="1:15" x14ac:dyDescent="0.25">
      <c r="A45" t="s">
        <v>108</v>
      </c>
      <c r="B45" t="s">
        <v>112</v>
      </c>
      <c r="C45">
        <v>22</v>
      </c>
      <c r="D45">
        <v>5</v>
      </c>
      <c r="E45">
        <v>20</v>
      </c>
      <c r="F45">
        <v>0</v>
      </c>
      <c r="G45">
        <v>0</v>
      </c>
      <c r="H45">
        <v>50</v>
      </c>
      <c r="I45">
        <v>50</v>
      </c>
      <c r="J45">
        <v>30</v>
      </c>
      <c r="K45">
        <v>100</v>
      </c>
      <c r="L45">
        <v>997</v>
      </c>
      <c r="M45">
        <v>0</v>
      </c>
      <c r="N45">
        <v>0</v>
      </c>
      <c r="O45">
        <v>31</v>
      </c>
    </row>
    <row r="46" spans="1:15" x14ac:dyDescent="0.25">
      <c r="A46" t="s">
        <v>108</v>
      </c>
      <c r="B46" t="s">
        <v>113</v>
      </c>
      <c r="C46">
        <v>18</v>
      </c>
      <c r="D46">
        <v>5</v>
      </c>
      <c r="E46">
        <v>20</v>
      </c>
      <c r="F46">
        <v>0</v>
      </c>
      <c r="G46">
        <v>0</v>
      </c>
      <c r="H46">
        <v>50</v>
      </c>
      <c r="I46">
        <v>50</v>
      </c>
      <c r="J46">
        <v>30</v>
      </c>
      <c r="K46">
        <v>100</v>
      </c>
      <c r="L46">
        <v>997</v>
      </c>
      <c r="M46">
        <v>0</v>
      </c>
      <c r="N46">
        <v>0</v>
      </c>
      <c r="O46">
        <v>35</v>
      </c>
    </row>
    <row r="47" spans="1:15" x14ac:dyDescent="0.25">
      <c r="A47" t="s">
        <v>45</v>
      </c>
      <c r="B47" t="s">
        <v>114</v>
      </c>
      <c r="C47">
        <v>45</v>
      </c>
      <c r="D47">
        <v>50</v>
      </c>
      <c r="E47">
        <v>5</v>
      </c>
      <c r="F47">
        <v>10</v>
      </c>
      <c r="G47">
        <v>10</v>
      </c>
      <c r="H47">
        <v>50</v>
      </c>
      <c r="I47">
        <v>10</v>
      </c>
      <c r="J47">
        <v>10</v>
      </c>
      <c r="K47">
        <v>8854</v>
      </c>
      <c r="L47">
        <v>885</v>
      </c>
      <c r="M47">
        <v>11962</v>
      </c>
      <c r="N47">
        <v>0</v>
      </c>
      <c r="O47">
        <v>31</v>
      </c>
    </row>
    <row r="48" spans="1:15" x14ac:dyDescent="0.25">
      <c r="A48" t="s">
        <v>115</v>
      </c>
      <c r="B48" t="s">
        <v>116</v>
      </c>
      <c r="C48">
        <v>45</v>
      </c>
      <c r="D48">
        <v>50</v>
      </c>
      <c r="E48">
        <v>5</v>
      </c>
      <c r="F48">
        <v>20</v>
      </c>
      <c r="G48">
        <v>0</v>
      </c>
      <c r="H48">
        <v>40</v>
      </c>
      <c r="I48">
        <v>0</v>
      </c>
      <c r="J48">
        <v>20</v>
      </c>
      <c r="K48">
        <v>3985</v>
      </c>
      <c r="L48">
        <v>997</v>
      </c>
      <c r="M48">
        <v>11962</v>
      </c>
      <c r="N48">
        <v>0</v>
      </c>
      <c r="O48">
        <v>29</v>
      </c>
    </row>
    <row r="49" spans="1:15" x14ac:dyDescent="0.25">
      <c r="A49" t="s">
        <v>117</v>
      </c>
      <c r="B49" t="s">
        <v>118</v>
      </c>
      <c r="C49">
        <v>36</v>
      </c>
      <c r="D49">
        <v>10</v>
      </c>
      <c r="E49">
        <v>10</v>
      </c>
      <c r="F49">
        <v>0</v>
      </c>
      <c r="G49">
        <v>14</v>
      </c>
      <c r="H49">
        <v>80</v>
      </c>
      <c r="I49">
        <v>20</v>
      </c>
      <c r="J49">
        <v>20</v>
      </c>
      <c r="K49">
        <v>19919</v>
      </c>
      <c r="L49">
        <v>9961</v>
      </c>
      <c r="M49">
        <v>13866</v>
      </c>
      <c r="N49">
        <v>0</v>
      </c>
      <c r="O49">
        <v>41</v>
      </c>
    </row>
    <row r="50" spans="1:15" x14ac:dyDescent="0.25">
      <c r="A50" t="s">
        <v>119</v>
      </c>
      <c r="B50" t="s">
        <v>120</v>
      </c>
      <c r="C50">
        <v>40</v>
      </c>
      <c r="D50">
        <v>40</v>
      </c>
      <c r="E50">
        <v>10</v>
      </c>
      <c r="F50">
        <v>0</v>
      </c>
      <c r="G50">
        <v>10</v>
      </c>
      <c r="H50">
        <v>15</v>
      </c>
      <c r="I50">
        <v>20</v>
      </c>
      <c r="J50">
        <v>20</v>
      </c>
      <c r="K50">
        <v>7747</v>
      </c>
      <c r="L50">
        <v>9961</v>
      </c>
      <c r="M50">
        <v>3992</v>
      </c>
      <c r="N50">
        <v>0</v>
      </c>
      <c r="O50">
        <v>77</v>
      </c>
    </row>
    <row r="51" spans="1:15" x14ac:dyDescent="0.25">
      <c r="A51" t="s">
        <v>119</v>
      </c>
      <c r="B51" t="s">
        <v>121</v>
      </c>
      <c r="C51">
        <v>45</v>
      </c>
      <c r="D51">
        <v>40</v>
      </c>
      <c r="E51">
        <v>10</v>
      </c>
      <c r="F51">
        <v>0</v>
      </c>
      <c r="G51">
        <v>10</v>
      </c>
      <c r="H51">
        <v>1</v>
      </c>
      <c r="I51">
        <v>20</v>
      </c>
      <c r="J51">
        <v>20</v>
      </c>
      <c r="K51">
        <v>7747</v>
      </c>
      <c r="L51">
        <v>9961</v>
      </c>
      <c r="M51">
        <v>3992</v>
      </c>
      <c r="N51">
        <v>0</v>
      </c>
      <c r="O51">
        <v>77</v>
      </c>
    </row>
    <row r="52" spans="1:15" x14ac:dyDescent="0.25">
      <c r="A52" t="s">
        <v>119</v>
      </c>
      <c r="B52" t="s">
        <v>122</v>
      </c>
      <c r="C52">
        <v>50</v>
      </c>
      <c r="D52">
        <v>40</v>
      </c>
      <c r="E52">
        <v>10</v>
      </c>
      <c r="F52">
        <v>0</v>
      </c>
      <c r="G52">
        <v>10</v>
      </c>
      <c r="H52">
        <v>15</v>
      </c>
      <c r="I52">
        <v>20</v>
      </c>
      <c r="J52">
        <v>20</v>
      </c>
      <c r="K52">
        <v>7747</v>
      </c>
      <c r="L52">
        <v>9961</v>
      </c>
      <c r="M52">
        <v>3992</v>
      </c>
      <c r="N52">
        <v>0</v>
      </c>
      <c r="O52">
        <v>77</v>
      </c>
    </row>
    <row r="53" spans="1:15" x14ac:dyDescent="0.25">
      <c r="A53" t="s">
        <v>119</v>
      </c>
      <c r="B53" t="s">
        <v>123</v>
      </c>
      <c r="C53">
        <v>55</v>
      </c>
      <c r="D53">
        <v>40</v>
      </c>
      <c r="E53">
        <v>10</v>
      </c>
      <c r="F53">
        <v>0</v>
      </c>
      <c r="G53">
        <v>10</v>
      </c>
      <c r="H53">
        <v>10</v>
      </c>
      <c r="I53">
        <v>20</v>
      </c>
      <c r="J53">
        <v>20</v>
      </c>
      <c r="K53">
        <v>7747</v>
      </c>
      <c r="L53">
        <v>9961</v>
      </c>
      <c r="M53">
        <v>3992</v>
      </c>
      <c r="N53">
        <v>0</v>
      </c>
      <c r="O53">
        <v>77</v>
      </c>
    </row>
    <row r="54" spans="1:15" x14ac:dyDescent="0.25">
      <c r="A54" t="s">
        <v>124</v>
      </c>
      <c r="B54" t="s">
        <v>125</v>
      </c>
      <c r="C54">
        <v>50</v>
      </c>
      <c r="D54">
        <v>50</v>
      </c>
      <c r="E54">
        <v>10</v>
      </c>
      <c r="F54">
        <v>70</v>
      </c>
      <c r="G54">
        <v>50</v>
      </c>
      <c r="H54">
        <v>50</v>
      </c>
      <c r="I54">
        <v>50</v>
      </c>
      <c r="J54">
        <v>50</v>
      </c>
      <c r="K54">
        <v>14942</v>
      </c>
      <c r="L54">
        <v>9961</v>
      </c>
      <c r="M54">
        <v>0</v>
      </c>
      <c r="N54">
        <v>0</v>
      </c>
      <c r="O54">
        <v>44</v>
      </c>
    </row>
    <row r="55" spans="1:15" x14ac:dyDescent="0.25">
      <c r="A55" t="s">
        <v>126</v>
      </c>
      <c r="B55" t="s">
        <v>127</v>
      </c>
      <c r="C55">
        <v>50</v>
      </c>
      <c r="D55">
        <v>75</v>
      </c>
      <c r="E55">
        <v>15</v>
      </c>
      <c r="F55">
        <v>20</v>
      </c>
      <c r="G55">
        <v>50</v>
      </c>
      <c r="H55">
        <v>50</v>
      </c>
      <c r="I55">
        <v>50</v>
      </c>
      <c r="J55">
        <v>15</v>
      </c>
      <c r="K55">
        <v>14942</v>
      </c>
      <c r="L55">
        <v>9961</v>
      </c>
      <c r="M55">
        <v>0</v>
      </c>
      <c r="N55">
        <v>0</v>
      </c>
      <c r="O55">
        <v>41</v>
      </c>
    </row>
    <row r="56" spans="1:15" x14ac:dyDescent="0.25">
      <c r="A56" t="s">
        <v>45</v>
      </c>
      <c r="B56" t="s">
        <v>128</v>
      </c>
      <c r="C56">
        <v>75</v>
      </c>
      <c r="D56">
        <v>50</v>
      </c>
      <c r="E56">
        <v>1</v>
      </c>
      <c r="F56">
        <v>0</v>
      </c>
      <c r="G56">
        <v>20</v>
      </c>
      <c r="H56">
        <v>0</v>
      </c>
      <c r="I56">
        <v>10</v>
      </c>
      <c r="J56">
        <v>0</v>
      </c>
      <c r="K56">
        <v>59766</v>
      </c>
      <c r="L56">
        <v>8965</v>
      </c>
      <c r="M56">
        <v>0</v>
      </c>
      <c r="N56">
        <v>0</v>
      </c>
      <c r="O56">
        <v>67</v>
      </c>
    </row>
    <row r="57" spans="1:15" x14ac:dyDescent="0.25">
      <c r="A57" t="s">
        <v>33</v>
      </c>
      <c r="B57" t="s">
        <v>34</v>
      </c>
      <c r="C57">
        <v>50</v>
      </c>
      <c r="D57">
        <v>58</v>
      </c>
      <c r="E57">
        <v>20</v>
      </c>
      <c r="F57">
        <v>10</v>
      </c>
      <c r="G57">
        <v>25</v>
      </c>
      <c r="H57">
        <v>0</v>
      </c>
      <c r="I57">
        <v>25</v>
      </c>
      <c r="J57">
        <v>85</v>
      </c>
      <c r="K57">
        <v>32640</v>
      </c>
      <c r="L57">
        <v>32640</v>
      </c>
      <c r="M57">
        <v>18269</v>
      </c>
      <c r="N57">
        <v>0</v>
      </c>
      <c r="O57">
        <v>66</v>
      </c>
    </row>
    <row r="58" spans="1:15" x14ac:dyDescent="0.25">
      <c r="A58" t="s">
        <v>129</v>
      </c>
      <c r="B58" t="s">
        <v>130</v>
      </c>
      <c r="C58">
        <v>50</v>
      </c>
      <c r="D58">
        <v>48</v>
      </c>
      <c r="E58">
        <v>13</v>
      </c>
      <c r="F58">
        <v>10</v>
      </c>
      <c r="G58">
        <v>20</v>
      </c>
      <c r="H58">
        <v>0</v>
      </c>
      <c r="I58">
        <v>20</v>
      </c>
      <c r="J58">
        <v>10</v>
      </c>
      <c r="K58">
        <v>8069</v>
      </c>
      <c r="L58">
        <v>997</v>
      </c>
      <c r="M58">
        <v>20791</v>
      </c>
      <c r="N58">
        <v>2989</v>
      </c>
      <c r="O58">
        <v>34</v>
      </c>
    </row>
    <row r="59" spans="1:15" x14ac:dyDescent="0.25">
      <c r="A59" t="s">
        <v>131</v>
      </c>
      <c r="B59" t="s">
        <v>132</v>
      </c>
      <c r="C59">
        <v>50</v>
      </c>
      <c r="D59">
        <v>48</v>
      </c>
      <c r="E59">
        <v>13</v>
      </c>
      <c r="F59">
        <v>10</v>
      </c>
      <c r="G59">
        <v>25</v>
      </c>
      <c r="H59">
        <v>0</v>
      </c>
      <c r="I59">
        <v>20</v>
      </c>
      <c r="J59">
        <v>10</v>
      </c>
      <c r="K59">
        <v>2889</v>
      </c>
      <c r="L59">
        <v>50</v>
      </c>
      <c r="M59">
        <v>0</v>
      </c>
      <c r="N59">
        <v>499</v>
      </c>
      <c r="O59">
        <v>27</v>
      </c>
    </row>
    <row r="60" spans="1:15" x14ac:dyDescent="0.25">
      <c r="A60" t="s">
        <v>133</v>
      </c>
      <c r="B60" t="s">
        <v>134</v>
      </c>
      <c r="C60">
        <v>42</v>
      </c>
      <c r="D60">
        <v>57</v>
      </c>
      <c r="E60">
        <v>11</v>
      </c>
      <c r="F60">
        <v>10</v>
      </c>
      <c r="G60">
        <v>20</v>
      </c>
      <c r="H60">
        <v>0</v>
      </c>
      <c r="I60">
        <v>20</v>
      </c>
      <c r="J60">
        <v>10</v>
      </c>
      <c r="K60">
        <v>1275</v>
      </c>
      <c r="L60">
        <v>50</v>
      </c>
      <c r="M60">
        <v>797</v>
      </c>
      <c r="N60">
        <v>0</v>
      </c>
      <c r="O60">
        <v>35</v>
      </c>
    </row>
    <row r="61" spans="1:15" x14ac:dyDescent="0.25">
      <c r="A61" t="s">
        <v>135</v>
      </c>
      <c r="B61" t="s">
        <v>136</v>
      </c>
      <c r="C61">
        <v>37</v>
      </c>
      <c r="D61">
        <v>59</v>
      </c>
      <c r="E61">
        <v>13</v>
      </c>
      <c r="F61">
        <v>10</v>
      </c>
      <c r="G61">
        <v>28</v>
      </c>
      <c r="H61">
        <v>0</v>
      </c>
      <c r="I61">
        <v>18</v>
      </c>
      <c r="J61">
        <v>36</v>
      </c>
      <c r="K61">
        <v>7182</v>
      </c>
      <c r="L61">
        <v>4981</v>
      </c>
      <c r="M61">
        <v>0</v>
      </c>
      <c r="N61">
        <v>0</v>
      </c>
      <c r="O61">
        <v>37</v>
      </c>
    </row>
    <row r="62" spans="1:15" x14ac:dyDescent="0.25">
      <c r="A62" t="s">
        <v>126</v>
      </c>
      <c r="B62" t="s">
        <v>137</v>
      </c>
      <c r="C62">
        <v>50</v>
      </c>
      <c r="D62">
        <v>49</v>
      </c>
      <c r="E62">
        <v>13</v>
      </c>
      <c r="F62">
        <v>10</v>
      </c>
      <c r="G62">
        <v>90</v>
      </c>
      <c r="H62">
        <v>5</v>
      </c>
      <c r="I62">
        <v>0</v>
      </c>
      <c r="J62">
        <v>10</v>
      </c>
      <c r="K62">
        <v>19922</v>
      </c>
      <c r="L62">
        <v>499</v>
      </c>
      <c r="M62">
        <v>23536</v>
      </c>
      <c r="N62">
        <v>0</v>
      </c>
      <c r="O62">
        <v>29</v>
      </c>
    </row>
    <row r="63" spans="1:15" x14ac:dyDescent="0.25">
      <c r="A63" t="s">
        <v>126</v>
      </c>
      <c r="B63" t="s">
        <v>138</v>
      </c>
      <c r="C63">
        <v>50</v>
      </c>
      <c r="D63">
        <v>49</v>
      </c>
      <c r="E63">
        <v>13</v>
      </c>
      <c r="F63">
        <v>10</v>
      </c>
      <c r="G63">
        <v>90</v>
      </c>
      <c r="H63">
        <v>5</v>
      </c>
      <c r="I63">
        <v>0</v>
      </c>
      <c r="J63">
        <v>10</v>
      </c>
      <c r="K63">
        <v>19922</v>
      </c>
      <c r="L63">
        <v>499</v>
      </c>
      <c r="M63">
        <v>23536</v>
      </c>
      <c r="N63">
        <v>0</v>
      </c>
      <c r="O63">
        <v>29</v>
      </c>
    </row>
    <row r="64" spans="1:15" x14ac:dyDescent="0.25">
      <c r="A64" t="s">
        <v>126</v>
      </c>
      <c r="B64" t="s">
        <v>139</v>
      </c>
      <c r="C64">
        <v>50</v>
      </c>
      <c r="D64">
        <v>49</v>
      </c>
      <c r="E64">
        <v>13</v>
      </c>
      <c r="F64">
        <v>10</v>
      </c>
      <c r="G64">
        <v>90</v>
      </c>
      <c r="H64">
        <v>5</v>
      </c>
      <c r="I64">
        <v>0</v>
      </c>
      <c r="J64">
        <v>10</v>
      </c>
      <c r="K64">
        <v>19922</v>
      </c>
      <c r="L64">
        <v>499</v>
      </c>
      <c r="M64">
        <v>23536</v>
      </c>
      <c r="N64">
        <v>0</v>
      </c>
      <c r="O64">
        <v>29</v>
      </c>
    </row>
    <row r="65" spans="1:15" x14ac:dyDescent="0.25">
      <c r="A65" t="s">
        <v>126</v>
      </c>
      <c r="B65" t="s">
        <v>140</v>
      </c>
      <c r="C65">
        <v>50</v>
      </c>
      <c r="D65">
        <v>65</v>
      </c>
      <c r="E65">
        <v>13</v>
      </c>
      <c r="F65">
        <v>0</v>
      </c>
      <c r="G65">
        <v>0</v>
      </c>
      <c r="H65">
        <v>0</v>
      </c>
      <c r="I65">
        <v>90</v>
      </c>
      <c r="J65">
        <v>90</v>
      </c>
      <c r="K65">
        <v>19922</v>
      </c>
      <c r="L65">
        <v>499</v>
      </c>
      <c r="M65">
        <v>23536</v>
      </c>
      <c r="N65">
        <v>0</v>
      </c>
      <c r="O65">
        <v>33</v>
      </c>
    </row>
    <row r="66" spans="1:15" x14ac:dyDescent="0.25">
      <c r="A66" t="s">
        <v>0</v>
      </c>
      <c r="B66" t="s">
        <v>1</v>
      </c>
      <c r="C66">
        <v>50</v>
      </c>
      <c r="D66">
        <v>60</v>
      </c>
      <c r="E66">
        <v>10</v>
      </c>
      <c r="F66">
        <v>10</v>
      </c>
      <c r="G66">
        <v>20</v>
      </c>
      <c r="H66">
        <v>50</v>
      </c>
      <c r="I66">
        <v>20</v>
      </c>
      <c r="J66">
        <v>80</v>
      </c>
      <c r="K66">
        <v>16934</v>
      </c>
      <c r="L66">
        <v>499</v>
      </c>
      <c r="M66">
        <v>0</v>
      </c>
      <c r="N66">
        <v>0</v>
      </c>
      <c r="O66">
        <v>2</v>
      </c>
    </row>
    <row r="67" spans="1:15" x14ac:dyDescent="0.25">
      <c r="A67" t="s">
        <v>141</v>
      </c>
      <c r="B67" t="s">
        <v>142</v>
      </c>
      <c r="C67">
        <v>34</v>
      </c>
      <c r="D67">
        <v>58</v>
      </c>
      <c r="E67">
        <v>9</v>
      </c>
      <c r="F67">
        <v>10</v>
      </c>
      <c r="G67">
        <v>13</v>
      </c>
      <c r="H67">
        <v>50</v>
      </c>
      <c r="I67">
        <v>12</v>
      </c>
      <c r="J67">
        <v>35</v>
      </c>
      <c r="K67">
        <v>4981</v>
      </c>
      <c r="L67">
        <v>299</v>
      </c>
      <c r="M67">
        <v>0</v>
      </c>
      <c r="N67">
        <v>0</v>
      </c>
      <c r="O67">
        <v>33</v>
      </c>
    </row>
    <row r="68" spans="1:15" x14ac:dyDescent="0.25">
      <c r="A68" t="s">
        <v>143</v>
      </c>
      <c r="B68" t="s">
        <v>144</v>
      </c>
      <c r="C68">
        <v>35</v>
      </c>
      <c r="D68">
        <v>55</v>
      </c>
      <c r="E68">
        <v>11</v>
      </c>
      <c r="F68">
        <v>0</v>
      </c>
      <c r="G68">
        <v>0</v>
      </c>
      <c r="H68">
        <v>20</v>
      </c>
      <c r="I68">
        <v>25</v>
      </c>
      <c r="J68">
        <v>60</v>
      </c>
      <c r="K68">
        <v>13281</v>
      </c>
      <c r="L68">
        <v>9961</v>
      </c>
      <c r="M68">
        <v>29748</v>
      </c>
      <c r="N68">
        <v>0</v>
      </c>
      <c r="O68">
        <v>37</v>
      </c>
    </row>
    <row r="69" spans="1:15" x14ac:dyDescent="0.25">
      <c r="A69" t="s">
        <v>145</v>
      </c>
      <c r="B69" t="s">
        <v>146</v>
      </c>
      <c r="C69">
        <v>40</v>
      </c>
      <c r="D69">
        <v>54</v>
      </c>
      <c r="E69">
        <v>11</v>
      </c>
      <c r="F69">
        <v>0</v>
      </c>
      <c r="G69">
        <v>0</v>
      </c>
      <c r="H69">
        <v>20</v>
      </c>
      <c r="I69">
        <v>25</v>
      </c>
      <c r="J69">
        <v>60</v>
      </c>
      <c r="K69">
        <v>13281</v>
      </c>
      <c r="L69">
        <v>9961</v>
      </c>
      <c r="M69">
        <v>29748</v>
      </c>
      <c r="N69">
        <v>0</v>
      </c>
      <c r="O69">
        <v>20</v>
      </c>
    </row>
    <row r="70" spans="1:15" x14ac:dyDescent="0.25">
      <c r="A70" t="s">
        <v>147</v>
      </c>
      <c r="B70" t="s">
        <v>148</v>
      </c>
      <c r="C70">
        <v>45</v>
      </c>
      <c r="D70">
        <v>55</v>
      </c>
      <c r="E70">
        <v>11</v>
      </c>
      <c r="F70">
        <v>0</v>
      </c>
      <c r="G70">
        <v>0</v>
      </c>
      <c r="H70">
        <v>20</v>
      </c>
      <c r="I70">
        <v>25</v>
      </c>
      <c r="J70">
        <v>60</v>
      </c>
      <c r="K70">
        <v>13281</v>
      </c>
      <c r="L70">
        <v>9961</v>
      </c>
      <c r="M70">
        <v>29748</v>
      </c>
      <c r="N70">
        <v>0</v>
      </c>
      <c r="O70">
        <v>39</v>
      </c>
    </row>
    <row r="71" spans="1:15" x14ac:dyDescent="0.25">
      <c r="A71" t="s">
        <v>149</v>
      </c>
      <c r="B71" t="s">
        <v>150</v>
      </c>
      <c r="C71">
        <v>26</v>
      </c>
      <c r="D71">
        <v>100</v>
      </c>
      <c r="E71">
        <v>20</v>
      </c>
      <c r="F71">
        <v>0</v>
      </c>
      <c r="G71">
        <v>0</v>
      </c>
      <c r="H71">
        <v>20</v>
      </c>
      <c r="I71">
        <v>8</v>
      </c>
      <c r="J71">
        <v>0</v>
      </c>
      <c r="K71">
        <v>16933</v>
      </c>
      <c r="L71">
        <v>29883</v>
      </c>
      <c r="M71">
        <v>26520</v>
      </c>
      <c r="N71">
        <v>0</v>
      </c>
      <c r="O71">
        <v>53</v>
      </c>
    </row>
    <row r="72" spans="1:15" x14ac:dyDescent="0.25">
      <c r="A72" t="s">
        <v>151</v>
      </c>
      <c r="B72" t="s">
        <v>152</v>
      </c>
      <c r="C72">
        <v>35</v>
      </c>
      <c r="D72">
        <v>99</v>
      </c>
      <c r="E72">
        <v>9</v>
      </c>
      <c r="F72">
        <v>0</v>
      </c>
      <c r="G72">
        <v>0</v>
      </c>
      <c r="H72">
        <v>0</v>
      </c>
      <c r="I72">
        <v>0</v>
      </c>
      <c r="J72">
        <v>0</v>
      </c>
      <c r="K72">
        <v>19773</v>
      </c>
      <c r="L72">
        <v>0</v>
      </c>
      <c r="M72">
        <v>26520</v>
      </c>
      <c r="N72">
        <v>0</v>
      </c>
      <c r="O72">
        <v>37</v>
      </c>
    </row>
    <row r="73" spans="1:15" x14ac:dyDescent="0.25">
      <c r="A73" t="s">
        <v>37</v>
      </c>
      <c r="B73" t="s">
        <v>38</v>
      </c>
      <c r="C73">
        <v>49</v>
      </c>
      <c r="D73">
        <v>85</v>
      </c>
      <c r="E73">
        <v>16</v>
      </c>
      <c r="F73">
        <v>10</v>
      </c>
      <c r="G73">
        <v>25</v>
      </c>
      <c r="H73">
        <v>1</v>
      </c>
      <c r="I73">
        <v>15</v>
      </c>
      <c r="J73">
        <v>70</v>
      </c>
      <c r="K73">
        <v>39844</v>
      </c>
      <c r="L73">
        <v>1993</v>
      </c>
      <c r="M73">
        <v>33230</v>
      </c>
      <c r="N73">
        <v>0</v>
      </c>
      <c r="O73">
        <v>37</v>
      </c>
    </row>
    <row r="74" spans="1:15" x14ac:dyDescent="0.25">
      <c r="A74" t="s">
        <v>153</v>
      </c>
      <c r="B74" t="s">
        <v>154</v>
      </c>
      <c r="C74">
        <v>40</v>
      </c>
      <c r="D74">
        <v>65</v>
      </c>
      <c r="E74">
        <v>10</v>
      </c>
      <c r="F74">
        <v>0</v>
      </c>
      <c r="G74">
        <v>10</v>
      </c>
      <c r="H74">
        <v>10</v>
      </c>
      <c r="I74">
        <v>20</v>
      </c>
      <c r="J74">
        <v>10</v>
      </c>
      <c r="K74">
        <v>19922</v>
      </c>
      <c r="L74">
        <v>8160</v>
      </c>
      <c r="M74">
        <v>26520</v>
      </c>
      <c r="N74">
        <v>0</v>
      </c>
      <c r="O74">
        <v>7</v>
      </c>
    </row>
    <row r="75" spans="1:15" x14ac:dyDescent="0.25">
      <c r="A75" t="s">
        <v>155</v>
      </c>
      <c r="B75" t="s">
        <v>156</v>
      </c>
      <c r="C75">
        <v>50</v>
      </c>
      <c r="D75">
        <v>120</v>
      </c>
      <c r="E75">
        <v>25</v>
      </c>
      <c r="F75">
        <v>30</v>
      </c>
      <c r="G75">
        <v>30</v>
      </c>
      <c r="H75">
        <v>35</v>
      </c>
      <c r="I75">
        <v>20</v>
      </c>
      <c r="J75">
        <v>99</v>
      </c>
      <c r="K75">
        <v>47528</v>
      </c>
      <c r="L75">
        <v>59766</v>
      </c>
      <c r="M75">
        <v>0</v>
      </c>
      <c r="N75">
        <v>0</v>
      </c>
      <c r="O75">
        <v>77</v>
      </c>
    </row>
    <row r="76" spans="1:15" x14ac:dyDescent="0.25">
      <c r="A76" t="s">
        <v>157</v>
      </c>
      <c r="B76" t="s">
        <v>158</v>
      </c>
      <c r="C76">
        <v>40</v>
      </c>
      <c r="D76">
        <v>69</v>
      </c>
      <c r="E76">
        <v>16</v>
      </c>
      <c r="F76">
        <v>5</v>
      </c>
      <c r="G76">
        <v>10</v>
      </c>
      <c r="H76">
        <v>20</v>
      </c>
      <c r="I76">
        <v>20</v>
      </c>
      <c r="J76">
        <v>33</v>
      </c>
      <c r="K76">
        <v>39844</v>
      </c>
      <c r="L76">
        <v>9961</v>
      </c>
      <c r="M76">
        <v>0</v>
      </c>
      <c r="N76">
        <v>0</v>
      </c>
      <c r="O76">
        <v>99</v>
      </c>
    </row>
    <row r="77" spans="1:15" x14ac:dyDescent="0.25">
      <c r="A77" t="s">
        <v>159</v>
      </c>
      <c r="B77" t="s">
        <v>160</v>
      </c>
      <c r="C77">
        <v>40</v>
      </c>
      <c r="D77">
        <v>65</v>
      </c>
      <c r="E77">
        <v>10</v>
      </c>
      <c r="F77">
        <v>20</v>
      </c>
      <c r="G77">
        <v>35</v>
      </c>
      <c r="H77">
        <v>45</v>
      </c>
      <c r="I77">
        <v>30</v>
      </c>
      <c r="J77">
        <v>10</v>
      </c>
      <c r="K77">
        <v>14942</v>
      </c>
      <c r="L77">
        <v>997</v>
      </c>
      <c r="M77">
        <v>0</v>
      </c>
      <c r="N77">
        <v>0</v>
      </c>
      <c r="O77">
        <v>61</v>
      </c>
    </row>
    <row r="78" spans="1:15" x14ac:dyDescent="0.25">
      <c r="A78" t="s">
        <v>161</v>
      </c>
      <c r="B78" t="s">
        <v>162</v>
      </c>
      <c r="C78">
        <v>40</v>
      </c>
      <c r="D78">
        <v>65</v>
      </c>
      <c r="E78">
        <v>12</v>
      </c>
      <c r="F78">
        <v>0</v>
      </c>
      <c r="G78">
        <v>10</v>
      </c>
      <c r="H78">
        <v>250</v>
      </c>
      <c r="I78">
        <v>20</v>
      </c>
      <c r="J78">
        <v>66</v>
      </c>
      <c r="K78">
        <v>33203</v>
      </c>
      <c r="L78">
        <v>4981</v>
      </c>
      <c r="M78">
        <v>49901</v>
      </c>
      <c r="N78">
        <v>0</v>
      </c>
      <c r="O78">
        <v>97</v>
      </c>
    </row>
    <row r="79" spans="1:15" x14ac:dyDescent="0.25">
      <c r="A79" t="s">
        <v>33</v>
      </c>
      <c r="B79" t="s">
        <v>163</v>
      </c>
      <c r="C79">
        <v>35</v>
      </c>
      <c r="D79">
        <v>60</v>
      </c>
      <c r="E79">
        <v>20</v>
      </c>
      <c r="F79">
        <v>0</v>
      </c>
      <c r="G79">
        <v>0</v>
      </c>
      <c r="H79">
        <v>30</v>
      </c>
      <c r="I79">
        <v>1</v>
      </c>
      <c r="J79">
        <v>0</v>
      </c>
      <c r="K79">
        <v>49805</v>
      </c>
      <c r="L79">
        <v>64747</v>
      </c>
      <c r="M79">
        <v>0</v>
      </c>
      <c r="N79">
        <v>0</v>
      </c>
      <c r="O79">
        <v>63</v>
      </c>
    </row>
    <row r="80" spans="1:15" x14ac:dyDescent="0.25">
      <c r="A80" t="s">
        <v>164</v>
      </c>
      <c r="B80" t="s">
        <v>165</v>
      </c>
      <c r="C80">
        <v>1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10</v>
      </c>
      <c r="K80">
        <v>55284</v>
      </c>
      <c r="L80">
        <v>55284</v>
      </c>
      <c r="M80">
        <v>0</v>
      </c>
      <c r="N80">
        <v>0</v>
      </c>
      <c r="O80">
        <v>97</v>
      </c>
    </row>
    <row r="81" spans="1:15" x14ac:dyDescent="0.25">
      <c r="A81" t="s">
        <v>164</v>
      </c>
      <c r="B81" t="s">
        <v>166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10</v>
      </c>
      <c r="K81">
        <v>55284</v>
      </c>
      <c r="L81">
        <v>55284</v>
      </c>
      <c r="M81">
        <v>0</v>
      </c>
      <c r="N81">
        <v>0</v>
      </c>
      <c r="O81">
        <v>97</v>
      </c>
    </row>
    <row r="82" spans="1:15" x14ac:dyDescent="0.25">
      <c r="A82" t="s">
        <v>39</v>
      </c>
      <c r="B82" t="s">
        <v>167</v>
      </c>
      <c r="C82">
        <v>10</v>
      </c>
      <c r="D82">
        <v>5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2</v>
      </c>
      <c r="M82">
        <v>3</v>
      </c>
      <c r="N82">
        <v>10</v>
      </c>
      <c r="O82">
        <v>2</v>
      </c>
    </row>
    <row r="83" spans="1:15" x14ac:dyDescent="0.25">
      <c r="A83" t="s">
        <v>168</v>
      </c>
      <c r="B83" t="s">
        <v>169</v>
      </c>
      <c r="C83">
        <v>40</v>
      </c>
      <c r="D83">
        <v>21</v>
      </c>
      <c r="E83">
        <v>8</v>
      </c>
      <c r="F83">
        <v>0</v>
      </c>
      <c r="G83">
        <v>20</v>
      </c>
      <c r="H83">
        <v>1</v>
      </c>
      <c r="I83">
        <v>10</v>
      </c>
      <c r="J83">
        <v>10</v>
      </c>
      <c r="K83">
        <v>897</v>
      </c>
      <c r="L83">
        <v>150</v>
      </c>
      <c r="M83">
        <v>1546</v>
      </c>
      <c r="N83">
        <v>100</v>
      </c>
      <c r="O83">
        <v>39</v>
      </c>
    </row>
    <row r="84" spans="1:15" x14ac:dyDescent="0.25">
      <c r="A84" t="s">
        <v>41</v>
      </c>
      <c r="B84" t="s">
        <v>170</v>
      </c>
      <c r="C84">
        <v>20</v>
      </c>
      <c r="D84">
        <v>7</v>
      </c>
      <c r="E84">
        <v>2</v>
      </c>
      <c r="F84">
        <v>0</v>
      </c>
      <c r="G84">
        <v>0</v>
      </c>
      <c r="H84">
        <v>5</v>
      </c>
      <c r="I84">
        <v>10</v>
      </c>
      <c r="J84">
        <v>10</v>
      </c>
      <c r="K84">
        <v>997</v>
      </c>
      <c r="L84">
        <v>25</v>
      </c>
      <c r="M84">
        <v>40</v>
      </c>
      <c r="N84">
        <v>100</v>
      </c>
      <c r="O84">
        <v>0</v>
      </c>
    </row>
    <row r="85" spans="1:15" x14ac:dyDescent="0.25">
      <c r="A85" t="s">
        <v>42</v>
      </c>
      <c r="B85" t="s">
        <v>171</v>
      </c>
      <c r="C85">
        <v>10</v>
      </c>
      <c r="D85">
        <v>18</v>
      </c>
      <c r="E85">
        <v>4</v>
      </c>
      <c r="F85">
        <v>0</v>
      </c>
      <c r="G85">
        <v>0</v>
      </c>
      <c r="H85">
        <v>0</v>
      </c>
      <c r="I85">
        <v>0</v>
      </c>
      <c r="J85">
        <v>20</v>
      </c>
      <c r="K85">
        <v>140</v>
      </c>
      <c r="L85">
        <v>25</v>
      </c>
      <c r="M85">
        <v>140</v>
      </c>
      <c r="N85">
        <v>141</v>
      </c>
      <c r="O85">
        <v>19</v>
      </c>
    </row>
    <row r="86" spans="1:15" x14ac:dyDescent="0.25">
      <c r="A86" t="s">
        <v>172</v>
      </c>
      <c r="B86" t="s">
        <v>173</v>
      </c>
      <c r="C86">
        <v>40</v>
      </c>
      <c r="D86">
        <v>37</v>
      </c>
      <c r="E86">
        <v>6</v>
      </c>
      <c r="F86">
        <v>0</v>
      </c>
      <c r="G86">
        <v>25</v>
      </c>
      <c r="H86">
        <v>1</v>
      </c>
      <c r="I86">
        <v>25</v>
      </c>
      <c r="J86">
        <v>10</v>
      </c>
      <c r="K86">
        <v>1993</v>
      </c>
      <c r="L86">
        <v>499</v>
      </c>
      <c r="M86">
        <v>3300</v>
      </c>
      <c r="N86">
        <v>0</v>
      </c>
      <c r="O86">
        <v>43</v>
      </c>
    </row>
    <row r="87" spans="1:15" x14ac:dyDescent="0.25">
      <c r="A87" t="s">
        <v>174</v>
      </c>
      <c r="B87" t="s">
        <v>175</v>
      </c>
      <c r="C87">
        <v>40</v>
      </c>
      <c r="D87">
        <v>15</v>
      </c>
      <c r="E87">
        <v>2</v>
      </c>
      <c r="F87">
        <v>0</v>
      </c>
      <c r="G87">
        <v>0</v>
      </c>
      <c r="H87">
        <v>1</v>
      </c>
      <c r="I87">
        <v>10</v>
      </c>
      <c r="J87">
        <v>10</v>
      </c>
      <c r="K87">
        <v>100</v>
      </c>
      <c r="L87">
        <v>25</v>
      </c>
      <c r="M87">
        <v>40</v>
      </c>
      <c r="N87">
        <v>100</v>
      </c>
      <c r="O87">
        <v>0</v>
      </c>
    </row>
    <row r="88" spans="1:15" x14ac:dyDescent="0.25">
      <c r="A88" t="s">
        <v>176</v>
      </c>
      <c r="B88" t="s">
        <v>177</v>
      </c>
      <c r="C88">
        <v>45</v>
      </c>
      <c r="D88">
        <v>66</v>
      </c>
      <c r="E88">
        <v>16</v>
      </c>
      <c r="F88">
        <v>10</v>
      </c>
      <c r="G88">
        <v>50</v>
      </c>
      <c r="H88">
        <v>20</v>
      </c>
      <c r="I88">
        <v>30</v>
      </c>
      <c r="J88">
        <v>10</v>
      </c>
      <c r="K88">
        <v>17930</v>
      </c>
      <c r="L88">
        <v>997</v>
      </c>
      <c r="M88">
        <v>36975</v>
      </c>
      <c r="N88">
        <v>0</v>
      </c>
      <c r="O88">
        <v>68</v>
      </c>
    </row>
    <row r="89" spans="1:15" x14ac:dyDescent="0.25">
      <c r="A89" t="s">
        <v>178</v>
      </c>
      <c r="B89" t="s">
        <v>179</v>
      </c>
      <c r="C89">
        <v>45</v>
      </c>
      <c r="D89">
        <v>65</v>
      </c>
      <c r="E89">
        <v>21</v>
      </c>
      <c r="F89">
        <v>10</v>
      </c>
      <c r="G89">
        <v>30</v>
      </c>
      <c r="H89">
        <v>50</v>
      </c>
      <c r="I89">
        <v>70</v>
      </c>
      <c r="J89">
        <v>33</v>
      </c>
      <c r="K89">
        <v>27792</v>
      </c>
      <c r="L89">
        <v>49805</v>
      </c>
      <c r="M89">
        <v>0</v>
      </c>
      <c r="N89">
        <v>0</v>
      </c>
      <c r="O89">
        <v>57</v>
      </c>
    </row>
    <row r="90" spans="1:15" x14ac:dyDescent="0.25">
      <c r="A90" t="s">
        <v>180</v>
      </c>
      <c r="B90" t="s">
        <v>181</v>
      </c>
      <c r="C90">
        <v>45</v>
      </c>
      <c r="D90">
        <v>67</v>
      </c>
      <c r="E90">
        <v>18</v>
      </c>
      <c r="F90">
        <v>15</v>
      </c>
      <c r="G90">
        <v>40</v>
      </c>
      <c r="H90">
        <v>20</v>
      </c>
      <c r="I90">
        <v>20</v>
      </c>
      <c r="J90">
        <v>33</v>
      </c>
      <c r="K90">
        <v>19919</v>
      </c>
      <c r="L90">
        <v>19919</v>
      </c>
      <c r="M90">
        <v>45303</v>
      </c>
      <c r="N90">
        <v>0</v>
      </c>
      <c r="O90">
        <v>71</v>
      </c>
    </row>
    <row r="91" spans="1:15" x14ac:dyDescent="0.25">
      <c r="A91" t="s">
        <v>182</v>
      </c>
      <c r="B91" t="s">
        <v>183</v>
      </c>
      <c r="C91">
        <v>47</v>
      </c>
      <c r="D91">
        <v>99</v>
      </c>
      <c r="E91">
        <v>16</v>
      </c>
      <c r="F91">
        <v>10</v>
      </c>
      <c r="G91">
        <v>50</v>
      </c>
      <c r="H91">
        <v>50</v>
      </c>
      <c r="I91">
        <v>50</v>
      </c>
      <c r="J91">
        <v>75</v>
      </c>
      <c r="K91">
        <v>43872</v>
      </c>
      <c r="L91">
        <v>9961</v>
      </c>
      <c r="M91">
        <v>0</v>
      </c>
      <c r="N91">
        <v>0</v>
      </c>
      <c r="O91">
        <v>66</v>
      </c>
    </row>
    <row r="92" spans="1:15" x14ac:dyDescent="0.25">
      <c r="A92" t="s">
        <v>50</v>
      </c>
      <c r="B92" t="s">
        <v>184</v>
      </c>
      <c r="C92">
        <v>35</v>
      </c>
      <c r="D92">
        <v>90</v>
      </c>
      <c r="E92">
        <v>14</v>
      </c>
      <c r="F92">
        <v>0</v>
      </c>
      <c r="G92">
        <v>30</v>
      </c>
      <c r="H92">
        <v>7</v>
      </c>
      <c r="I92">
        <v>16</v>
      </c>
      <c r="J92">
        <v>10</v>
      </c>
      <c r="K92">
        <v>49805</v>
      </c>
      <c r="L92">
        <v>9961</v>
      </c>
      <c r="M92">
        <v>54802</v>
      </c>
      <c r="N92">
        <v>0</v>
      </c>
      <c r="O92">
        <v>39</v>
      </c>
    </row>
    <row r="93" spans="1:15" x14ac:dyDescent="0.25">
      <c r="A93" t="s">
        <v>185</v>
      </c>
      <c r="B93" t="s">
        <v>186</v>
      </c>
      <c r="C93">
        <v>20</v>
      </c>
      <c r="D93">
        <v>7</v>
      </c>
      <c r="E93">
        <v>2</v>
      </c>
      <c r="F93">
        <v>0</v>
      </c>
      <c r="G93">
        <v>0</v>
      </c>
      <c r="H93">
        <v>1</v>
      </c>
      <c r="I93">
        <v>10</v>
      </c>
      <c r="J93">
        <v>10</v>
      </c>
      <c r="K93">
        <v>10758</v>
      </c>
      <c r="L93">
        <v>997</v>
      </c>
      <c r="M93">
        <v>0</v>
      </c>
      <c r="N93">
        <v>0</v>
      </c>
      <c r="O93">
        <v>50</v>
      </c>
    </row>
    <row r="94" spans="1:15" x14ac:dyDescent="0.25">
      <c r="A94" t="s">
        <v>185</v>
      </c>
      <c r="B94" t="s">
        <v>187</v>
      </c>
      <c r="C94">
        <v>20</v>
      </c>
      <c r="D94">
        <v>7</v>
      </c>
      <c r="E94">
        <v>2</v>
      </c>
      <c r="F94">
        <v>0</v>
      </c>
      <c r="G94">
        <v>0</v>
      </c>
      <c r="H94">
        <v>1</v>
      </c>
      <c r="I94">
        <v>10</v>
      </c>
      <c r="J94">
        <v>10</v>
      </c>
      <c r="K94">
        <v>10758</v>
      </c>
      <c r="L94">
        <v>997</v>
      </c>
      <c r="M94">
        <v>0</v>
      </c>
      <c r="N94">
        <v>0</v>
      </c>
      <c r="O94">
        <v>50</v>
      </c>
    </row>
    <row r="95" spans="1:15" x14ac:dyDescent="0.25">
      <c r="A95" t="s">
        <v>45</v>
      </c>
      <c r="B95" t="s">
        <v>188</v>
      </c>
      <c r="C95">
        <v>65</v>
      </c>
      <c r="D95">
        <v>60</v>
      </c>
      <c r="E95">
        <v>12</v>
      </c>
      <c r="F95">
        <v>0</v>
      </c>
      <c r="G95">
        <v>10</v>
      </c>
      <c r="H95">
        <v>1</v>
      </c>
      <c r="I95">
        <v>15</v>
      </c>
      <c r="J95">
        <v>30</v>
      </c>
      <c r="K95">
        <v>54786</v>
      </c>
      <c r="L95">
        <v>1993</v>
      </c>
      <c r="M95">
        <v>0</v>
      </c>
      <c r="N95">
        <v>0</v>
      </c>
      <c r="O95">
        <v>53</v>
      </c>
    </row>
    <row r="96" spans="1:15" x14ac:dyDescent="0.25">
      <c r="A96" t="s">
        <v>124</v>
      </c>
      <c r="B96" t="s">
        <v>189</v>
      </c>
      <c r="C96">
        <v>25</v>
      </c>
      <c r="D96">
        <v>7</v>
      </c>
      <c r="E96">
        <v>2</v>
      </c>
      <c r="F96">
        <v>10</v>
      </c>
      <c r="G96">
        <v>10</v>
      </c>
      <c r="H96">
        <v>10</v>
      </c>
      <c r="I96">
        <v>0</v>
      </c>
      <c r="J96">
        <v>0</v>
      </c>
      <c r="K96">
        <v>14942</v>
      </c>
      <c r="L96">
        <v>997</v>
      </c>
      <c r="M96">
        <v>0</v>
      </c>
      <c r="N96">
        <v>0</v>
      </c>
      <c r="O96">
        <v>1</v>
      </c>
    </row>
    <row r="97" spans="1:15" x14ac:dyDescent="0.25">
      <c r="A97" t="s">
        <v>190</v>
      </c>
      <c r="B97" t="s">
        <v>191</v>
      </c>
      <c r="C97">
        <v>34</v>
      </c>
      <c r="D97">
        <v>55</v>
      </c>
      <c r="E97">
        <v>16</v>
      </c>
      <c r="F97">
        <v>10</v>
      </c>
      <c r="G97">
        <v>30</v>
      </c>
      <c r="H97">
        <v>5</v>
      </c>
      <c r="I97">
        <v>10</v>
      </c>
      <c r="J97">
        <v>10</v>
      </c>
      <c r="K97">
        <v>5977</v>
      </c>
      <c r="L97">
        <v>299</v>
      </c>
      <c r="M97">
        <v>0</v>
      </c>
      <c r="N97">
        <v>0</v>
      </c>
      <c r="O97">
        <v>0</v>
      </c>
    </row>
    <row r="98" spans="1:15" x14ac:dyDescent="0.25">
      <c r="A98" t="s">
        <v>192</v>
      </c>
      <c r="B98" t="s">
        <v>193</v>
      </c>
      <c r="C98">
        <v>51</v>
      </c>
      <c r="D98">
        <v>73</v>
      </c>
      <c r="E98">
        <v>18</v>
      </c>
      <c r="F98">
        <v>20</v>
      </c>
      <c r="G98">
        <v>23</v>
      </c>
      <c r="H98">
        <v>50</v>
      </c>
      <c r="I98">
        <v>10</v>
      </c>
      <c r="J98">
        <v>30</v>
      </c>
      <c r="K98">
        <v>22114</v>
      </c>
      <c r="L98">
        <v>997</v>
      </c>
      <c r="M98">
        <v>40996</v>
      </c>
      <c r="N98">
        <v>0</v>
      </c>
      <c r="O98">
        <v>59</v>
      </c>
    </row>
    <row r="99" spans="1:15" x14ac:dyDescent="0.25">
      <c r="A99" t="s">
        <v>194</v>
      </c>
      <c r="B99" t="s">
        <v>195</v>
      </c>
      <c r="C99">
        <v>45</v>
      </c>
      <c r="D99">
        <v>45</v>
      </c>
      <c r="E99">
        <v>20</v>
      </c>
      <c r="F99">
        <v>70</v>
      </c>
      <c r="G99">
        <v>45</v>
      </c>
      <c r="H99">
        <v>5</v>
      </c>
      <c r="I99">
        <v>60</v>
      </c>
      <c r="J99">
        <v>60</v>
      </c>
      <c r="K99">
        <v>5977</v>
      </c>
      <c r="L99">
        <v>997</v>
      </c>
      <c r="M99">
        <v>0</v>
      </c>
      <c r="N99">
        <v>0</v>
      </c>
      <c r="O99">
        <v>58</v>
      </c>
    </row>
    <row r="100" spans="1:15" x14ac:dyDescent="0.25">
      <c r="A100" t="s">
        <v>196</v>
      </c>
      <c r="B100" t="s">
        <v>197</v>
      </c>
      <c r="C100">
        <v>47</v>
      </c>
      <c r="D100">
        <v>90</v>
      </c>
      <c r="E100">
        <v>11</v>
      </c>
      <c r="F100">
        <v>25</v>
      </c>
      <c r="G100">
        <v>10</v>
      </c>
      <c r="H100">
        <v>0</v>
      </c>
      <c r="I100">
        <v>10</v>
      </c>
      <c r="J100">
        <v>60</v>
      </c>
      <c r="K100">
        <v>6973</v>
      </c>
      <c r="L100">
        <v>997</v>
      </c>
      <c r="M100">
        <v>0</v>
      </c>
      <c r="N100">
        <v>0</v>
      </c>
      <c r="O100">
        <v>52</v>
      </c>
    </row>
    <row r="101" spans="1:15" x14ac:dyDescent="0.25">
      <c r="A101" t="s">
        <v>90</v>
      </c>
      <c r="B101" t="s">
        <v>198</v>
      </c>
      <c r="C101">
        <v>50</v>
      </c>
      <c r="D101">
        <v>80</v>
      </c>
      <c r="E101">
        <v>10</v>
      </c>
      <c r="F101">
        <v>0</v>
      </c>
      <c r="G101">
        <v>5</v>
      </c>
      <c r="H101">
        <v>0</v>
      </c>
      <c r="I101">
        <v>5</v>
      </c>
      <c r="J101">
        <v>10</v>
      </c>
      <c r="K101">
        <v>4981</v>
      </c>
      <c r="L101">
        <v>100</v>
      </c>
      <c r="M101">
        <v>499</v>
      </c>
      <c r="N101">
        <v>0</v>
      </c>
      <c r="O101">
        <v>5</v>
      </c>
    </row>
    <row r="102" spans="1:15" x14ac:dyDescent="0.25">
      <c r="A102" t="s">
        <v>44</v>
      </c>
      <c r="B102" t="s">
        <v>199</v>
      </c>
      <c r="C102">
        <v>30</v>
      </c>
      <c r="D102">
        <v>80</v>
      </c>
      <c r="E102">
        <v>11</v>
      </c>
      <c r="F102">
        <v>10</v>
      </c>
      <c r="G102">
        <v>0</v>
      </c>
      <c r="H102">
        <v>0</v>
      </c>
      <c r="I102">
        <v>0</v>
      </c>
      <c r="J102">
        <v>10</v>
      </c>
      <c r="K102">
        <v>7969</v>
      </c>
      <c r="L102">
        <v>997</v>
      </c>
      <c r="M102">
        <v>2491</v>
      </c>
      <c r="N102">
        <v>0</v>
      </c>
      <c r="O102">
        <v>63</v>
      </c>
    </row>
    <row r="103" spans="1:15" x14ac:dyDescent="0.25">
      <c r="A103" t="s">
        <v>60</v>
      </c>
      <c r="B103" t="s">
        <v>200</v>
      </c>
      <c r="C103">
        <v>30</v>
      </c>
      <c r="D103">
        <v>81</v>
      </c>
      <c r="E103">
        <v>11</v>
      </c>
      <c r="F103">
        <v>0</v>
      </c>
      <c r="G103">
        <v>10</v>
      </c>
      <c r="H103">
        <v>20</v>
      </c>
      <c r="I103">
        <v>0</v>
      </c>
      <c r="J103">
        <v>0</v>
      </c>
      <c r="K103">
        <v>8965</v>
      </c>
      <c r="L103">
        <v>997</v>
      </c>
      <c r="M103">
        <v>2491</v>
      </c>
      <c r="N103">
        <v>0</v>
      </c>
      <c r="O103">
        <v>63</v>
      </c>
    </row>
    <row r="104" spans="1:15" x14ac:dyDescent="0.25">
      <c r="A104" t="s">
        <v>43</v>
      </c>
      <c r="B104" t="s">
        <v>201</v>
      </c>
      <c r="C104">
        <v>30</v>
      </c>
      <c r="D104">
        <v>75</v>
      </c>
      <c r="E104">
        <v>15</v>
      </c>
      <c r="F104">
        <v>0</v>
      </c>
      <c r="G104">
        <v>30</v>
      </c>
      <c r="H104">
        <v>0</v>
      </c>
      <c r="I104">
        <v>0</v>
      </c>
      <c r="J104">
        <v>33</v>
      </c>
      <c r="K104">
        <v>9961</v>
      </c>
      <c r="L104">
        <v>997</v>
      </c>
      <c r="M104">
        <v>2491</v>
      </c>
      <c r="N104">
        <v>0</v>
      </c>
      <c r="O104">
        <v>63</v>
      </c>
    </row>
    <row r="105" spans="1:15" x14ac:dyDescent="0.25">
      <c r="A105" t="s">
        <v>76</v>
      </c>
      <c r="B105" t="s">
        <v>202</v>
      </c>
      <c r="C105">
        <v>30</v>
      </c>
      <c r="D105">
        <v>1</v>
      </c>
      <c r="E105">
        <v>1</v>
      </c>
      <c r="F105">
        <v>0</v>
      </c>
      <c r="G105">
        <v>40</v>
      </c>
      <c r="H105">
        <v>25</v>
      </c>
      <c r="I105">
        <v>0</v>
      </c>
      <c r="J105">
        <v>0</v>
      </c>
      <c r="K105">
        <v>9961</v>
      </c>
      <c r="L105">
        <v>59766</v>
      </c>
      <c r="M105">
        <v>5041</v>
      </c>
      <c r="N105">
        <v>0</v>
      </c>
      <c r="O105">
        <v>61</v>
      </c>
    </row>
    <row r="106" spans="1:15" x14ac:dyDescent="0.25">
      <c r="A106" t="s">
        <v>203</v>
      </c>
      <c r="B106" t="s">
        <v>204</v>
      </c>
      <c r="C106">
        <v>30</v>
      </c>
      <c r="D106">
        <v>61</v>
      </c>
      <c r="E106">
        <v>16</v>
      </c>
      <c r="F106">
        <v>10</v>
      </c>
      <c r="G106">
        <v>5</v>
      </c>
      <c r="H106">
        <v>0</v>
      </c>
      <c r="I106">
        <v>15</v>
      </c>
      <c r="J106">
        <v>0</v>
      </c>
      <c r="K106">
        <v>17930</v>
      </c>
      <c r="L106">
        <v>997</v>
      </c>
      <c r="M106">
        <v>0</v>
      </c>
      <c r="N106">
        <v>0</v>
      </c>
      <c r="O106">
        <v>42</v>
      </c>
    </row>
    <row r="107" spans="1:15" x14ac:dyDescent="0.25">
      <c r="A107" t="s">
        <v>205</v>
      </c>
      <c r="B107" t="s">
        <v>206</v>
      </c>
      <c r="C107">
        <v>87</v>
      </c>
      <c r="D107">
        <v>175</v>
      </c>
      <c r="E107">
        <v>38</v>
      </c>
      <c r="F107">
        <v>20</v>
      </c>
      <c r="G107">
        <v>60</v>
      </c>
      <c r="H107">
        <v>128</v>
      </c>
      <c r="I107">
        <v>60</v>
      </c>
      <c r="J107">
        <v>95</v>
      </c>
      <c r="K107">
        <v>55284</v>
      </c>
      <c r="L107">
        <v>50801</v>
      </c>
      <c r="M107">
        <v>0</v>
      </c>
      <c r="N107">
        <v>0</v>
      </c>
      <c r="O107">
        <v>97</v>
      </c>
    </row>
    <row r="108" spans="1:15" x14ac:dyDescent="0.25">
      <c r="A108" t="s">
        <v>207</v>
      </c>
      <c r="B108" t="s">
        <v>208</v>
      </c>
      <c r="C108">
        <v>1</v>
      </c>
      <c r="D108">
        <v>100</v>
      </c>
      <c r="E108">
        <v>10</v>
      </c>
      <c r="F108">
        <v>0</v>
      </c>
      <c r="G108">
        <v>30</v>
      </c>
      <c r="H108">
        <v>5</v>
      </c>
      <c r="I108">
        <v>10</v>
      </c>
      <c r="J108">
        <v>10</v>
      </c>
      <c r="K108">
        <v>8766</v>
      </c>
      <c r="L108">
        <v>299</v>
      </c>
      <c r="M108">
        <v>0</v>
      </c>
      <c r="N108">
        <v>0</v>
      </c>
      <c r="O108">
        <v>44</v>
      </c>
    </row>
    <row r="109" spans="1:15" x14ac:dyDescent="0.25">
      <c r="A109" t="s">
        <v>164</v>
      </c>
      <c r="B109" t="s">
        <v>209</v>
      </c>
      <c r="C109">
        <v>27</v>
      </c>
      <c r="D109">
        <v>99</v>
      </c>
      <c r="E109">
        <v>19</v>
      </c>
      <c r="F109">
        <v>10</v>
      </c>
      <c r="G109">
        <v>30</v>
      </c>
      <c r="H109">
        <v>10</v>
      </c>
      <c r="I109">
        <v>20</v>
      </c>
      <c r="J109">
        <v>75</v>
      </c>
      <c r="K109">
        <v>54786</v>
      </c>
      <c r="L109">
        <v>64747</v>
      </c>
      <c r="M109">
        <v>0</v>
      </c>
      <c r="N109">
        <v>0</v>
      </c>
      <c r="O109">
        <v>83</v>
      </c>
    </row>
    <row r="110" spans="1:15" x14ac:dyDescent="0.25">
      <c r="A110" t="s">
        <v>164</v>
      </c>
      <c r="B110" t="s">
        <v>210</v>
      </c>
      <c r="C110">
        <v>35</v>
      </c>
      <c r="D110">
        <v>99</v>
      </c>
      <c r="E110">
        <v>19</v>
      </c>
      <c r="F110">
        <v>10</v>
      </c>
      <c r="G110">
        <v>30</v>
      </c>
      <c r="H110">
        <v>21</v>
      </c>
      <c r="I110">
        <v>19</v>
      </c>
      <c r="J110">
        <v>80</v>
      </c>
      <c r="K110">
        <v>54786</v>
      </c>
      <c r="L110">
        <v>64747</v>
      </c>
      <c r="M110">
        <v>0</v>
      </c>
      <c r="N110">
        <v>0</v>
      </c>
      <c r="O110">
        <v>67</v>
      </c>
    </row>
    <row r="111" spans="1:15" x14ac:dyDescent="0.25">
      <c r="A111" t="s">
        <v>164</v>
      </c>
      <c r="B111" t="s">
        <v>211</v>
      </c>
      <c r="C111">
        <v>55</v>
      </c>
      <c r="D111">
        <v>99</v>
      </c>
      <c r="E111">
        <v>19</v>
      </c>
      <c r="F111">
        <v>10</v>
      </c>
      <c r="G111">
        <v>30</v>
      </c>
      <c r="H111">
        <v>10</v>
      </c>
      <c r="I111">
        <v>25</v>
      </c>
      <c r="J111">
        <v>76</v>
      </c>
      <c r="K111">
        <v>49805</v>
      </c>
      <c r="L111">
        <v>64747</v>
      </c>
      <c r="M111">
        <v>0</v>
      </c>
      <c r="N111">
        <v>0</v>
      </c>
      <c r="O111">
        <v>81</v>
      </c>
    </row>
    <row r="112" spans="1:15" x14ac:dyDescent="0.25">
      <c r="A112" t="s">
        <v>164</v>
      </c>
      <c r="B112" t="s">
        <v>212</v>
      </c>
      <c r="C112">
        <v>35</v>
      </c>
      <c r="D112">
        <v>99</v>
      </c>
      <c r="E112">
        <v>19</v>
      </c>
      <c r="F112">
        <v>10</v>
      </c>
      <c r="G112">
        <v>30</v>
      </c>
      <c r="H112">
        <v>15</v>
      </c>
      <c r="I112">
        <v>20</v>
      </c>
      <c r="J112">
        <v>66</v>
      </c>
      <c r="K112">
        <v>59766</v>
      </c>
      <c r="L112">
        <v>64747</v>
      </c>
      <c r="M112">
        <v>0</v>
      </c>
      <c r="N112">
        <v>0</v>
      </c>
      <c r="O112">
        <v>86</v>
      </c>
    </row>
    <row r="113" spans="1:15" x14ac:dyDescent="0.25">
      <c r="A113" t="s">
        <v>45</v>
      </c>
      <c r="B113" t="s">
        <v>213</v>
      </c>
      <c r="C113">
        <v>88</v>
      </c>
      <c r="D113">
        <v>115</v>
      </c>
      <c r="E113">
        <v>25</v>
      </c>
      <c r="F113">
        <v>30</v>
      </c>
      <c r="G113">
        <v>35</v>
      </c>
      <c r="H113">
        <v>0</v>
      </c>
      <c r="I113">
        <v>0</v>
      </c>
      <c r="J113">
        <v>0</v>
      </c>
      <c r="K113">
        <v>54786</v>
      </c>
      <c r="L113">
        <v>59766</v>
      </c>
      <c r="M113">
        <v>0</v>
      </c>
      <c r="N113">
        <v>0</v>
      </c>
      <c r="O113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boss_swap_example</vt:lpstr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McMahon</dc:creator>
  <cp:lastModifiedBy>Patrick McMahon</cp:lastModifiedBy>
  <dcterms:created xsi:type="dcterms:W3CDTF">2019-01-22T21:15:06Z</dcterms:created>
  <dcterms:modified xsi:type="dcterms:W3CDTF">2019-01-23T14:51:16Z</dcterms:modified>
</cp:coreProperties>
</file>