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96ab0478098b67/Documents/"/>
    </mc:Choice>
  </mc:AlternateContent>
  <xr:revisionPtr revIDLastSave="79" documentId="8_{44A9282F-2358-4DC6-A7B2-6B1B4E7F2546}" xr6:coauthVersionLast="47" xr6:coauthVersionMax="47" xr10:uidLastSave="{E3C77F27-73AA-4D87-A935-7D194485DAE6}"/>
  <bookViews>
    <workbookView xWindow="-110" yWindow="-110" windowWidth="19420" windowHeight="10420" firstSheet="6" activeTab="7" xr2:uid="{2FEA40E2-8C55-43CA-B275-5C276C4914F4}"/>
  </bookViews>
  <sheets>
    <sheet name="Day-01" sheetId="1" r:id="rId1"/>
    <sheet name="Day-02" sheetId="2" r:id="rId2"/>
    <sheet name="Day-03" sheetId="3" r:id="rId3"/>
    <sheet name="Day_04" sheetId="4" r:id="rId4"/>
    <sheet name="Day-05" sheetId="6" r:id="rId5"/>
    <sheet name=",07" sheetId="7" r:id="rId6"/>
    <sheet name="Day-08" sheetId="8" r:id="rId7"/>
    <sheet name="Day-09" sheetId="9" r:id="rId8"/>
    <sheet name="Day-10" sheetId="10" r:id="rId9"/>
    <sheet name="Sheet1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0" l="1"/>
  <c r="L4" i="10"/>
  <c r="L5" i="10"/>
  <c r="L6" i="10"/>
  <c r="L7" i="10"/>
  <c r="L8" i="10"/>
  <c r="L3" i="10"/>
  <c r="M4" i="10"/>
  <c r="M5" i="10"/>
  <c r="M6" i="10"/>
  <c r="M7" i="10"/>
  <c r="M8" i="10"/>
  <c r="M3" i="10"/>
  <c r="J4" i="10"/>
  <c r="J5" i="10"/>
  <c r="J6" i="10"/>
  <c r="J7" i="10"/>
  <c r="J8" i="10"/>
  <c r="I4" i="10"/>
  <c r="I5" i="10"/>
  <c r="I6" i="10"/>
  <c r="I7" i="10"/>
  <c r="K7" i="10" s="1"/>
  <c r="I8" i="10"/>
  <c r="K8" i="10"/>
  <c r="K4" i="10"/>
  <c r="K5" i="10"/>
  <c r="K6" i="10"/>
  <c r="J3" i="10"/>
  <c r="I3" i="10"/>
  <c r="F111" i="8"/>
  <c r="F112" i="8"/>
  <c r="F110" i="8"/>
  <c r="C111" i="8"/>
  <c r="C112" i="8"/>
  <c r="C110" i="8"/>
  <c r="E102" i="8"/>
  <c r="E103" i="8"/>
  <c r="E104" i="8"/>
  <c r="E101" i="8"/>
  <c r="D102" i="8"/>
  <c r="D103" i="8"/>
  <c r="D104" i="8"/>
  <c r="D101" i="8"/>
  <c r="C93" i="8"/>
  <c r="C94" i="8"/>
  <c r="B93" i="8"/>
  <c r="B94" i="8"/>
  <c r="B92" i="8"/>
  <c r="C92" i="8"/>
  <c r="D82" i="8"/>
  <c r="D83" i="8"/>
  <c r="D84" i="8"/>
  <c r="D85" i="8"/>
  <c r="D81" i="8"/>
  <c r="C82" i="8"/>
  <c r="C83" i="8"/>
  <c r="C84" i="8"/>
  <c r="C85" i="8"/>
  <c r="C81" i="8"/>
  <c r="C72" i="8"/>
  <c r="C73" i="8"/>
  <c r="C74" i="8"/>
  <c r="C71" i="8"/>
  <c r="B72" i="8"/>
  <c r="B73" i="8"/>
  <c r="B74" i="8"/>
  <c r="B71" i="8"/>
  <c r="G64" i="8"/>
  <c r="H64" i="8" s="1"/>
  <c r="G63" i="8"/>
  <c r="H63" i="8" s="1"/>
  <c r="G62" i="8"/>
  <c r="H62" i="8" s="1"/>
  <c r="G61" i="8"/>
  <c r="H61" i="8" s="1"/>
  <c r="F62" i="8"/>
  <c r="F63" i="8"/>
  <c r="F64" i="8"/>
  <c r="F61" i="8"/>
  <c r="L51" i="8"/>
  <c r="L52" i="8"/>
  <c r="L53" i="8"/>
  <c r="L50" i="8"/>
  <c r="K51" i="8"/>
  <c r="K52" i="8"/>
  <c r="K53" i="8"/>
  <c r="K50" i="8"/>
  <c r="J51" i="8"/>
  <c r="J52" i="8"/>
  <c r="J53" i="8"/>
  <c r="J50" i="8"/>
  <c r="I51" i="8"/>
  <c r="I52" i="8"/>
  <c r="I53" i="8"/>
  <c r="I50" i="8"/>
  <c r="G51" i="8"/>
  <c r="G52" i="8"/>
  <c r="G53" i="8"/>
  <c r="G50" i="8"/>
  <c r="E51" i="8"/>
  <c r="E52" i="8"/>
  <c r="E53" i="8"/>
  <c r="E50" i="8"/>
  <c r="D51" i="8"/>
  <c r="D52" i="8"/>
  <c r="D53" i="8"/>
  <c r="D50" i="8"/>
  <c r="J36" i="8"/>
  <c r="J35" i="8"/>
  <c r="I36" i="8"/>
  <c r="I35" i="8"/>
  <c r="H36" i="8"/>
  <c r="H35" i="8"/>
  <c r="G36" i="8"/>
  <c r="G35" i="8"/>
  <c r="H23" i="8"/>
  <c r="H24" i="8"/>
  <c r="H25" i="8"/>
  <c r="H26" i="8"/>
  <c r="H22" i="8"/>
  <c r="G23" i="8"/>
  <c r="G24" i="8"/>
  <c r="G25" i="8"/>
  <c r="G26" i="8"/>
  <c r="G22" i="8"/>
  <c r="H10" i="8"/>
  <c r="H11" i="8"/>
  <c r="H12" i="8"/>
  <c r="H13" i="8"/>
  <c r="G10" i="8"/>
  <c r="G11" i="8"/>
  <c r="G12" i="8"/>
  <c r="G13" i="8"/>
  <c r="H9" i="8"/>
  <c r="G9" i="8"/>
  <c r="AA27" i="7"/>
  <c r="AA28" i="7"/>
  <c r="AA26" i="7"/>
  <c r="AA25" i="7"/>
  <c r="AA24" i="7"/>
  <c r="X27" i="7"/>
  <c r="X26" i="7"/>
  <c r="X25" i="7"/>
  <c r="X24" i="7"/>
  <c r="U39" i="7"/>
  <c r="U38" i="7"/>
  <c r="U37" i="7"/>
  <c r="U36" i="7"/>
  <c r="U35" i="7"/>
  <c r="U34" i="7"/>
  <c r="U33" i="7"/>
  <c r="U32" i="7"/>
  <c r="U28" i="7"/>
  <c r="U31" i="7"/>
  <c r="U30" i="7"/>
  <c r="U29" i="7"/>
  <c r="U27" i="7"/>
  <c r="U26" i="7"/>
  <c r="U25" i="7"/>
  <c r="U24" i="7"/>
  <c r="R24" i="7"/>
  <c r="J6" i="7"/>
  <c r="J7" i="7"/>
  <c r="J8" i="7"/>
  <c r="J9" i="7"/>
  <c r="J5" i="7"/>
  <c r="B43" i="7"/>
  <c r="B42" i="7"/>
  <c r="B41" i="7"/>
  <c r="B40" i="7"/>
  <c r="B39" i="7"/>
  <c r="B38" i="7"/>
  <c r="B37" i="7"/>
  <c r="B36" i="7"/>
  <c r="B35" i="7"/>
  <c r="B34" i="7"/>
  <c r="B33" i="7"/>
  <c r="B32" i="7"/>
  <c r="O27" i="7"/>
  <c r="O26" i="7"/>
  <c r="O25" i="7"/>
  <c r="O24" i="7"/>
  <c r="R27" i="7"/>
  <c r="R26" i="7"/>
  <c r="R25" i="7"/>
  <c r="K30" i="7"/>
  <c r="K29" i="7"/>
  <c r="K28" i="7"/>
  <c r="K27" i="7"/>
  <c r="K26" i="7"/>
  <c r="K24" i="7"/>
  <c r="K25" i="7"/>
  <c r="B31" i="7"/>
  <c r="B30" i="7"/>
  <c r="B29" i="7"/>
  <c r="B28" i="7"/>
  <c r="B27" i="7"/>
  <c r="B26" i="7"/>
  <c r="B25" i="7"/>
  <c r="B24" i="7"/>
  <c r="I6" i="7"/>
  <c r="I7" i="7"/>
  <c r="I8" i="7"/>
  <c r="I9" i="7"/>
  <c r="I5" i="7"/>
  <c r="I14" i="7"/>
  <c r="I15" i="7"/>
  <c r="I16" i="7"/>
  <c r="I17" i="7"/>
  <c r="I18" i="7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G17" i="6"/>
  <c r="F17" i="6"/>
  <c r="E17" i="6"/>
  <c r="D17" i="6"/>
  <c r="C17" i="6"/>
  <c r="F5" i="6"/>
  <c r="F6" i="6"/>
  <c r="F7" i="6"/>
  <c r="F8" i="6"/>
  <c r="F9" i="6"/>
  <c r="F10" i="6"/>
  <c r="F11" i="6"/>
  <c r="F12" i="6"/>
  <c r="F4" i="6"/>
  <c r="E5" i="6"/>
  <c r="E6" i="6"/>
  <c r="E7" i="6"/>
  <c r="E8" i="6"/>
  <c r="E9" i="6"/>
  <c r="E10" i="6"/>
  <c r="E11" i="6"/>
  <c r="E12" i="6"/>
  <c r="D5" i="6"/>
  <c r="D6" i="6"/>
  <c r="D7" i="6"/>
  <c r="D8" i="6"/>
  <c r="D9" i="6"/>
  <c r="D10" i="6"/>
  <c r="D11" i="6"/>
  <c r="D12" i="6"/>
  <c r="E4" i="6"/>
  <c r="D4" i="6"/>
  <c r="C5" i="6"/>
  <c r="C6" i="6"/>
  <c r="C7" i="6"/>
  <c r="C8" i="6"/>
  <c r="C9" i="6"/>
  <c r="C10" i="6"/>
  <c r="C11" i="6"/>
  <c r="C12" i="6"/>
  <c r="C4" i="6"/>
  <c r="J41" i="3"/>
  <c r="J42" i="3"/>
  <c r="J43" i="3"/>
  <c r="J40" i="3"/>
  <c r="E31" i="3"/>
  <c r="E32" i="3"/>
  <c r="E33" i="3"/>
  <c r="E34" i="3"/>
  <c r="E30" i="3"/>
  <c r="D31" i="3"/>
  <c r="D32" i="3"/>
  <c r="D33" i="3"/>
  <c r="D34" i="3"/>
  <c r="D30" i="3"/>
</calcChain>
</file>

<file path=xl/sharedStrings.xml><?xml version="1.0" encoding="utf-8"?>
<sst xmlns="http://schemas.openxmlformats.org/spreadsheetml/2006/main" count="629" uniqueCount="389">
  <si>
    <t>Introduction:</t>
  </si>
  <si>
    <t>================</t>
  </si>
  <si>
    <t>Excel Basics:</t>
  </si>
  <si>
    <t xml:space="preserve">     |||</t>
  </si>
  <si>
    <t xml:space="preserve">     vvv</t>
  </si>
  <si>
    <t xml:space="preserve">     In Excel Sheets Rows,Columns,Cell are present.</t>
  </si>
  <si>
    <t xml:space="preserve">     Rows---&gt;65536 --&gt;how to active cell shortcut key (ctrl+downarrow to go end of the row and ctrl+up begin cell)</t>
  </si>
  <si>
    <t xml:space="preserve">     Columns---&gt;1048576 --&gt;how to active cells shortcut key (ctrl+right arrow to end of col and ctrl+ leftarrow starting of cell)</t>
  </si>
  <si>
    <t xml:space="preserve">     Cells--&gt;cell address starts with A1(A col and 1st row).</t>
  </si>
  <si>
    <t>Name</t>
  </si>
  <si>
    <t>Salary</t>
  </si>
  <si>
    <t>Tax</t>
  </si>
  <si>
    <t>S.NO</t>
  </si>
  <si>
    <t>SUNDAY</t>
  </si>
  <si>
    <t>MONDAY</t>
  </si>
  <si>
    <t>TUESDAY</t>
  </si>
  <si>
    <t>WEDNESDAY</t>
  </si>
  <si>
    <t>THURSDAY</t>
  </si>
  <si>
    <t>FRIDAY</t>
  </si>
  <si>
    <t>SATURDAY</t>
  </si>
  <si>
    <t>Day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</si>
  <si>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</si>
  <si>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</si>
  <si>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</si>
  <si>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</si>
  <si>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</si>
  <si>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</si>
  <si>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</si>
  <si>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</si>
  <si>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</si>
  <si>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</si>
  <si>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Mahesh</t>
  </si>
  <si>
    <t>Suresh</t>
  </si>
  <si>
    <t>Ramesh Rao</t>
  </si>
  <si>
    <t>Raju babu</t>
  </si>
  <si>
    <t>TOPICS:</t>
  </si>
  <si>
    <t>============</t>
  </si>
  <si>
    <t>1.Entering Data And Editing</t>
  </si>
  <si>
    <t>2.Insert Rows,Columns and cells</t>
  </si>
  <si>
    <t>3.Delete Rows,Columns and cells</t>
  </si>
  <si>
    <t>4.Delete a WorkShee--&gt;HOME BAR--&gt;CELLS--&gt;INSERT WORKSHEET</t>
  </si>
  <si>
    <t>5.Save,Open and New Options</t>
  </si>
  <si>
    <t>6.Data Selection---&gt;SELECT AND DRAG.</t>
  </si>
  <si>
    <t>7.Cut,copy,paste,undo and redo.</t>
  </si>
  <si>
    <t>1.Entering Data And Editing:</t>
  </si>
  <si>
    <t>=================================</t>
  </si>
  <si>
    <t>select and drag the cell (or) enter a number and drag and press ctrl.</t>
  </si>
  <si>
    <t>2.Insert Rows,Columns and cells:</t>
  </si>
  <si>
    <t>INSERT COL--&gt;HOME BAR--&gt;CELLS--&gt;INSERT CEELL--&gt;ENTEIR COL.</t>
  </si>
  <si>
    <t>INSERT ROW--&gt;HOME BAR--&gt;CELLS--&gt;INSERT CEELL--&gt;ENTEIR row.</t>
  </si>
  <si>
    <t>3.Delete Rows,Columns and cells:</t>
  </si>
  <si>
    <t>=====================================</t>
  </si>
  <si>
    <t>DELETE COL--&gt;HOME BAR--&gt;CELLS--&gt;DELETE CEELL--&gt;ENTEIR COL.</t>
  </si>
  <si>
    <t>DELETE ROW--&gt;HOME BAR--&gt;CELLS--&gt;DELETE CEELL--&gt;ENTEIR row.</t>
  </si>
  <si>
    <t>CTRL+N---&gt;TO OPEN BLANK WORKBOOK.</t>
  </si>
  <si>
    <t>CTRL+O--&gt;TO OPEN THE FILE</t>
  </si>
  <si>
    <t>CTRL+S--&gt;TO SAVE.</t>
  </si>
  <si>
    <t xml:space="preserve">F12--&gt;SAVE AS </t>
  </si>
  <si>
    <t>COPY--&gt;CTRL C</t>
  </si>
  <si>
    <t>CUT--&gt;CTRL X</t>
  </si>
  <si>
    <t>PASTE--&gt;CTRL v</t>
  </si>
  <si>
    <t>UNDO --&gt;CTRL Z</t>
  </si>
  <si>
    <t>REDO --&gt;</t>
  </si>
  <si>
    <t>DATA SELECTION:</t>
  </si>
  <si>
    <t xml:space="preserve">COLUMN --&gt;ENTIRE COL WILL SELECT </t>
  </si>
  <si>
    <t>ROW--&gt;ENTIRE ROW WILL SELECT</t>
  </si>
  <si>
    <t>COL&amp;ROW--&gt;SELECT ROW/COL AND PRESS CTRL THEN PARTICULAR ROWS/COL WILL SELECTED.</t>
  </si>
  <si>
    <t>VS</t>
  </si>
  <si>
    <t>Format Painter--&gt;brush symbol</t>
  </si>
  <si>
    <t>Entering Formula</t>
  </si>
  <si>
    <t>Tax Amount</t>
  </si>
  <si>
    <t>Ramesh</t>
  </si>
  <si>
    <t>Rajesh</t>
  </si>
  <si>
    <t>Sunil</t>
  </si>
  <si>
    <t>ABSOULTE</t>
  </si>
  <si>
    <t>CHANGE COLUMN  WIDTH</t>
  </si>
  <si>
    <t>NAME</t>
  </si>
  <si>
    <t>TEL</t>
  </si>
  <si>
    <t>HIN</t>
  </si>
  <si>
    <t>ENG</t>
  </si>
  <si>
    <t>MATH</t>
  </si>
  <si>
    <t>SCI</t>
  </si>
  <si>
    <t>SOC</t>
  </si>
  <si>
    <t>TOTAL</t>
  </si>
  <si>
    <t>XXX</t>
  </si>
  <si>
    <t>YYY</t>
  </si>
  <si>
    <t>ZZZ</t>
  </si>
  <si>
    <t>BBB</t>
  </si>
  <si>
    <t>AAA</t>
  </si>
  <si>
    <t>=========</t>
  </si>
  <si>
    <t>1.Format Painter</t>
  </si>
  <si>
    <t>2.Cell Reference</t>
  </si>
  <si>
    <t>3.Entering Formula</t>
  </si>
  <si>
    <t>4.Change Column Width</t>
  </si>
  <si>
    <t>5.Change Row Height</t>
  </si>
  <si>
    <t>1.Format Painter:</t>
  </si>
  <si>
    <t>==================</t>
  </si>
  <si>
    <t>Home tab---&gt;Clipboard---&gt;Format Painter</t>
  </si>
  <si>
    <t>2.Cell Reference:</t>
  </si>
  <si>
    <t>2 types of Cell Reference</t>
  </si>
  <si>
    <t>1.Realtive Reference:directly calling cell Reference is called as Realtive Reference.</t>
  </si>
  <si>
    <t>ex:A1,B1</t>
  </si>
  <si>
    <t xml:space="preserve">2.Absolute Reference:-&gt;it is represented with $ </t>
  </si>
  <si>
    <t>ex:($A$1).</t>
  </si>
  <si>
    <t xml:space="preserve">Difference b/w them is we can change the Formula in Realtive Reference but </t>
  </si>
  <si>
    <t>in Absolute Reference it is not possible it remains same.</t>
  </si>
  <si>
    <t>3.Entering Formula:</t>
  </si>
  <si>
    <t>======================</t>
  </si>
  <si>
    <t>--&gt;Will Entering a Formula in Excel sheet first we need to start with = symbol.</t>
  </si>
  <si>
    <t>HOME TAB-&gt;CELLS-&gt;FORMAT--&gt;COLUMN/ROW Height/Width.</t>
  </si>
  <si>
    <t>CHANGE ROW HEIGHT</t>
  </si>
  <si>
    <t>FONT OPTIONS</t>
  </si>
  <si>
    <t>BORDER AND SHADING</t>
  </si>
  <si>
    <t>SALARY</t>
  </si>
  <si>
    <t>TAX</t>
  </si>
  <si>
    <t>CCC</t>
  </si>
  <si>
    <t>DDD</t>
  </si>
  <si>
    <t>EEE</t>
  </si>
  <si>
    <t>FFFF</t>
  </si>
  <si>
    <t>ALIGMRNTS</t>
  </si>
  <si>
    <t>CELL ORIENTATION</t>
  </si>
  <si>
    <t>MERGE,WRAP AND CENTER</t>
  </si>
  <si>
    <t xml:space="preserve">WRAP TEXT </t>
  </si>
  <si>
    <t>HI HELLO WELCOME TO MS EXCEL</t>
  </si>
  <si>
    <t>CELL TYPE</t>
  </si>
  <si>
    <t>10-14-2001</t>
  </si>
  <si>
    <t>10-14-2002</t>
  </si>
  <si>
    <t>10-14-2003</t>
  </si>
  <si>
    <t>10-14-2004</t>
  </si>
  <si>
    <t>10-14-2005</t>
  </si>
  <si>
    <t>10-14-2006</t>
  </si>
  <si>
    <t>10-14-2007</t>
  </si>
  <si>
    <t>========</t>
  </si>
  <si>
    <t>---&gt;FORMATING CELLS</t>
  </si>
  <si>
    <t>=====================</t>
  </si>
  <si>
    <t>1.Font Options.</t>
  </si>
  <si>
    <t>2.Borders &amp; Shadings.</t>
  </si>
  <si>
    <t>3.Aligments.</t>
  </si>
  <si>
    <t>4.Cell Orientation.</t>
  </si>
  <si>
    <t>5.Merge and Center,Wrap Text.</t>
  </si>
  <si>
    <t>6.Cell Type.</t>
  </si>
  <si>
    <t>===============</t>
  </si>
  <si>
    <t>HOME--&gt;FONT OPTIONS--&gt;CHANGE FONT AS UR WISH.</t>
  </si>
  <si>
    <t>CTRL+B--&gt;BOLD</t>
  </si>
  <si>
    <t>CTRL+U--&gt;UNDERLINE</t>
  </si>
  <si>
    <t>CTRL+I--&gt;ITALIC</t>
  </si>
  <si>
    <t>=======================</t>
  </si>
  <si>
    <t>FONT STYLE--&gt;BORDERS BOX THERE WE CAN CHANGE OUR BORDER STYLES AND SHADING.</t>
  </si>
  <si>
    <t>=============</t>
  </si>
  <si>
    <t>HOME TAB--&gt;Aligments THERE WE CAN CHNAGE Aligments.</t>
  </si>
  <si>
    <t>4.Cell Orientation:</t>
  </si>
  <si>
    <t>====================</t>
  </si>
  <si>
    <t>HOME TAB---&gt;Aligments--&gt;CELL Orientation---&gt;HERE WE CAN JUST OUR POSTIONS.</t>
  </si>
  <si>
    <t>5.Merge and Center,Wrap Text:</t>
  </si>
  <si>
    <t xml:space="preserve">ALIGMENTS ---&gt;MERGE AND WRAP </t>
  </si>
  <si>
    <t>EXCEL FUNCTIONS</t>
  </si>
  <si>
    <t>A</t>
  </si>
  <si>
    <t>B</t>
  </si>
  <si>
    <t>A+B</t>
  </si>
  <si>
    <t>A-B</t>
  </si>
  <si>
    <t>A*B</t>
  </si>
  <si>
    <t>A/B</t>
  </si>
  <si>
    <t>2AB</t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</si>
  <si>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</si>
  <si>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</si>
  <si>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(A+B)</t>
    </r>
    <r>
      <rPr>
        <vertAlign val="superscript"/>
        <sz val="11"/>
        <color theme="1"/>
        <rFont val="Calibri"/>
        <family val="2"/>
        <scheme val="minor"/>
      </rPr>
      <t>2</t>
    </r>
  </si>
  <si>
    <t>EXCEL  FUNCTION MORE EXAMPLES</t>
  </si>
  <si>
    <t xml:space="preserve">HIN </t>
  </si>
  <si>
    <t>K.RAJESH</t>
  </si>
  <si>
    <t>M MAHESH</t>
  </si>
  <si>
    <t>S SURESH</t>
  </si>
  <si>
    <t>D RAMESH</t>
  </si>
  <si>
    <t>V RAGHU</t>
  </si>
  <si>
    <t>CELL RANGE</t>
  </si>
  <si>
    <t>EXCEL FORMULAS TAB--&gt;FOR MORE FUNCTIONS</t>
  </si>
  <si>
    <t>MATHEMATICAL FUNCTIONS</t>
  </si>
  <si>
    <t>SUM</t>
  </si>
  <si>
    <t>PRODUCT</t>
  </si>
  <si>
    <t>ABS</t>
  </si>
  <si>
    <t>SIN</t>
  </si>
  <si>
    <t>COS</t>
  </si>
  <si>
    <t>TAN</t>
  </si>
  <si>
    <t>LOG</t>
  </si>
  <si>
    <t>POWER</t>
  </si>
  <si>
    <t>STATISTICAL FUNCTIONS</t>
  </si>
  <si>
    <t>MIN</t>
  </si>
  <si>
    <t>MAX</t>
  </si>
  <si>
    <t>GEOMEAN</t>
  </si>
  <si>
    <t>HARMAN</t>
  </si>
  <si>
    <t>COUNT</t>
  </si>
  <si>
    <t>COUNTA</t>
  </si>
  <si>
    <t>DATE AND TIME</t>
  </si>
  <si>
    <t>TODAY</t>
  </si>
  <si>
    <t>NOW</t>
  </si>
  <si>
    <t>DATE</t>
  </si>
  <si>
    <t>TIME</t>
  </si>
  <si>
    <t>INFORMATION</t>
  </si>
  <si>
    <t>ISTEXT</t>
  </si>
  <si>
    <t>ISNUMBER</t>
  </si>
  <si>
    <t>AVGERAGE</t>
  </si>
  <si>
    <t>ISLOGICAL</t>
  </si>
  <si>
    <t>ISBLANK</t>
  </si>
  <si>
    <t>SQRT</t>
  </si>
  <si>
    <t>INT</t>
  </si>
  <si>
    <t>CEILING</t>
  </si>
  <si>
    <t>FLOOR</t>
  </si>
  <si>
    <t>EVEN</t>
  </si>
  <si>
    <t>ODD</t>
  </si>
  <si>
    <t>FACT</t>
  </si>
  <si>
    <t>ROMAN</t>
  </si>
  <si>
    <t>RADIANS</t>
  </si>
  <si>
    <t>TRUNC</t>
  </si>
  <si>
    <t>ROUND</t>
  </si>
  <si>
    <t>DEGREES</t>
  </si>
  <si>
    <t>AVERAGE</t>
  </si>
  <si>
    <t>TEXT</t>
  </si>
  <si>
    <t>LOWER</t>
  </si>
  <si>
    <t>UPPER</t>
  </si>
  <si>
    <t>PROPER</t>
  </si>
  <si>
    <t>LEN</t>
  </si>
  <si>
    <t>FIND</t>
  </si>
  <si>
    <t>LEFT</t>
  </si>
  <si>
    <t>RIGHT</t>
  </si>
  <si>
    <t>MID</t>
  </si>
  <si>
    <t>REPLACE</t>
  </si>
  <si>
    <t>REPT</t>
  </si>
  <si>
    <t>EXACT</t>
  </si>
  <si>
    <t>DOLLAR</t>
  </si>
  <si>
    <t>CONCATENATE</t>
  </si>
  <si>
    <t>CHAR</t>
  </si>
  <si>
    <t>CODE</t>
  </si>
  <si>
    <t>SUBSTITUTE</t>
  </si>
  <si>
    <t>LOGICAL FUNCTIONS</t>
  </si>
  <si>
    <t>IF</t>
  </si>
  <si>
    <t>AND</t>
  </si>
  <si>
    <t>OR</t>
  </si>
  <si>
    <t>NOT</t>
  </si>
  <si>
    <t>LOOKUP</t>
  </si>
  <si>
    <t>ROW</t>
  </si>
  <si>
    <t>COLUMN</t>
  </si>
  <si>
    <t>COLUMNS</t>
  </si>
  <si>
    <t>HYPERLINK</t>
  </si>
  <si>
    <t>ROWS</t>
  </si>
  <si>
    <t>EXCEL PRATICES</t>
  </si>
  <si>
    <t>DAYS=WORKINGDAYS</t>
  </si>
  <si>
    <t>HOURS=EXTRA HOURS</t>
  </si>
  <si>
    <t>TOTAL HOURS=DAYS*WORKING HOURS+HOURS</t>
  </si>
  <si>
    <t>NET SALARY=TOTAL HOURS*HOURS/SALARY</t>
  </si>
  <si>
    <t>COMPANY</t>
  </si>
  <si>
    <t>SALARY/HOUR</t>
  </si>
  <si>
    <t>DAYS</t>
  </si>
  <si>
    <t>EXTRA HOURS</t>
  </si>
  <si>
    <t>TOTAL HOURS</t>
  </si>
  <si>
    <t>NET SALARY</t>
  </si>
  <si>
    <t>NARESH</t>
  </si>
  <si>
    <t>HIMA</t>
  </si>
  <si>
    <t>TATA</t>
  </si>
  <si>
    <t>SATYAM</t>
  </si>
  <si>
    <t>RAJESH</t>
  </si>
  <si>
    <t>UMA</t>
  </si>
  <si>
    <t>RAMESH</t>
  </si>
  <si>
    <t>WIPRO</t>
  </si>
  <si>
    <t>TECH MAHINDRA</t>
  </si>
  <si>
    <t>HAXWARE</t>
  </si>
  <si>
    <t>DAYS=EXTRA DAYS</t>
  </si>
  <si>
    <t>MONTHS=NO.OF MONTHS</t>
  </si>
  <si>
    <t>TOTAL DAYS=MONTHS*WORKING DAYS+DAYS</t>
  </si>
  <si>
    <t>COMAPANY</t>
  </si>
  <si>
    <t>DAYS/SLARY</t>
  </si>
  <si>
    <t>MONTHS</t>
  </si>
  <si>
    <t>TOTAL DAYS</t>
  </si>
  <si>
    <t>SURESH</t>
  </si>
  <si>
    <t>GANESH</t>
  </si>
  <si>
    <t>MAHESH</t>
  </si>
  <si>
    <t>TECH MAHENDRA</t>
  </si>
  <si>
    <t>TCS</t>
  </si>
  <si>
    <t>ACCENTURE</t>
  </si>
  <si>
    <t>YEARS=NO.OFYEARS</t>
  </si>
  <si>
    <t>TOTAL MONTHS=YEARS*12+MONTHS</t>
  </si>
  <si>
    <t>BONUS=TOTAL  SALARY*0.05%</t>
  </si>
  <si>
    <t>YREARS</t>
  </si>
  <si>
    <t>TOTAL MONTHS</t>
  </si>
  <si>
    <t>TOTAL SALARY</t>
  </si>
  <si>
    <t>BONUS</t>
  </si>
  <si>
    <t>EXTRA MONTHS</t>
  </si>
  <si>
    <t>NATA</t>
  </si>
  <si>
    <t>BATA</t>
  </si>
  <si>
    <t>ABC</t>
  </si>
  <si>
    <t>XYZ</t>
  </si>
  <si>
    <t>T.A=SALARY*SOME%</t>
  </si>
  <si>
    <t>D.A=SALARY*SOME%</t>
  </si>
  <si>
    <t>DAILY O.T.HOURS=SOME HOURS</t>
  </si>
  <si>
    <t>MONTHLY O.T.=SOME HOURS*30</t>
  </si>
  <si>
    <t>O.T. SALARY PER HOUR=SALARY*SOME%</t>
  </si>
  <si>
    <t>TOTAL  O.T SALARY=MONTHLY O.T.S*O.T.S SALARY PER HOURS</t>
  </si>
  <si>
    <t>P.F=SALARY*0.5%</t>
  </si>
  <si>
    <t>TOTAL SALARY=T.A+D.A+O.T.S</t>
  </si>
  <si>
    <t>NET SALARY=TOTAL SALARY-P.F</t>
  </si>
  <si>
    <t>S.N0</t>
  </si>
  <si>
    <t>DAILY O.T.HOURS</t>
  </si>
  <si>
    <t>MONTHLY O.T</t>
  </si>
  <si>
    <t>AA</t>
  </si>
  <si>
    <t>BB</t>
  </si>
  <si>
    <t>CC</t>
  </si>
  <si>
    <t>DD</t>
  </si>
  <si>
    <t>O.T SALARY PER MONTH</t>
  </si>
  <si>
    <t>TOTAL O.T SALARY</t>
  </si>
  <si>
    <t>T.A 5%</t>
  </si>
  <si>
    <t>D.A 10%</t>
  </si>
  <si>
    <t>P.F</t>
  </si>
  <si>
    <t>TOTAL AMOUNT=QUANTITY*RATE</t>
  </si>
  <si>
    <t>DISCOUNT=PERCENTAGE OF DISCOUNT</t>
  </si>
  <si>
    <t>NET AMOUNT=TOTAL AMOUNT-DISCOUNT AMOUNT</t>
  </si>
  <si>
    <t>ITEM</t>
  </si>
  <si>
    <t>QUANTITY</t>
  </si>
  <si>
    <t>RATE</t>
  </si>
  <si>
    <t>TOATL AMOUNT</t>
  </si>
  <si>
    <t>DISCOUNT</t>
  </si>
  <si>
    <t>NET AMOUNT</t>
  </si>
  <si>
    <t>RAKESH</t>
  </si>
  <si>
    <t>COMPUTER</t>
  </si>
  <si>
    <t>AIR CONDITIONER</t>
  </si>
  <si>
    <t>LAPTOP</t>
  </si>
  <si>
    <t>WASHING MACHINE</t>
  </si>
  <si>
    <t>REMINDER=MOD(YEAR,4)</t>
  </si>
  <si>
    <t>LEAO/NOT LEAP=IF(REMINDER=0,"LEAP","NOT LEAP")</t>
  </si>
  <si>
    <t>YEAR</t>
  </si>
  <si>
    <t>REMINDER</t>
  </si>
  <si>
    <t>LEAP/NOT LEAP</t>
  </si>
  <si>
    <t>REAMINDER=MOD(NUMBER,2)</t>
  </si>
  <si>
    <t>EVEN/ODD=IF(REMINDER=0,"EVEN","ODD")</t>
  </si>
  <si>
    <t>NUMBER</t>
  </si>
  <si>
    <t>EVEN/ODD</t>
  </si>
  <si>
    <t>AREA &amp; PERAMETER OF A CRICLE=3.14*RADIUS</t>
  </si>
  <si>
    <r>
      <t>PARAMETER=2*3.14RADIUS(AREA=PI R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PARAMETER=2PI R)</t>
    </r>
  </si>
  <si>
    <t>RADIUS</t>
  </si>
  <si>
    <t>AREA</t>
  </si>
  <si>
    <t>PERAMETER</t>
  </si>
  <si>
    <t xml:space="preserve">AREA AND PERAMETER OF A RECTANGLE AREA = LENGTH*BREATH </t>
  </si>
  <si>
    <t>PERMATER=2*(LENGTH+BREADTH)</t>
  </si>
  <si>
    <t>LENGTH</t>
  </si>
  <si>
    <t>BREADTH</t>
  </si>
  <si>
    <t>CENTIGARDE</t>
  </si>
  <si>
    <t>FOREIGN HEAT</t>
  </si>
  <si>
    <t>CENTIGRADE</t>
  </si>
  <si>
    <t>CENTIUGRADE FOREIGN HEAT=9/5*(CENTIUGRADE+32)</t>
  </si>
  <si>
    <t>FOREIGN HEAT CENTIGARDE= 5/9*(FOREIGN HEAT)-32</t>
  </si>
  <si>
    <t>INVOICE DATE</t>
  </si>
  <si>
    <t>INVOICE NUMBER</t>
  </si>
  <si>
    <t>CUSTOMER NUMBER</t>
  </si>
  <si>
    <t>INVOICE AMOUNT</t>
  </si>
  <si>
    <t>SO74470</t>
  </si>
  <si>
    <t>SO74471</t>
  </si>
  <si>
    <t>SO74472</t>
  </si>
  <si>
    <t>SO74473</t>
  </si>
  <si>
    <t>SO74474</t>
  </si>
  <si>
    <t>SO74475</t>
  </si>
  <si>
    <t>SO74476</t>
  </si>
  <si>
    <t>SO74477</t>
  </si>
  <si>
    <t>10-4030-013172</t>
  </si>
  <si>
    <t>10-4030-012149</t>
  </si>
  <si>
    <t>10-4030-014228</t>
  </si>
  <si>
    <t>10-4030-017068</t>
  </si>
  <si>
    <t>10-4030-015607</t>
  </si>
  <si>
    <t>10-4030-013624</t>
  </si>
  <si>
    <t>10-4030-019603</t>
  </si>
  <si>
    <t>10-4030-011730</t>
  </si>
  <si>
    <t>MONTH</t>
  </si>
  <si>
    <t>SALES MAN</t>
  </si>
  <si>
    <t>REGION</t>
  </si>
  <si>
    <t>NO.OF CUSTOMERS</t>
  </si>
  <si>
    <t>NET SALES</t>
  </si>
  <si>
    <t>PROFIT/LOSS</t>
  </si>
  <si>
    <t>JOSEPH</t>
  </si>
  <si>
    <t>LAWRENCE</t>
  </si>
  <si>
    <t>NORTH</t>
  </si>
  <si>
    <t>WEST</t>
  </si>
  <si>
    <t>MIDDILE</t>
  </si>
  <si>
    <t>FAST CAR</t>
  </si>
  <si>
    <t>RAPID ZOO</t>
  </si>
  <si>
    <t>SUPER GLUE</t>
  </si>
  <si>
    <t>EXCEL PARTICE DATA ENTRING AND TABLE STYLE APPLYING</t>
  </si>
  <si>
    <t xml:space="preserve"> K RAJESH</t>
  </si>
  <si>
    <t>M UMA</t>
  </si>
  <si>
    <t>R RAMESH</t>
  </si>
  <si>
    <t>TOL P/F</t>
  </si>
  <si>
    <t>S SUMIT</t>
  </si>
  <si>
    <t>SUB P/F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</si>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</sst>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_-[$£-809]* #,##0.00_-;\-[$£-809]* #,##0.00_-;_-[$£-809]* &quot;-&quot;??_-;_-@_-"/>
    <numFmt numFmtId="166" formatCode="_ [$₹-4009]\ * #,##0.00_ ;_ [$₹-4009]\ * \-#,##0.00_ ;_ [$₹-4009]\ * &quot;-&quot;??_ ;_ @_ 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Script MT Bold"/>
      <family val="4"/>
    </font>
    <font>
      <b/>
      <i/>
      <u/>
      <sz val="11"/>
      <color theme="1"/>
      <name val="Calibri"/>
      <family val="2"/>
      <scheme val="minor"/>
    </font>
    <font>
      <b/>
      <u/>
      <sz val="14"/>
      <color theme="5" tint="0.39997558519241921"/>
      <name val="Script MT Bold"/>
      <family val="4"/>
    </font>
    <font>
      <sz val="14"/>
      <color theme="5" tint="0.39997558519241921"/>
      <name val="Script MT Bold"/>
      <family val="4"/>
    </font>
    <font>
      <vertAlign val="superscript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3" fillId="19" borderId="0" applyNumberFormat="0" applyBorder="0" applyAlignment="0" applyProtection="0"/>
  </cellStyleXfs>
  <cellXfs count="5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4" fillId="0" borderId="0" xfId="0" applyFont="1"/>
    <xf numFmtId="0" fontId="4" fillId="6" borderId="0" xfId="0" applyFont="1" applyFill="1"/>
    <xf numFmtId="0" fontId="6" fillId="7" borderId="0" xfId="0" applyFont="1" applyFill="1"/>
    <xf numFmtId="0" fontId="7" fillId="7" borderId="0" xfId="0" applyFont="1" applyFill="1"/>
    <xf numFmtId="9" fontId="7" fillId="7" borderId="0" xfId="0" applyNumberFormat="1" applyFont="1" applyFill="1"/>
    <xf numFmtId="0" fontId="0" fillId="0" borderId="1" xfId="0" applyBorder="1"/>
    <xf numFmtId="0" fontId="0" fillId="4" borderId="0" xfId="0" applyFill="1"/>
    <xf numFmtId="9" fontId="0" fillId="4" borderId="0" xfId="0" applyNumberForma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textRotation="30"/>
    </xf>
    <xf numFmtId="0" fontId="5" fillId="9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5" fillId="9" borderId="0" xfId="0" applyFont="1" applyFill="1"/>
    <xf numFmtId="2" fontId="0" fillId="0" borderId="0" xfId="0" applyNumberFormat="1"/>
    <xf numFmtId="164" fontId="0" fillId="4" borderId="0" xfId="0" applyNumberFormat="1" applyFill="1"/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4" fontId="0" fillId="5" borderId="0" xfId="0" applyNumberFormat="1" applyFill="1"/>
    <xf numFmtId="22" fontId="0" fillId="5" borderId="0" xfId="0" applyNumberFormat="1" applyFill="1"/>
    <xf numFmtId="18" fontId="0" fillId="5" borderId="0" xfId="0" applyNumberFormat="1" applyFill="1"/>
    <xf numFmtId="0" fontId="0" fillId="16" borderId="0" xfId="0" applyFill="1"/>
    <xf numFmtId="0" fontId="0" fillId="17" borderId="0" xfId="0" applyFill="1"/>
    <xf numFmtId="0" fontId="10" fillId="0" borderId="0" xfId="2"/>
    <xf numFmtId="0" fontId="12" fillId="0" borderId="0" xfId="0" applyFont="1"/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14" fillId="19" borderId="0" xfId="3" applyFont="1" applyAlignment="1">
      <alignment horizontal="center"/>
    </xf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11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1" fillId="18" borderId="0" xfId="0" applyFont="1" applyFill="1" applyAlignment="1">
      <alignment horizontal="center"/>
    </xf>
  </cellXfs>
  <cellStyles count="4">
    <cellStyle name="Accent4" xfId="3" builtinId="41"/>
    <cellStyle name="Hyperlink" xfId="2" builtinId="8"/>
    <cellStyle name="Normal" xfId="0" builtinId="0"/>
    <cellStyle name="Percent" xfId="1" builtinId="5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699F13-7D71-4229-87B2-F7EEBD0F9383}" name="Table7" displayName="Table7" ref="G3:M16" totalsRowShown="0" headerRowDxfId="13" dataDxfId="12">
  <autoFilter ref="G3:M16" xr:uid="{CC699F13-7D71-4229-87B2-F7EEBD0F9383}"/>
  <tableColumns count="7">
    <tableColumn id="1" xr3:uid="{0545A2BB-DCC3-4AD0-83DF-9548753F6DEA}" name="MONTH" dataDxfId="11"/>
    <tableColumn id="2" xr3:uid="{BDFB8C88-EE15-403F-A9BA-1AA0CDBDC7A9}" name="SALES MAN" dataDxfId="10"/>
    <tableColumn id="3" xr3:uid="{28C7B110-A6CF-4C1C-ACED-3CD9598A52C2}" name="REGION" dataDxfId="9"/>
    <tableColumn id="4" xr3:uid="{5A03BE70-D0C3-439F-82AD-900D5CAC0429}" name="PRODUCT" dataDxfId="8"/>
    <tableColumn id="5" xr3:uid="{CB71216F-2FD2-4CB4-92EE-16DEF2C91BB6}" name="NO.OF CUSTOMERS" dataDxfId="7"/>
    <tableColumn id="6" xr3:uid="{49E8D4A2-DC79-4904-8B5B-E54A816D088C}" name="NET SALES" dataDxfId="6"/>
    <tableColumn id="7" xr3:uid="{29870F00-C927-43B9-BAF9-86BFC84A6B68}" name="PROFIT/LOSS" dataDxfId="5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BF4815-28BA-43BE-89AE-3367E15AFC9B}" name="Table8" displayName="Table8" ref="B3:D11" totalsRowShown="0" headerRowDxfId="4" dataDxfId="3">
  <autoFilter ref="B3:D11" xr:uid="{72BF4815-28BA-43BE-89AE-3367E15AFC9B}"/>
  <tableColumns count="3">
    <tableColumn id="1" xr3:uid="{F009EE27-0CEB-4C8F-8D54-64A335B63B05}" name="INVOICE NUMBER" dataDxfId="2"/>
    <tableColumn id="2" xr3:uid="{E8A1F6D3-7E31-4E78-BF12-52C2C751EB40}" name="CUSTOMER NUMBER" dataDxfId="1"/>
    <tableColumn id="3" xr3:uid="{BCF40A7A-E80F-41A8-8E6A-33E9622E1D14}" name="INVOICE AMOUNT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4EFF-C375-448C-AC22-9093B04853EB}">
  <sheetPr>
    <tabColor rgb="FF7030A0"/>
  </sheetPr>
  <dimension ref="A2:A10"/>
  <sheetViews>
    <sheetView workbookViewId="0">
      <selection activeCell="A16" sqref="A16"/>
    </sheetView>
  </sheetViews>
  <sheetFormatPr defaultRowHeight="14.5" x14ac:dyDescent="0.35"/>
  <cols>
    <col min="1" max="1" width="109.08984375" customWidth="1"/>
  </cols>
  <sheetData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7A53-8C48-40ED-9D92-52729A2FA52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E9C6-7169-4A2B-BE5A-E44B32C12896}">
  <sheetPr>
    <tabColor rgb="FFFFFF00"/>
  </sheetPr>
  <dimension ref="A1:R47"/>
  <sheetViews>
    <sheetView topLeftCell="A31" zoomScale="96" zoomScaleNormal="96" workbookViewId="0">
      <selection activeCell="E48" sqref="E48"/>
    </sheetView>
  </sheetViews>
  <sheetFormatPr defaultRowHeight="14.5" x14ac:dyDescent="0.35"/>
  <cols>
    <col min="2" max="3" width="13.81640625" customWidth="1"/>
    <col min="4" max="4" width="13.54296875" style="2" customWidth="1"/>
    <col min="5" max="5" width="14.453125" customWidth="1"/>
  </cols>
  <sheetData>
    <row r="1" spans="1:6" x14ac:dyDescent="0.35">
      <c r="A1" t="s">
        <v>35</v>
      </c>
      <c r="F1" t="s">
        <v>50</v>
      </c>
    </row>
    <row r="2" spans="1:6" x14ac:dyDescent="0.35">
      <c r="A2" t="s">
        <v>36</v>
      </c>
      <c r="F2" t="s">
        <v>51</v>
      </c>
    </row>
    <row r="3" spans="1:6" x14ac:dyDescent="0.35">
      <c r="F3" t="s">
        <v>52</v>
      </c>
    </row>
    <row r="4" spans="1:6" x14ac:dyDescent="0.35">
      <c r="A4" t="s">
        <v>37</v>
      </c>
      <c r="F4" t="s">
        <v>53</v>
      </c>
    </row>
    <row r="5" spans="1:6" x14ac:dyDescent="0.35">
      <c r="A5" t="s">
        <v>38</v>
      </c>
    </row>
    <row r="6" spans="1:6" x14ac:dyDescent="0.35">
      <c r="A6" t="s">
        <v>39</v>
      </c>
      <c r="F6" t="s">
        <v>54</v>
      </c>
    </row>
    <row r="7" spans="1:6" x14ac:dyDescent="0.35">
      <c r="A7" t="s">
        <v>40</v>
      </c>
      <c r="F7" t="s">
        <v>55</v>
      </c>
    </row>
    <row r="8" spans="1:6" x14ac:dyDescent="0.35">
      <c r="A8" t="s">
        <v>41</v>
      </c>
      <c r="F8" t="s">
        <v>56</v>
      </c>
    </row>
    <row r="9" spans="1:6" x14ac:dyDescent="0.35">
      <c r="A9" t="s">
        <v>42</v>
      </c>
      <c r="F9" t="s">
        <v>57</v>
      </c>
    </row>
    <row r="10" spans="1:6" x14ac:dyDescent="0.35">
      <c r="A10" t="s">
        <v>43</v>
      </c>
      <c r="F10" t="s">
        <v>58</v>
      </c>
    </row>
    <row r="11" spans="1:6" x14ac:dyDescent="0.35">
      <c r="F11" t="s">
        <v>59</v>
      </c>
    </row>
    <row r="12" spans="1:6" x14ac:dyDescent="0.35">
      <c r="F12" t="s">
        <v>60</v>
      </c>
    </row>
    <row r="13" spans="1:6" x14ac:dyDescent="0.35">
      <c r="F13" t="s">
        <v>61</v>
      </c>
    </row>
    <row r="14" spans="1:6" x14ac:dyDescent="0.35">
      <c r="A14" t="s">
        <v>44</v>
      </c>
      <c r="F14" t="s">
        <v>62</v>
      </c>
    </row>
    <row r="15" spans="1:6" x14ac:dyDescent="0.35">
      <c r="A15" t="s">
        <v>45</v>
      </c>
    </row>
    <row r="16" spans="1:6" x14ac:dyDescent="0.35">
      <c r="A16" t="s">
        <v>46</v>
      </c>
      <c r="F16" t="s">
        <v>63</v>
      </c>
    </row>
    <row r="17" spans="1:18" x14ac:dyDescent="0.35">
      <c r="F17" t="s">
        <v>64</v>
      </c>
    </row>
    <row r="18" spans="1:18" x14ac:dyDescent="0.35">
      <c r="A18" t="s">
        <v>47</v>
      </c>
      <c r="F18" t="s">
        <v>65</v>
      </c>
    </row>
    <row r="19" spans="1:18" x14ac:dyDescent="0.35">
      <c r="A19" t="s">
        <v>45</v>
      </c>
      <c r="F19" t="s">
        <v>66</v>
      </c>
    </row>
    <row r="20" spans="1:18" x14ac:dyDescent="0.35">
      <c r="A20" t="s">
        <v>48</v>
      </c>
    </row>
    <row r="21" spans="1:18" x14ac:dyDescent="0.35">
      <c r="A21" t="s">
        <v>49</v>
      </c>
    </row>
    <row r="24" spans="1:18" s="3" customFormat="1" ht="27.5" customHeight="1" x14ac:dyDescent="0.35">
      <c r="A24" s="3" t="s">
        <v>12</v>
      </c>
      <c r="B24" s="3" t="s">
        <v>20</v>
      </c>
      <c r="C24" s="3" t="s">
        <v>21</v>
      </c>
      <c r="D24" s="3" t="s">
        <v>9</v>
      </c>
      <c r="E24" s="3" t="s">
        <v>10</v>
      </c>
      <c r="F24" s="3" t="s">
        <v>11</v>
      </c>
    </row>
    <row r="25" spans="1:18" x14ac:dyDescent="0.35">
      <c r="A25">
        <v>1</v>
      </c>
      <c r="B25" t="s">
        <v>13</v>
      </c>
      <c r="C25" t="s">
        <v>22</v>
      </c>
      <c r="D25" s="2" t="s">
        <v>34</v>
      </c>
      <c r="E25">
        <v>10000</v>
      </c>
      <c r="F25" s="1">
        <v>0.1</v>
      </c>
      <c r="M25" s="3" t="s">
        <v>12</v>
      </c>
      <c r="N25" s="3" t="s">
        <v>20</v>
      </c>
      <c r="O25" s="3" t="s">
        <v>21</v>
      </c>
      <c r="P25" s="3" t="s">
        <v>9</v>
      </c>
      <c r="Q25" s="3" t="s">
        <v>10</v>
      </c>
      <c r="R25" s="3" t="s">
        <v>11</v>
      </c>
    </row>
    <row r="26" spans="1:18" x14ac:dyDescent="0.35">
      <c r="A26">
        <v>2</v>
      </c>
      <c r="B26" t="s">
        <v>14</v>
      </c>
      <c r="C26" t="s">
        <v>23</v>
      </c>
      <c r="D26" s="2" t="s">
        <v>33</v>
      </c>
      <c r="E26">
        <v>12000</v>
      </c>
      <c r="F26" s="1">
        <v>0.12</v>
      </c>
      <c r="M26">
        <v>1</v>
      </c>
      <c r="N26" t="s">
        <v>13</v>
      </c>
      <c r="O26" t="s">
        <v>22</v>
      </c>
      <c r="P26" s="2" t="s">
        <v>34</v>
      </c>
      <c r="Q26">
        <v>10000</v>
      </c>
      <c r="R26" s="1">
        <v>0.1</v>
      </c>
    </row>
    <row r="27" spans="1:18" x14ac:dyDescent="0.35">
      <c r="A27">
        <v>3</v>
      </c>
      <c r="B27" t="s">
        <v>15</v>
      </c>
      <c r="C27" t="s">
        <v>24</v>
      </c>
      <c r="D27" s="2" t="s">
        <v>31</v>
      </c>
      <c r="E27">
        <v>20000</v>
      </c>
      <c r="F27" s="1">
        <v>0.13</v>
      </c>
      <c r="M27">
        <v>2</v>
      </c>
      <c r="N27" t="s">
        <v>14</v>
      </c>
      <c r="O27" t="s">
        <v>23</v>
      </c>
      <c r="P27" s="2" t="s">
        <v>33</v>
      </c>
      <c r="Q27">
        <v>12000</v>
      </c>
      <c r="R27" s="1">
        <v>0.12</v>
      </c>
    </row>
    <row r="28" spans="1:18" x14ac:dyDescent="0.35">
      <c r="A28">
        <v>4</v>
      </c>
      <c r="B28" t="s">
        <v>16</v>
      </c>
      <c r="C28" t="s">
        <v>25</v>
      </c>
      <c r="D28" s="2" t="s">
        <v>32</v>
      </c>
      <c r="E28">
        <v>15000</v>
      </c>
      <c r="F28" s="1">
        <v>0.15</v>
      </c>
      <c r="M28">
        <v>3</v>
      </c>
      <c r="N28" t="s">
        <v>15</v>
      </c>
      <c r="O28" t="s">
        <v>24</v>
      </c>
      <c r="P28" s="2" t="s">
        <v>31</v>
      </c>
      <c r="Q28">
        <v>20000</v>
      </c>
      <c r="R28" s="1">
        <v>0.13</v>
      </c>
    </row>
    <row r="29" spans="1:18" x14ac:dyDescent="0.35">
      <c r="A29">
        <v>5</v>
      </c>
      <c r="B29" t="s">
        <v>17</v>
      </c>
      <c r="C29" t="s">
        <v>26</v>
      </c>
      <c r="M29">
        <v>4</v>
      </c>
      <c r="N29" t="s">
        <v>16</v>
      </c>
      <c r="O29" t="s">
        <v>25</v>
      </c>
      <c r="P29" s="2" t="s">
        <v>32</v>
      </c>
      <c r="Q29">
        <v>15000</v>
      </c>
      <c r="R29" s="1">
        <v>0.15</v>
      </c>
    </row>
    <row r="30" spans="1:18" x14ac:dyDescent="0.35">
      <c r="A30">
        <v>6</v>
      </c>
      <c r="B30" t="s">
        <v>18</v>
      </c>
      <c r="C30" t="s">
        <v>27</v>
      </c>
      <c r="M30">
        <v>5</v>
      </c>
      <c r="N30" t="s">
        <v>17</v>
      </c>
      <c r="O30" t="s">
        <v>26</v>
      </c>
      <c r="P30" s="2"/>
    </row>
    <row r="31" spans="1:18" x14ac:dyDescent="0.35">
      <c r="A31">
        <v>7</v>
      </c>
      <c r="B31" t="s">
        <v>19</v>
      </c>
      <c r="C31" t="s">
        <v>28</v>
      </c>
      <c r="M31">
        <v>6</v>
      </c>
      <c r="N31" t="s">
        <v>18</v>
      </c>
      <c r="O31" t="s">
        <v>27</v>
      </c>
      <c r="P31" s="2"/>
    </row>
    <row r="32" spans="1:18" x14ac:dyDescent="0.35">
      <c r="A32">
        <v>8</v>
      </c>
      <c r="B32" t="s">
        <v>13</v>
      </c>
      <c r="C32" t="s">
        <v>29</v>
      </c>
      <c r="M32">
        <v>7</v>
      </c>
      <c r="N32" t="s">
        <v>19</v>
      </c>
      <c r="O32" t="s">
        <v>28</v>
      </c>
      <c r="P32" s="2"/>
    </row>
    <row r="33" spans="1:16" x14ac:dyDescent="0.35">
      <c r="A33">
        <v>9</v>
      </c>
      <c r="B33" t="s">
        <v>14</v>
      </c>
      <c r="C33" t="s">
        <v>30</v>
      </c>
      <c r="M33">
        <v>8</v>
      </c>
      <c r="N33" t="s">
        <v>13</v>
      </c>
      <c r="O33" t="s">
        <v>29</v>
      </c>
      <c r="P33" s="2"/>
    </row>
    <row r="34" spans="1:16" x14ac:dyDescent="0.35">
      <c r="M34">
        <v>9</v>
      </c>
      <c r="N34" t="s">
        <v>14</v>
      </c>
      <c r="O34" t="s">
        <v>30</v>
      </c>
      <c r="P34" s="2"/>
    </row>
    <row r="38" spans="1:16" x14ac:dyDescent="0.35">
      <c r="A38" s="3" t="s">
        <v>12</v>
      </c>
      <c r="B38" s="3" t="s">
        <v>20</v>
      </c>
      <c r="C38" s="3" t="s">
        <v>21</v>
      </c>
      <c r="D38" s="3" t="s">
        <v>9</v>
      </c>
      <c r="E38" s="3" t="s">
        <v>10</v>
      </c>
      <c r="F38" s="3" t="s">
        <v>11</v>
      </c>
      <c r="I38" s="3" t="s">
        <v>12</v>
      </c>
      <c r="J38" s="3" t="s">
        <v>20</v>
      </c>
      <c r="K38" s="3" t="s">
        <v>21</v>
      </c>
      <c r="L38" s="3" t="s">
        <v>9</v>
      </c>
      <c r="M38" s="3" t="s">
        <v>10</v>
      </c>
      <c r="N38" s="3" t="s">
        <v>11</v>
      </c>
    </row>
    <row r="39" spans="1:16" x14ac:dyDescent="0.35">
      <c r="A39">
        <v>1</v>
      </c>
      <c r="B39" t="s">
        <v>13</v>
      </c>
      <c r="C39" t="s">
        <v>22</v>
      </c>
      <c r="D39" s="2" t="s">
        <v>34</v>
      </c>
      <c r="E39">
        <v>10000</v>
      </c>
      <c r="F39" s="1">
        <v>0.1</v>
      </c>
      <c r="I39">
        <v>1</v>
      </c>
      <c r="J39" t="s">
        <v>13</v>
      </c>
      <c r="K39" t="s">
        <v>22</v>
      </c>
      <c r="L39" s="2" t="s">
        <v>34</v>
      </c>
      <c r="M39">
        <v>10000</v>
      </c>
      <c r="N39" s="1">
        <v>0.1</v>
      </c>
    </row>
    <row r="40" spans="1:16" x14ac:dyDescent="0.35">
      <c r="A40">
        <v>2</v>
      </c>
      <c r="B40" t="s">
        <v>14</v>
      </c>
      <c r="C40" t="s">
        <v>23</v>
      </c>
      <c r="D40" s="2" t="s">
        <v>33</v>
      </c>
      <c r="E40">
        <v>12000</v>
      </c>
      <c r="F40" s="1">
        <v>0.12</v>
      </c>
      <c r="I40">
        <v>2</v>
      </c>
      <c r="J40" t="s">
        <v>14</v>
      </c>
      <c r="K40" t="s">
        <v>23</v>
      </c>
      <c r="L40" s="2" t="s">
        <v>33</v>
      </c>
      <c r="M40">
        <v>12000</v>
      </c>
      <c r="N40" s="1">
        <v>0.12</v>
      </c>
    </row>
    <row r="41" spans="1:16" x14ac:dyDescent="0.35">
      <c r="A41">
        <v>3</v>
      </c>
      <c r="B41" t="s">
        <v>15</v>
      </c>
      <c r="C41" t="s">
        <v>24</v>
      </c>
      <c r="D41" s="2" t="s">
        <v>31</v>
      </c>
      <c r="E41">
        <v>20000</v>
      </c>
      <c r="F41" s="1">
        <v>0.13</v>
      </c>
      <c r="I41">
        <v>3</v>
      </c>
      <c r="J41" t="s">
        <v>15</v>
      </c>
      <c r="K41" t="s">
        <v>24</v>
      </c>
      <c r="L41" s="2" t="s">
        <v>31</v>
      </c>
      <c r="M41">
        <v>20000</v>
      </c>
      <c r="N41" s="1">
        <v>0.13</v>
      </c>
    </row>
    <row r="42" spans="1:16" x14ac:dyDescent="0.35">
      <c r="A42">
        <v>4</v>
      </c>
      <c r="B42" t="s">
        <v>16</v>
      </c>
      <c r="C42" t="s">
        <v>25</v>
      </c>
      <c r="D42" s="2" t="s">
        <v>32</v>
      </c>
      <c r="E42">
        <v>15000</v>
      </c>
      <c r="F42" s="1">
        <v>0.15</v>
      </c>
      <c r="I42">
        <v>4</v>
      </c>
      <c r="J42" t="s">
        <v>16</v>
      </c>
      <c r="K42" t="s">
        <v>25</v>
      </c>
      <c r="L42" s="2" t="s">
        <v>32</v>
      </c>
      <c r="M42">
        <v>15000</v>
      </c>
      <c r="N42" s="1">
        <v>0.15</v>
      </c>
    </row>
    <row r="43" spans="1:16" x14ac:dyDescent="0.35">
      <c r="A43">
        <v>5</v>
      </c>
      <c r="B43" t="s">
        <v>17</v>
      </c>
      <c r="C43" t="s">
        <v>26</v>
      </c>
      <c r="I43">
        <v>5</v>
      </c>
      <c r="J43" t="s">
        <v>17</v>
      </c>
      <c r="K43" t="s">
        <v>26</v>
      </c>
      <c r="L43" s="2"/>
    </row>
    <row r="44" spans="1:16" x14ac:dyDescent="0.35">
      <c r="A44">
        <v>6</v>
      </c>
      <c r="B44" t="s">
        <v>18</v>
      </c>
      <c r="C44" t="s">
        <v>27</v>
      </c>
      <c r="I44">
        <v>6</v>
      </c>
      <c r="J44" t="s">
        <v>18</v>
      </c>
      <c r="K44" t="s">
        <v>27</v>
      </c>
      <c r="L44" s="2"/>
    </row>
    <row r="45" spans="1:16" x14ac:dyDescent="0.35">
      <c r="A45">
        <v>7</v>
      </c>
      <c r="B45" t="s">
        <v>19</v>
      </c>
      <c r="C45" t="s">
        <v>28</v>
      </c>
      <c r="I45">
        <v>7</v>
      </c>
      <c r="J45" t="s">
        <v>19</v>
      </c>
      <c r="K45" t="s">
        <v>28</v>
      </c>
      <c r="L45" s="2"/>
    </row>
    <row r="46" spans="1:16" x14ac:dyDescent="0.35">
      <c r="A46">
        <v>8</v>
      </c>
      <c r="B46" t="s">
        <v>13</v>
      </c>
      <c r="C46" t="s">
        <v>29</v>
      </c>
      <c r="I46">
        <v>8</v>
      </c>
      <c r="J46" t="s">
        <v>13</v>
      </c>
      <c r="K46" t="s">
        <v>29</v>
      </c>
      <c r="L46" s="2"/>
    </row>
    <row r="47" spans="1:16" x14ac:dyDescent="0.35">
      <c r="A47">
        <v>9</v>
      </c>
      <c r="B47" t="s">
        <v>14</v>
      </c>
      <c r="C47" t="s">
        <v>30</v>
      </c>
      <c r="I47">
        <v>9</v>
      </c>
      <c r="J47" t="s">
        <v>14</v>
      </c>
      <c r="K47" t="s">
        <v>30</v>
      </c>
      <c r="L4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CC88-BD51-4DAD-9FFD-E7D15CF13F3A}">
  <sheetPr>
    <tabColor rgb="FFFF0000"/>
  </sheetPr>
  <dimension ref="A1:J43"/>
  <sheetViews>
    <sheetView topLeftCell="A28" workbookViewId="0">
      <selection activeCell="J45" sqref="J45"/>
    </sheetView>
  </sheetViews>
  <sheetFormatPr defaultRowHeight="14.5" x14ac:dyDescent="0.35"/>
  <cols>
    <col min="1" max="1" width="27.7265625" customWidth="1"/>
    <col min="4" max="9" width="6.6328125" customWidth="1"/>
  </cols>
  <sheetData>
    <row r="1" spans="1:9" x14ac:dyDescent="0.35">
      <c r="A1" s="4" t="s">
        <v>35</v>
      </c>
    </row>
    <row r="2" spans="1:9" x14ac:dyDescent="0.35">
      <c r="A2" t="s">
        <v>89</v>
      </c>
    </row>
    <row r="3" spans="1:9" x14ac:dyDescent="0.35">
      <c r="A3" t="s">
        <v>90</v>
      </c>
    </row>
    <row r="4" spans="1:9" x14ac:dyDescent="0.35">
      <c r="A4" t="s">
        <v>91</v>
      </c>
    </row>
    <row r="5" spans="1:9" x14ac:dyDescent="0.35">
      <c r="A5" t="s">
        <v>92</v>
      </c>
    </row>
    <row r="6" spans="1:9" x14ac:dyDescent="0.35">
      <c r="A6" t="s">
        <v>93</v>
      </c>
    </row>
    <row r="7" spans="1:9" x14ac:dyDescent="0.35">
      <c r="A7" t="s">
        <v>94</v>
      </c>
    </row>
    <row r="10" spans="1:9" x14ac:dyDescent="0.35">
      <c r="A10" t="s">
        <v>95</v>
      </c>
      <c r="I10" t="s">
        <v>104</v>
      </c>
    </row>
    <row r="11" spans="1:9" x14ac:dyDescent="0.35">
      <c r="A11" t="s">
        <v>96</v>
      </c>
      <c r="I11" t="s">
        <v>105</v>
      </c>
    </row>
    <row r="12" spans="1:9" x14ac:dyDescent="0.35">
      <c r="A12" t="s">
        <v>97</v>
      </c>
    </row>
    <row r="13" spans="1:9" x14ac:dyDescent="0.35">
      <c r="I13" t="s">
        <v>106</v>
      </c>
    </row>
    <row r="14" spans="1:9" x14ac:dyDescent="0.35">
      <c r="A14" t="s">
        <v>98</v>
      </c>
      <c r="I14" t="s">
        <v>107</v>
      </c>
    </row>
    <row r="15" spans="1:9" x14ac:dyDescent="0.35">
      <c r="A15" t="s">
        <v>96</v>
      </c>
      <c r="I15" t="s">
        <v>108</v>
      </c>
    </row>
    <row r="16" spans="1:9" x14ac:dyDescent="0.35">
      <c r="A16" t="s">
        <v>99</v>
      </c>
    </row>
    <row r="17" spans="1:9" x14ac:dyDescent="0.35">
      <c r="A17" t="s">
        <v>100</v>
      </c>
      <c r="I17" t="s">
        <v>93</v>
      </c>
    </row>
    <row r="18" spans="1:9" x14ac:dyDescent="0.35">
      <c r="A18" t="s">
        <v>101</v>
      </c>
      <c r="I18" t="s">
        <v>94</v>
      </c>
    </row>
    <row r="19" spans="1:9" x14ac:dyDescent="0.35">
      <c r="A19" t="s">
        <v>102</v>
      </c>
      <c r="I19" t="s">
        <v>107</v>
      </c>
    </row>
    <row r="20" spans="1:9" x14ac:dyDescent="0.35">
      <c r="A20" t="s">
        <v>103</v>
      </c>
      <c r="I20" t="s">
        <v>109</v>
      </c>
    </row>
    <row r="22" spans="1:9" x14ac:dyDescent="0.35">
      <c r="A22" s="4" t="s">
        <v>68</v>
      </c>
    </row>
    <row r="25" spans="1:9" x14ac:dyDescent="0.35">
      <c r="A25" s="4" t="s">
        <v>67</v>
      </c>
    </row>
    <row r="27" spans="1:9" x14ac:dyDescent="0.35">
      <c r="A27" s="4" t="s">
        <v>69</v>
      </c>
    </row>
    <row r="29" spans="1:9" s="5" customFormat="1" x14ac:dyDescent="0.35">
      <c r="A29" s="5" t="s">
        <v>9</v>
      </c>
      <c r="B29" s="5" t="s">
        <v>10</v>
      </c>
      <c r="C29" s="5" t="s">
        <v>11</v>
      </c>
      <c r="D29" s="5" t="s">
        <v>70</v>
      </c>
      <c r="E29" s="5" t="s">
        <v>74</v>
      </c>
    </row>
    <row r="30" spans="1:9" x14ac:dyDescent="0.35">
      <c r="A30" t="s">
        <v>31</v>
      </c>
      <c r="B30">
        <v>10000</v>
      </c>
      <c r="C30" s="1">
        <v>0.1</v>
      </c>
      <c r="D30">
        <f>B30*C30</f>
        <v>1000</v>
      </c>
      <c r="E30">
        <f>$B$30*$C$30</f>
        <v>1000</v>
      </c>
    </row>
    <row r="31" spans="1:9" x14ac:dyDescent="0.35">
      <c r="A31" t="s">
        <v>71</v>
      </c>
      <c r="B31">
        <v>15000</v>
      </c>
      <c r="C31" s="1">
        <v>0.15</v>
      </c>
      <c r="D31">
        <f t="shared" ref="D31:D34" si="0">B31*C31</f>
        <v>2250</v>
      </c>
      <c r="E31">
        <f t="shared" ref="E31:E34" si="1">$B$30*$C$30</f>
        <v>1000</v>
      </c>
    </row>
    <row r="32" spans="1:9" x14ac:dyDescent="0.35">
      <c r="A32" t="s">
        <v>32</v>
      </c>
      <c r="B32">
        <v>20000</v>
      </c>
      <c r="C32" s="1">
        <v>0.2</v>
      </c>
      <c r="D32">
        <f t="shared" si="0"/>
        <v>4000</v>
      </c>
      <c r="E32">
        <f t="shared" si="1"/>
        <v>1000</v>
      </c>
    </row>
    <row r="33" spans="1:10" x14ac:dyDescent="0.35">
      <c r="A33" t="s">
        <v>72</v>
      </c>
      <c r="B33">
        <v>25000</v>
      </c>
      <c r="C33" s="1">
        <v>0.25</v>
      </c>
      <c r="D33">
        <f t="shared" si="0"/>
        <v>6250</v>
      </c>
      <c r="E33">
        <f t="shared" si="1"/>
        <v>1000</v>
      </c>
    </row>
    <row r="34" spans="1:10" x14ac:dyDescent="0.35">
      <c r="A34" t="s">
        <v>73</v>
      </c>
      <c r="B34">
        <v>30000</v>
      </c>
      <c r="C34" s="1">
        <v>0.3</v>
      </c>
      <c r="D34">
        <f t="shared" si="0"/>
        <v>9000</v>
      </c>
      <c r="E34">
        <f t="shared" si="1"/>
        <v>1000</v>
      </c>
    </row>
    <row r="36" spans="1:10" x14ac:dyDescent="0.35">
      <c r="A36" s="4" t="s">
        <v>75</v>
      </c>
    </row>
    <row r="37" spans="1:10" x14ac:dyDescent="0.35">
      <c r="A37" s="4" t="s">
        <v>110</v>
      </c>
    </row>
    <row r="38" spans="1:10" x14ac:dyDescent="0.35">
      <c r="B38" t="s">
        <v>12</v>
      </c>
      <c r="C38" t="s">
        <v>76</v>
      </c>
      <c r="D38" t="s">
        <v>77</v>
      </c>
      <c r="E38" t="s">
        <v>78</v>
      </c>
      <c r="F38" t="s">
        <v>79</v>
      </c>
      <c r="G38" t="s">
        <v>80</v>
      </c>
      <c r="H38" t="s">
        <v>81</v>
      </c>
      <c r="I38" t="s">
        <v>82</v>
      </c>
      <c r="J38" t="s">
        <v>83</v>
      </c>
    </row>
    <row r="39" spans="1:10" hidden="1" x14ac:dyDescent="0.35">
      <c r="B39">
        <v>1</v>
      </c>
      <c r="C39" t="s">
        <v>84</v>
      </c>
      <c r="D39">
        <v>14</v>
      </c>
      <c r="E39">
        <v>15</v>
      </c>
      <c r="F39">
        <v>15</v>
      </c>
      <c r="G39">
        <v>10</v>
      </c>
      <c r="H39">
        <v>12</v>
      </c>
      <c r="I39">
        <v>15</v>
      </c>
    </row>
    <row r="40" spans="1:10" x14ac:dyDescent="0.35">
      <c r="B40">
        <v>2</v>
      </c>
      <c r="C40" t="s">
        <v>85</v>
      </c>
      <c r="D40">
        <v>12</v>
      </c>
      <c r="E40">
        <v>12</v>
      </c>
      <c r="F40">
        <v>15</v>
      </c>
      <c r="G40">
        <v>15</v>
      </c>
      <c r="H40">
        <v>13</v>
      </c>
      <c r="I40">
        <v>14</v>
      </c>
      <c r="J40">
        <f>D40+E40+F40+G40+H40+I40</f>
        <v>81</v>
      </c>
    </row>
    <row r="41" spans="1:10" x14ac:dyDescent="0.35">
      <c r="B41">
        <v>3</v>
      </c>
      <c r="C41" t="s">
        <v>86</v>
      </c>
      <c r="D41">
        <v>15</v>
      </c>
      <c r="E41">
        <v>15</v>
      </c>
      <c r="F41">
        <v>14</v>
      </c>
      <c r="G41">
        <v>13</v>
      </c>
      <c r="H41">
        <v>13</v>
      </c>
      <c r="I41">
        <v>14</v>
      </c>
      <c r="J41">
        <f t="shared" ref="J41:J43" si="2">D41+E41+F41+G41+H41+I41</f>
        <v>84</v>
      </c>
    </row>
    <row r="42" spans="1:10" x14ac:dyDescent="0.35">
      <c r="B42">
        <v>4</v>
      </c>
      <c r="C42" t="s">
        <v>87</v>
      </c>
      <c r="D42">
        <v>10</v>
      </c>
      <c r="E42">
        <v>9</v>
      </c>
      <c r="F42">
        <v>11</v>
      </c>
      <c r="G42">
        <v>13</v>
      </c>
      <c r="H42">
        <v>8</v>
      </c>
      <c r="I42">
        <v>11</v>
      </c>
      <c r="J42">
        <f t="shared" si="2"/>
        <v>62</v>
      </c>
    </row>
    <row r="43" spans="1:10" x14ac:dyDescent="0.35">
      <c r="B43">
        <v>5</v>
      </c>
      <c r="C43" t="s">
        <v>88</v>
      </c>
      <c r="D43">
        <v>12</v>
      </c>
      <c r="E43">
        <v>13</v>
      </c>
      <c r="F43">
        <v>14</v>
      </c>
      <c r="G43">
        <v>15</v>
      </c>
      <c r="H43">
        <v>11</v>
      </c>
      <c r="I43">
        <v>10</v>
      </c>
      <c r="J43">
        <f t="shared" si="2"/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A636-4B9C-447E-900A-7F08CAA1FB41}">
  <sheetPr>
    <tabColor rgb="FFFFC000"/>
  </sheetPr>
  <dimension ref="A1:H74"/>
  <sheetViews>
    <sheetView topLeftCell="A50" workbookViewId="0">
      <selection activeCell="A54" sqref="A54"/>
    </sheetView>
  </sheetViews>
  <sheetFormatPr defaultRowHeight="14.5" x14ac:dyDescent="0.35"/>
  <cols>
    <col min="1" max="1" width="18.36328125" customWidth="1"/>
    <col min="2" max="2" width="11.1796875" bestFit="1" customWidth="1"/>
    <col min="7" max="7" width="11.1796875" bestFit="1" customWidth="1"/>
  </cols>
  <sheetData>
    <row r="1" spans="1:5" x14ac:dyDescent="0.35">
      <c r="A1" t="s">
        <v>35</v>
      </c>
    </row>
    <row r="2" spans="1:5" x14ac:dyDescent="0.35">
      <c r="A2" t="s">
        <v>132</v>
      </c>
    </row>
    <row r="3" spans="1:5" x14ac:dyDescent="0.35">
      <c r="A3" t="s">
        <v>133</v>
      </c>
    </row>
    <row r="4" spans="1:5" x14ac:dyDescent="0.35">
      <c r="A4" t="s">
        <v>134</v>
      </c>
    </row>
    <row r="5" spans="1:5" x14ac:dyDescent="0.35">
      <c r="A5" t="s">
        <v>135</v>
      </c>
      <c r="E5" t="s">
        <v>136</v>
      </c>
    </row>
    <row r="6" spans="1:5" x14ac:dyDescent="0.35">
      <c r="A6" t="s">
        <v>136</v>
      </c>
      <c r="E6" t="s">
        <v>146</v>
      </c>
    </row>
    <row r="7" spans="1:5" x14ac:dyDescent="0.35">
      <c r="A7" t="s">
        <v>137</v>
      </c>
      <c r="E7" t="s">
        <v>147</v>
      </c>
    </row>
    <row r="8" spans="1:5" x14ac:dyDescent="0.35">
      <c r="A8" t="s">
        <v>138</v>
      </c>
    </row>
    <row r="9" spans="1:5" x14ac:dyDescent="0.35">
      <c r="A9" t="s">
        <v>139</v>
      </c>
      <c r="E9" t="s">
        <v>137</v>
      </c>
    </row>
    <row r="10" spans="1:5" x14ac:dyDescent="0.35">
      <c r="A10" t="s">
        <v>140</v>
      </c>
      <c r="E10" t="s">
        <v>148</v>
      </c>
    </row>
    <row r="11" spans="1:5" x14ac:dyDescent="0.35">
      <c r="E11" t="s">
        <v>149</v>
      </c>
    </row>
    <row r="13" spans="1:5" x14ac:dyDescent="0.35">
      <c r="A13" t="s">
        <v>135</v>
      </c>
      <c r="E13" t="s">
        <v>150</v>
      </c>
    </row>
    <row r="14" spans="1:5" x14ac:dyDescent="0.35">
      <c r="A14" t="s">
        <v>141</v>
      </c>
      <c r="E14" t="s">
        <v>151</v>
      </c>
    </row>
    <row r="15" spans="1:5" x14ac:dyDescent="0.35">
      <c r="A15" t="s">
        <v>142</v>
      </c>
      <c r="E15" t="s">
        <v>152</v>
      </c>
    </row>
    <row r="16" spans="1:5" x14ac:dyDescent="0.35">
      <c r="A16" t="s">
        <v>143</v>
      </c>
    </row>
    <row r="17" spans="1:5" x14ac:dyDescent="0.35">
      <c r="A17" t="s">
        <v>144</v>
      </c>
      <c r="E17" t="s">
        <v>153</v>
      </c>
    </row>
    <row r="18" spans="1:5" x14ac:dyDescent="0.35">
      <c r="A18" t="s">
        <v>145</v>
      </c>
      <c r="E18" t="s">
        <v>45</v>
      </c>
    </row>
    <row r="19" spans="1:5" x14ac:dyDescent="0.35">
      <c r="E19" t="s">
        <v>154</v>
      </c>
    </row>
    <row r="23" spans="1:5" x14ac:dyDescent="0.35">
      <c r="A23" s="20" t="s">
        <v>111</v>
      </c>
    </row>
    <row r="25" spans="1:5" ht="18" x14ac:dyDescent="0.4">
      <c r="A25" s="8" t="s">
        <v>9</v>
      </c>
      <c r="B25" s="8" t="s">
        <v>10</v>
      </c>
      <c r="C25" s="8" t="s">
        <v>11</v>
      </c>
    </row>
    <row r="26" spans="1:5" ht="18" x14ac:dyDescent="0.4">
      <c r="A26" s="9" t="s">
        <v>34</v>
      </c>
      <c r="B26" s="9">
        <v>10000</v>
      </c>
      <c r="C26" s="10">
        <v>0.1</v>
      </c>
    </row>
    <row r="27" spans="1:5" ht="18" x14ac:dyDescent="0.4">
      <c r="A27" s="9" t="s">
        <v>33</v>
      </c>
      <c r="B27" s="9">
        <v>12000</v>
      </c>
      <c r="C27" s="10">
        <v>0.12</v>
      </c>
    </row>
    <row r="28" spans="1:5" ht="18" x14ac:dyDescent="0.4">
      <c r="A28" s="9" t="s">
        <v>31</v>
      </c>
      <c r="B28" s="9">
        <v>20000</v>
      </c>
      <c r="C28" s="10">
        <v>0.13</v>
      </c>
    </row>
    <row r="29" spans="1:5" ht="18" x14ac:dyDescent="0.4">
      <c r="A29" s="9" t="s">
        <v>32</v>
      </c>
      <c r="B29" s="9">
        <v>15000</v>
      </c>
      <c r="C29" s="10">
        <v>0.15</v>
      </c>
    </row>
    <row r="30" spans="1:5" ht="18" x14ac:dyDescent="0.4">
      <c r="A30" s="7"/>
      <c r="B30" s="6"/>
      <c r="C30" s="6"/>
    </row>
    <row r="31" spans="1:5" x14ac:dyDescent="0.35">
      <c r="D31" s="11"/>
    </row>
    <row r="33" spans="1:8" x14ac:dyDescent="0.35">
      <c r="A33" s="48" t="s">
        <v>112</v>
      </c>
      <c r="B33" s="48"/>
      <c r="F33" s="47" t="s">
        <v>119</v>
      </c>
      <c r="G33" s="47"/>
    </row>
    <row r="34" spans="1:8" x14ac:dyDescent="0.35">
      <c r="A34" s="12" t="s">
        <v>76</v>
      </c>
      <c r="B34" s="12" t="s">
        <v>113</v>
      </c>
      <c r="C34" s="12" t="s">
        <v>114</v>
      </c>
      <c r="F34" s="14" t="s">
        <v>76</v>
      </c>
      <c r="G34" s="14" t="s">
        <v>113</v>
      </c>
      <c r="H34" s="14" t="s">
        <v>114</v>
      </c>
    </row>
    <row r="35" spans="1:8" x14ac:dyDescent="0.35">
      <c r="A35" s="12" t="s">
        <v>88</v>
      </c>
      <c r="B35" s="22">
        <v>10000</v>
      </c>
      <c r="C35" s="13">
        <v>0.1</v>
      </c>
      <c r="F35" s="14" t="s">
        <v>88</v>
      </c>
      <c r="G35" s="14">
        <v>10000</v>
      </c>
      <c r="H35" s="15">
        <v>0.1</v>
      </c>
    </row>
    <row r="36" spans="1:8" x14ac:dyDescent="0.35">
      <c r="A36" s="12" t="s">
        <v>87</v>
      </c>
      <c r="B36" s="22">
        <v>20000</v>
      </c>
      <c r="C36" s="13">
        <v>0.1</v>
      </c>
      <c r="F36" s="14" t="s">
        <v>87</v>
      </c>
      <c r="G36" s="14">
        <v>20000</v>
      </c>
      <c r="H36" s="15">
        <v>0.1</v>
      </c>
    </row>
    <row r="37" spans="1:8" x14ac:dyDescent="0.35">
      <c r="A37" s="12" t="s">
        <v>115</v>
      </c>
      <c r="B37" s="22">
        <v>30000</v>
      </c>
      <c r="C37" s="13">
        <v>0.2</v>
      </c>
      <c r="F37" s="14" t="s">
        <v>115</v>
      </c>
      <c r="G37" s="14">
        <v>30000</v>
      </c>
      <c r="H37" s="15">
        <v>0.2</v>
      </c>
    </row>
    <row r="38" spans="1:8" x14ac:dyDescent="0.35">
      <c r="A38" s="12" t="s">
        <v>116</v>
      </c>
      <c r="B38" s="22">
        <v>40000</v>
      </c>
      <c r="C38" s="13">
        <v>0.3</v>
      </c>
      <c r="F38" s="14" t="s">
        <v>116</v>
      </c>
      <c r="G38" s="14">
        <v>40000</v>
      </c>
      <c r="H38" s="15">
        <v>0.3</v>
      </c>
    </row>
    <row r="39" spans="1:8" x14ac:dyDescent="0.35">
      <c r="A39" s="12" t="s">
        <v>117</v>
      </c>
      <c r="B39" s="22">
        <v>50000</v>
      </c>
      <c r="C39" s="13">
        <v>0.4</v>
      </c>
      <c r="F39" s="14" t="s">
        <v>117</v>
      </c>
      <c r="G39" s="14">
        <v>50000</v>
      </c>
      <c r="H39" s="15">
        <v>0.4</v>
      </c>
    </row>
    <row r="40" spans="1:8" x14ac:dyDescent="0.35">
      <c r="A40" s="12" t="s">
        <v>118</v>
      </c>
      <c r="B40" s="22">
        <v>60000</v>
      </c>
      <c r="C40" s="13">
        <v>0.5</v>
      </c>
      <c r="F40" s="14" t="s">
        <v>118</v>
      </c>
      <c r="G40" s="14">
        <v>60000</v>
      </c>
      <c r="H40" s="15">
        <v>0.5</v>
      </c>
    </row>
    <row r="44" spans="1:8" x14ac:dyDescent="0.35">
      <c r="A44" s="20" t="s">
        <v>120</v>
      </c>
      <c r="F44" s="47" t="s">
        <v>121</v>
      </c>
      <c r="G44" s="47"/>
      <c r="H44" s="47"/>
    </row>
    <row r="45" spans="1:8" ht="32" x14ac:dyDescent="0.35">
      <c r="A45" s="16" t="s">
        <v>76</v>
      </c>
      <c r="B45" s="16" t="s">
        <v>113</v>
      </c>
      <c r="C45" s="16" t="s">
        <v>114</v>
      </c>
      <c r="F45" s="14" t="s">
        <v>76</v>
      </c>
      <c r="G45" s="14" t="s">
        <v>113</v>
      </c>
      <c r="H45" s="14" t="s">
        <v>114</v>
      </c>
    </row>
    <row r="46" spans="1:8" x14ac:dyDescent="0.35">
      <c r="A46" s="14" t="s">
        <v>88</v>
      </c>
      <c r="B46" s="23">
        <v>10000</v>
      </c>
      <c r="C46" s="15">
        <v>0.1</v>
      </c>
      <c r="F46" s="14" t="s">
        <v>88</v>
      </c>
      <c r="G46" s="24">
        <v>10000</v>
      </c>
      <c r="H46" s="15">
        <v>0.1</v>
      </c>
    </row>
    <row r="47" spans="1:8" x14ac:dyDescent="0.35">
      <c r="A47" s="14" t="s">
        <v>87</v>
      </c>
      <c r="B47" s="23">
        <v>10000</v>
      </c>
      <c r="C47" s="15">
        <v>0.1</v>
      </c>
      <c r="F47" s="14" t="s">
        <v>87</v>
      </c>
      <c r="G47" s="24">
        <v>10000</v>
      </c>
      <c r="H47" s="15">
        <v>0.1</v>
      </c>
    </row>
    <row r="48" spans="1:8" x14ac:dyDescent="0.35">
      <c r="A48" s="14" t="s">
        <v>115</v>
      </c>
      <c r="B48" s="23">
        <v>10000</v>
      </c>
      <c r="C48" s="15">
        <v>0.2</v>
      </c>
      <c r="F48" s="14" t="s">
        <v>115</v>
      </c>
      <c r="G48" s="24">
        <v>10000</v>
      </c>
      <c r="H48" s="15">
        <v>0.2</v>
      </c>
    </row>
    <row r="49" spans="1:8" x14ac:dyDescent="0.35">
      <c r="A49" s="14" t="s">
        <v>116</v>
      </c>
      <c r="B49" s="23">
        <v>10000</v>
      </c>
      <c r="C49" s="15">
        <v>0.3</v>
      </c>
      <c r="F49" s="14" t="s">
        <v>116</v>
      </c>
      <c r="G49" s="24">
        <v>10000</v>
      </c>
      <c r="H49" s="15">
        <v>0.3</v>
      </c>
    </row>
    <row r="50" spans="1:8" x14ac:dyDescent="0.35">
      <c r="A50" s="14" t="s">
        <v>117</v>
      </c>
      <c r="B50" s="23">
        <v>10000</v>
      </c>
      <c r="C50" s="15">
        <v>0.4</v>
      </c>
      <c r="F50" s="14" t="s">
        <v>117</v>
      </c>
      <c r="G50" s="24">
        <v>10000</v>
      </c>
      <c r="H50" s="15">
        <v>0.4</v>
      </c>
    </row>
    <row r="51" spans="1:8" x14ac:dyDescent="0.35">
      <c r="A51" s="14" t="s">
        <v>118</v>
      </c>
      <c r="B51" s="23">
        <v>10000</v>
      </c>
      <c r="C51" s="15">
        <v>0.5</v>
      </c>
      <c r="F51" s="14" t="s">
        <v>118</v>
      </c>
      <c r="G51" s="24">
        <v>10000</v>
      </c>
      <c r="H51" s="15">
        <v>0.5</v>
      </c>
    </row>
    <row r="53" spans="1:8" x14ac:dyDescent="0.35">
      <c r="A53" s="17" t="s">
        <v>122</v>
      </c>
      <c r="F53" s="47" t="s">
        <v>124</v>
      </c>
      <c r="G53" s="47"/>
    </row>
    <row r="54" spans="1:8" ht="29" x14ac:dyDescent="0.35">
      <c r="A54" s="18" t="s">
        <v>123</v>
      </c>
      <c r="F54" s="21" t="s">
        <v>125</v>
      </c>
    </row>
    <row r="55" spans="1:8" x14ac:dyDescent="0.35">
      <c r="F55" s="21" t="s">
        <v>126</v>
      </c>
    </row>
    <row r="56" spans="1:8" x14ac:dyDescent="0.35">
      <c r="F56" s="21" t="s">
        <v>127</v>
      </c>
    </row>
    <row r="57" spans="1:8" x14ac:dyDescent="0.35">
      <c r="F57" s="21" t="s">
        <v>128</v>
      </c>
    </row>
    <row r="58" spans="1:8" x14ac:dyDescent="0.35">
      <c r="F58" s="21" t="s">
        <v>129</v>
      </c>
    </row>
    <row r="59" spans="1:8" x14ac:dyDescent="0.35">
      <c r="F59" s="21" t="s">
        <v>130</v>
      </c>
    </row>
    <row r="60" spans="1:8" x14ac:dyDescent="0.35">
      <c r="F60" s="21" t="s">
        <v>131</v>
      </c>
    </row>
    <row r="61" spans="1:8" x14ac:dyDescent="0.35">
      <c r="F61" s="21"/>
    </row>
    <row r="62" spans="1:8" x14ac:dyDescent="0.35">
      <c r="F62" s="21"/>
    </row>
    <row r="63" spans="1:8" x14ac:dyDescent="0.35">
      <c r="F63" s="21"/>
    </row>
    <row r="64" spans="1:8" x14ac:dyDescent="0.35">
      <c r="F64" s="21"/>
    </row>
    <row r="65" spans="6:6" x14ac:dyDescent="0.35">
      <c r="F65" s="21"/>
    </row>
    <row r="66" spans="6:6" x14ac:dyDescent="0.35">
      <c r="F66" s="21"/>
    </row>
    <row r="67" spans="6:6" x14ac:dyDescent="0.35">
      <c r="F67" s="21"/>
    </row>
    <row r="68" spans="6:6" x14ac:dyDescent="0.35">
      <c r="F68" s="21"/>
    </row>
    <row r="69" spans="6:6" x14ac:dyDescent="0.35">
      <c r="F69" s="21"/>
    </row>
    <row r="70" spans="6:6" x14ac:dyDescent="0.35">
      <c r="F70" s="21"/>
    </row>
    <row r="71" spans="6:6" x14ac:dyDescent="0.35">
      <c r="F71" s="21"/>
    </row>
    <row r="72" spans="6:6" x14ac:dyDescent="0.35">
      <c r="F72" s="21"/>
    </row>
    <row r="73" spans="6:6" x14ac:dyDescent="0.35">
      <c r="F73" s="21"/>
    </row>
    <row r="74" spans="6:6" x14ac:dyDescent="0.35">
      <c r="F74" s="21"/>
    </row>
  </sheetData>
  <mergeCells count="4">
    <mergeCell ref="F44:H44"/>
    <mergeCell ref="A33:B33"/>
    <mergeCell ref="F33:G33"/>
    <mergeCell ref="F53:G5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EC7A-65F1-4490-82DE-599F95F0427F}">
  <sheetPr>
    <tabColor rgb="FF0000CC"/>
  </sheetPr>
  <dimension ref="A1:G33"/>
  <sheetViews>
    <sheetView workbookViewId="0">
      <selection activeCell="J23" sqref="J23"/>
    </sheetView>
  </sheetViews>
  <sheetFormatPr defaultRowHeight="14.5" x14ac:dyDescent="0.35"/>
  <cols>
    <col min="1" max="6" width="14.6328125" customWidth="1"/>
  </cols>
  <sheetData>
    <row r="1" spans="1:7" x14ac:dyDescent="0.35">
      <c r="A1" s="49" t="s">
        <v>155</v>
      </c>
      <c r="B1" s="49"/>
    </row>
    <row r="3" spans="1:7" x14ac:dyDescent="0.35">
      <c r="A3" s="26" t="s">
        <v>156</v>
      </c>
      <c r="B3" s="26" t="s">
        <v>157</v>
      </c>
      <c r="C3" s="26" t="s">
        <v>158</v>
      </c>
      <c r="D3" s="26" t="s">
        <v>159</v>
      </c>
      <c r="E3" s="26" t="s">
        <v>160</v>
      </c>
      <c r="F3" s="27" t="s">
        <v>161</v>
      </c>
    </row>
    <row r="4" spans="1:7" x14ac:dyDescent="0.35">
      <c r="A4" s="14">
        <v>2</v>
      </c>
      <c r="B4" s="14">
        <v>3</v>
      </c>
      <c r="C4" s="14">
        <f>A4+B4</f>
        <v>5</v>
      </c>
      <c r="D4" s="14">
        <f>A4-B4</f>
        <v>-1</v>
      </c>
      <c r="E4" s="14">
        <f>A4*B4</f>
        <v>6</v>
      </c>
      <c r="F4" s="27">
        <f>A4/B4</f>
        <v>0.66666666666666663</v>
      </c>
    </row>
    <row r="5" spans="1:7" x14ac:dyDescent="0.35">
      <c r="A5" s="14">
        <v>5</v>
      </c>
      <c r="B5" s="14">
        <v>7</v>
      </c>
      <c r="C5" s="14">
        <f t="shared" ref="C5:C12" si="0">A5+B5</f>
        <v>12</v>
      </c>
      <c r="D5" s="14">
        <f t="shared" ref="D5:D12" si="1">A5-B5</f>
        <v>-2</v>
      </c>
      <c r="E5" s="14">
        <f t="shared" ref="E5:E12" si="2">A5*B5</f>
        <v>35</v>
      </c>
      <c r="F5" s="27">
        <f t="shared" ref="F5:F12" si="3">A5/B5</f>
        <v>0.7142857142857143</v>
      </c>
    </row>
    <row r="6" spans="1:7" x14ac:dyDescent="0.35">
      <c r="A6" s="14">
        <v>8</v>
      </c>
      <c r="B6" s="14">
        <v>11</v>
      </c>
      <c r="C6" s="14">
        <f t="shared" si="0"/>
        <v>19</v>
      </c>
      <c r="D6" s="14">
        <f t="shared" si="1"/>
        <v>-3</v>
      </c>
      <c r="E6" s="14">
        <f t="shared" si="2"/>
        <v>88</v>
      </c>
      <c r="F6" s="27">
        <f t="shared" si="3"/>
        <v>0.72727272727272729</v>
      </c>
    </row>
    <row r="7" spans="1:7" x14ac:dyDescent="0.35">
      <c r="A7" s="14">
        <v>11</v>
      </c>
      <c r="B7" s="14">
        <v>15</v>
      </c>
      <c r="C7" s="14">
        <f t="shared" si="0"/>
        <v>26</v>
      </c>
      <c r="D7" s="14">
        <f t="shared" si="1"/>
        <v>-4</v>
      </c>
      <c r="E7" s="14">
        <f t="shared" si="2"/>
        <v>165</v>
      </c>
      <c r="F7" s="27">
        <f t="shared" si="3"/>
        <v>0.73333333333333328</v>
      </c>
    </row>
    <row r="8" spans="1:7" x14ac:dyDescent="0.35">
      <c r="A8" s="14">
        <v>14</v>
      </c>
      <c r="B8" s="14">
        <v>19</v>
      </c>
      <c r="C8" s="14">
        <f t="shared" si="0"/>
        <v>33</v>
      </c>
      <c r="D8" s="14">
        <f t="shared" si="1"/>
        <v>-5</v>
      </c>
      <c r="E8" s="14">
        <f t="shared" si="2"/>
        <v>266</v>
      </c>
      <c r="F8" s="27">
        <f t="shared" si="3"/>
        <v>0.73684210526315785</v>
      </c>
    </row>
    <row r="9" spans="1:7" x14ac:dyDescent="0.35">
      <c r="A9" s="14">
        <v>17</v>
      </c>
      <c r="B9" s="14">
        <v>23</v>
      </c>
      <c r="C9" s="14">
        <f t="shared" si="0"/>
        <v>40</v>
      </c>
      <c r="D9" s="14">
        <f t="shared" si="1"/>
        <v>-6</v>
      </c>
      <c r="E9" s="14">
        <f t="shared" si="2"/>
        <v>391</v>
      </c>
      <c r="F9" s="27">
        <f t="shared" si="3"/>
        <v>0.73913043478260865</v>
      </c>
    </row>
    <row r="10" spans="1:7" x14ac:dyDescent="0.35">
      <c r="A10" s="14">
        <v>20</v>
      </c>
      <c r="B10" s="14">
        <v>27</v>
      </c>
      <c r="C10" s="14">
        <f t="shared" si="0"/>
        <v>47</v>
      </c>
      <c r="D10" s="14">
        <f t="shared" si="1"/>
        <v>-7</v>
      </c>
      <c r="E10" s="14">
        <f t="shared" si="2"/>
        <v>540</v>
      </c>
      <c r="F10" s="27">
        <f t="shared" si="3"/>
        <v>0.7407407407407407</v>
      </c>
    </row>
    <row r="11" spans="1:7" x14ac:dyDescent="0.35">
      <c r="A11" s="14">
        <v>23</v>
      </c>
      <c r="B11" s="14">
        <v>31</v>
      </c>
      <c r="C11" s="14">
        <f t="shared" si="0"/>
        <v>54</v>
      </c>
      <c r="D11" s="14">
        <f t="shared" si="1"/>
        <v>-8</v>
      </c>
      <c r="E11" s="14">
        <f t="shared" si="2"/>
        <v>713</v>
      </c>
      <c r="F11" s="27">
        <f t="shared" si="3"/>
        <v>0.74193548387096775</v>
      </c>
    </row>
    <row r="12" spans="1:7" x14ac:dyDescent="0.35">
      <c r="A12" s="14">
        <v>26</v>
      </c>
      <c r="B12" s="14">
        <v>35</v>
      </c>
      <c r="C12" s="14">
        <f t="shared" si="0"/>
        <v>61</v>
      </c>
      <c r="D12" s="14">
        <f t="shared" si="1"/>
        <v>-9</v>
      </c>
      <c r="E12" s="14">
        <f t="shared" si="2"/>
        <v>910</v>
      </c>
      <c r="F12" s="27">
        <f t="shared" si="3"/>
        <v>0.74285714285714288</v>
      </c>
    </row>
    <row r="16" spans="1:7" ht="16.5" x14ac:dyDescent="0.35">
      <c r="A16" s="19" t="s">
        <v>156</v>
      </c>
      <c r="B16" s="19" t="s">
        <v>157</v>
      </c>
      <c r="C16" s="19" t="s">
        <v>158</v>
      </c>
      <c r="D16" s="19" t="s">
        <v>163</v>
      </c>
      <c r="E16" s="19" t="s">
        <v>164</v>
      </c>
      <c r="F16" s="19" t="s">
        <v>162</v>
      </c>
      <c r="G16" s="19" t="s">
        <v>165</v>
      </c>
    </row>
    <row r="17" spans="1:7" x14ac:dyDescent="0.35">
      <c r="A17" s="14">
        <v>2</v>
      </c>
      <c r="B17" s="14">
        <v>1</v>
      </c>
      <c r="C17" s="14">
        <f>A17+B17</f>
        <v>3</v>
      </c>
      <c r="D17" s="14">
        <f>A17*A17</f>
        <v>4</v>
      </c>
      <c r="E17" s="14">
        <f>B17*B17</f>
        <v>1</v>
      </c>
      <c r="F17" s="14">
        <f>2*A17*B17</f>
        <v>4</v>
      </c>
      <c r="G17" s="14">
        <f>C17*C17</f>
        <v>9</v>
      </c>
    </row>
    <row r="18" spans="1:7" x14ac:dyDescent="0.35">
      <c r="A18" s="14">
        <v>4</v>
      </c>
      <c r="B18" s="14">
        <v>3</v>
      </c>
      <c r="C18" s="14">
        <f t="shared" ref="C18:C30" si="4">A18+B18</f>
        <v>7</v>
      </c>
      <c r="D18" s="14">
        <f t="shared" ref="D18:D30" si="5">A18*A18</f>
        <v>16</v>
      </c>
      <c r="E18" s="14">
        <f t="shared" ref="E18:E30" si="6">B18*B18</f>
        <v>9</v>
      </c>
      <c r="F18" s="14">
        <f t="shared" ref="F18:F30" si="7">2*A18*B18</f>
        <v>24</v>
      </c>
      <c r="G18" s="14">
        <f t="shared" ref="G18:G30" si="8">C18*C18</f>
        <v>49</v>
      </c>
    </row>
    <row r="19" spans="1:7" x14ac:dyDescent="0.35">
      <c r="A19" s="14">
        <v>6</v>
      </c>
      <c r="B19" s="14">
        <v>5</v>
      </c>
      <c r="C19" s="14">
        <f t="shared" si="4"/>
        <v>11</v>
      </c>
      <c r="D19" s="14">
        <f t="shared" si="5"/>
        <v>36</v>
      </c>
      <c r="E19" s="14">
        <f t="shared" si="6"/>
        <v>25</v>
      </c>
      <c r="F19" s="14">
        <f t="shared" si="7"/>
        <v>60</v>
      </c>
      <c r="G19" s="14">
        <f t="shared" si="8"/>
        <v>121</v>
      </c>
    </row>
    <row r="20" spans="1:7" x14ac:dyDescent="0.35">
      <c r="A20" s="14">
        <v>8</v>
      </c>
      <c r="B20" s="14">
        <v>7</v>
      </c>
      <c r="C20" s="14">
        <f t="shared" si="4"/>
        <v>15</v>
      </c>
      <c r="D20" s="14">
        <f t="shared" si="5"/>
        <v>64</v>
      </c>
      <c r="E20" s="14">
        <f t="shared" si="6"/>
        <v>49</v>
      </c>
      <c r="F20" s="14">
        <f t="shared" si="7"/>
        <v>112</v>
      </c>
      <c r="G20" s="14">
        <f t="shared" si="8"/>
        <v>225</v>
      </c>
    </row>
    <row r="21" spans="1:7" x14ac:dyDescent="0.35">
      <c r="A21" s="14">
        <v>10</v>
      </c>
      <c r="B21" s="14">
        <v>9</v>
      </c>
      <c r="C21" s="14">
        <f t="shared" si="4"/>
        <v>19</v>
      </c>
      <c r="D21" s="14">
        <f t="shared" si="5"/>
        <v>100</v>
      </c>
      <c r="E21" s="14">
        <f t="shared" si="6"/>
        <v>81</v>
      </c>
      <c r="F21" s="14">
        <f t="shared" si="7"/>
        <v>180</v>
      </c>
      <c r="G21" s="14">
        <f t="shared" si="8"/>
        <v>361</v>
      </c>
    </row>
    <row r="22" spans="1:7" x14ac:dyDescent="0.35">
      <c r="A22" s="14">
        <v>12</v>
      </c>
      <c r="B22" s="14">
        <v>11</v>
      </c>
      <c r="C22" s="14">
        <f t="shared" si="4"/>
        <v>23</v>
      </c>
      <c r="D22" s="14">
        <f t="shared" si="5"/>
        <v>144</v>
      </c>
      <c r="E22" s="14">
        <f t="shared" si="6"/>
        <v>121</v>
      </c>
      <c r="F22" s="14">
        <f t="shared" si="7"/>
        <v>264</v>
      </c>
      <c r="G22" s="14">
        <f t="shared" si="8"/>
        <v>529</v>
      </c>
    </row>
    <row r="23" spans="1:7" x14ac:dyDescent="0.35">
      <c r="A23" s="14">
        <v>14</v>
      </c>
      <c r="B23" s="14">
        <v>13</v>
      </c>
      <c r="C23" s="14">
        <f t="shared" si="4"/>
        <v>27</v>
      </c>
      <c r="D23" s="14">
        <f t="shared" si="5"/>
        <v>196</v>
      </c>
      <c r="E23" s="14">
        <f t="shared" si="6"/>
        <v>169</v>
      </c>
      <c r="F23" s="14">
        <f t="shared" si="7"/>
        <v>364</v>
      </c>
      <c r="G23" s="14">
        <f t="shared" si="8"/>
        <v>729</v>
      </c>
    </row>
    <row r="24" spans="1:7" x14ac:dyDescent="0.35">
      <c r="A24" s="14">
        <v>16</v>
      </c>
      <c r="B24" s="14">
        <v>15</v>
      </c>
      <c r="C24" s="14">
        <f t="shared" si="4"/>
        <v>31</v>
      </c>
      <c r="D24" s="14">
        <f t="shared" si="5"/>
        <v>256</v>
      </c>
      <c r="E24" s="14">
        <f t="shared" si="6"/>
        <v>225</v>
      </c>
      <c r="F24" s="14">
        <f t="shared" si="7"/>
        <v>480</v>
      </c>
      <c r="G24" s="14">
        <f t="shared" si="8"/>
        <v>961</v>
      </c>
    </row>
    <row r="25" spans="1:7" x14ac:dyDescent="0.35">
      <c r="A25" s="14">
        <v>18</v>
      </c>
      <c r="B25" s="14">
        <v>17</v>
      </c>
      <c r="C25" s="14">
        <f t="shared" si="4"/>
        <v>35</v>
      </c>
      <c r="D25" s="14">
        <f t="shared" si="5"/>
        <v>324</v>
      </c>
      <c r="E25" s="14">
        <f t="shared" si="6"/>
        <v>289</v>
      </c>
      <c r="F25" s="14">
        <f t="shared" si="7"/>
        <v>612</v>
      </c>
      <c r="G25" s="14">
        <f t="shared" si="8"/>
        <v>1225</v>
      </c>
    </row>
    <row r="26" spans="1:7" x14ac:dyDescent="0.35">
      <c r="A26" s="14">
        <v>20</v>
      </c>
      <c r="B26" s="14">
        <v>19</v>
      </c>
      <c r="C26" s="14">
        <f t="shared" si="4"/>
        <v>39</v>
      </c>
      <c r="D26" s="14">
        <f t="shared" si="5"/>
        <v>400</v>
      </c>
      <c r="E26" s="14">
        <f t="shared" si="6"/>
        <v>361</v>
      </c>
      <c r="F26" s="14">
        <f t="shared" si="7"/>
        <v>760</v>
      </c>
      <c r="G26" s="14">
        <f t="shared" si="8"/>
        <v>1521</v>
      </c>
    </row>
    <row r="27" spans="1:7" x14ac:dyDescent="0.35">
      <c r="A27" s="14">
        <v>22</v>
      </c>
      <c r="B27" s="14">
        <v>21</v>
      </c>
      <c r="C27" s="14">
        <f t="shared" si="4"/>
        <v>43</v>
      </c>
      <c r="D27" s="14">
        <f t="shared" si="5"/>
        <v>484</v>
      </c>
      <c r="E27" s="14">
        <f t="shared" si="6"/>
        <v>441</v>
      </c>
      <c r="F27" s="14">
        <f t="shared" si="7"/>
        <v>924</v>
      </c>
      <c r="G27" s="14">
        <f t="shared" si="8"/>
        <v>1849</v>
      </c>
    </row>
    <row r="28" spans="1:7" x14ac:dyDescent="0.35">
      <c r="A28" s="14">
        <v>24</v>
      </c>
      <c r="B28" s="14">
        <v>23</v>
      </c>
      <c r="C28" s="14">
        <f t="shared" si="4"/>
        <v>47</v>
      </c>
      <c r="D28" s="14">
        <f t="shared" si="5"/>
        <v>576</v>
      </c>
      <c r="E28" s="14">
        <f t="shared" si="6"/>
        <v>529</v>
      </c>
      <c r="F28" s="14">
        <f t="shared" si="7"/>
        <v>1104</v>
      </c>
      <c r="G28" s="14">
        <f t="shared" si="8"/>
        <v>2209</v>
      </c>
    </row>
    <row r="29" spans="1:7" x14ac:dyDescent="0.35">
      <c r="A29" s="14">
        <v>26</v>
      </c>
      <c r="B29" s="14">
        <v>25</v>
      </c>
      <c r="C29" s="14">
        <f t="shared" si="4"/>
        <v>51</v>
      </c>
      <c r="D29" s="14">
        <f t="shared" si="5"/>
        <v>676</v>
      </c>
      <c r="E29" s="14">
        <f t="shared" si="6"/>
        <v>625</v>
      </c>
      <c r="F29" s="14">
        <f t="shared" si="7"/>
        <v>1300</v>
      </c>
      <c r="G29" s="14">
        <f t="shared" si="8"/>
        <v>2601</v>
      </c>
    </row>
    <row r="30" spans="1:7" x14ac:dyDescent="0.35">
      <c r="A30" s="14">
        <v>28</v>
      </c>
      <c r="B30" s="14">
        <v>27</v>
      </c>
      <c r="C30" s="14">
        <f t="shared" si="4"/>
        <v>55</v>
      </c>
      <c r="D30" s="14">
        <f t="shared" si="5"/>
        <v>784</v>
      </c>
      <c r="E30" s="14">
        <f t="shared" si="6"/>
        <v>729</v>
      </c>
      <c r="F30" s="14">
        <f t="shared" si="7"/>
        <v>1512</v>
      </c>
      <c r="G30" s="14">
        <f t="shared" si="8"/>
        <v>3025</v>
      </c>
    </row>
    <row r="31" spans="1:7" x14ac:dyDescent="0.35">
      <c r="A31" s="14"/>
      <c r="B31" s="14"/>
      <c r="C31" s="14"/>
      <c r="D31" s="14"/>
      <c r="E31" s="14"/>
      <c r="F31" s="14"/>
      <c r="G31" s="14"/>
    </row>
    <row r="32" spans="1:7" x14ac:dyDescent="0.35">
      <c r="A32" s="14"/>
      <c r="B32" s="14"/>
      <c r="C32" s="14"/>
      <c r="D32" s="14"/>
      <c r="E32" s="14"/>
      <c r="F32" s="14"/>
      <c r="G32" s="14"/>
    </row>
    <row r="33" spans="1:7" x14ac:dyDescent="0.35">
      <c r="A33" s="14"/>
      <c r="B33" s="14"/>
      <c r="C33" s="14"/>
      <c r="D33" s="14"/>
      <c r="E33" s="14"/>
      <c r="F33" s="14"/>
      <c r="G33" s="14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C31D-2EB6-4A34-905F-8CA4A40E38A8}">
  <sheetPr>
    <tabColor rgb="FF92D050"/>
  </sheetPr>
  <dimension ref="A1:AA43"/>
  <sheetViews>
    <sheetView topLeftCell="U17" zoomScale="99" zoomScaleNormal="99" workbookViewId="0">
      <selection activeCell="AA27" sqref="AA27"/>
    </sheetView>
  </sheetViews>
  <sheetFormatPr defaultRowHeight="14.5" x14ac:dyDescent="0.35"/>
  <cols>
    <col min="2" max="2" width="10.36328125" bestFit="1" customWidth="1"/>
    <col min="3" max="3" width="3.6328125" bestFit="1" customWidth="1"/>
    <col min="4" max="5" width="4.36328125" bestFit="1" customWidth="1"/>
    <col min="6" max="6" width="6" bestFit="1" customWidth="1"/>
    <col min="7" max="7" width="3.36328125" bestFit="1" customWidth="1"/>
    <col min="8" max="8" width="4.1796875" bestFit="1" customWidth="1"/>
    <col min="9" max="9" width="6.1796875" bestFit="1" customWidth="1"/>
    <col min="15" max="15" width="15.1796875" bestFit="1" customWidth="1"/>
    <col min="20" max="20" width="13.1796875" customWidth="1"/>
  </cols>
  <sheetData>
    <row r="1" spans="1:10" x14ac:dyDescent="0.35">
      <c r="A1" s="50" t="s">
        <v>166</v>
      </c>
      <c r="B1" s="50"/>
      <c r="C1" s="50"/>
      <c r="D1" s="50"/>
      <c r="E1" s="50"/>
    </row>
    <row r="4" spans="1:10" x14ac:dyDescent="0.35">
      <c r="A4" s="25" t="s">
        <v>12</v>
      </c>
      <c r="B4" s="25" t="s">
        <v>76</v>
      </c>
      <c r="C4" s="25" t="s">
        <v>77</v>
      </c>
      <c r="D4" s="25" t="s">
        <v>167</v>
      </c>
      <c r="E4" s="25" t="s">
        <v>79</v>
      </c>
      <c r="F4" s="25" t="s">
        <v>80</v>
      </c>
      <c r="G4" s="25" t="s">
        <v>81</v>
      </c>
      <c r="H4" s="25" t="s">
        <v>82</v>
      </c>
      <c r="I4" s="25" t="s">
        <v>83</v>
      </c>
      <c r="J4" s="25" t="s">
        <v>214</v>
      </c>
    </row>
    <row r="5" spans="1:10" x14ac:dyDescent="0.35">
      <c r="A5" s="14">
        <v>1</v>
      </c>
      <c r="B5" s="14" t="s">
        <v>168</v>
      </c>
      <c r="C5" s="14">
        <v>80</v>
      </c>
      <c r="D5" s="14">
        <v>75</v>
      </c>
      <c r="E5" s="14">
        <v>95</v>
      </c>
      <c r="F5" s="14">
        <v>76</v>
      </c>
      <c r="G5" s="14">
        <v>95</v>
      </c>
      <c r="H5" s="14">
        <v>77</v>
      </c>
      <c r="I5" s="14">
        <f>C5+D5+E5+F5+G5+H5</f>
        <v>498</v>
      </c>
      <c r="J5">
        <f>AVERAGE(C5:G5)</f>
        <v>84.2</v>
      </c>
    </row>
    <row r="6" spans="1:10" x14ac:dyDescent="0.35">
      <c r="A6" s="14">
        <v>2</v>
      </c>
      <c r="B6" s="14" t="s">
        <v>169</v>
      </c>
      <c r="C6" s="14">
        <v>81</v>
      </c>
      <c r="D6" s="14">
        <v>76</v>
      </c>
      <c r="E6" s="14">
        <v>95</v>
      </c>
      <c r="F6" s="14">
        <v>76</v>
      </c>
      <c r="G6" s="14">
        <v>54</v>
      </c>
      <c r="H6" s="14">
        <v>65</v>
      </c>
      <c r="I6" s="14">
        <f t="shared" ref="I6:I9" si="0">C6+D6+E6+F6+G6+H6</f>
        <v>447</v>
      </c>
      <c r="J6">
        <f t="shared" ref="J6:J9" si="1">AVERAGE(C6:G6)</f>
        <v>76.400000000000006</v>
      </c>
    </row>
    <row r="7" spans="1:10" x14ac:dyDescent="0.35">
      <c r="A7" s="14">
        <v>3</v>
      </c>
      <c r="B7" s="14" t="s">
        <v>170</v>
      </c>
      <c r="C7" s="14">
        <v>82</v>
      </c>
      <c r="D7" s="14">
        <v>77</v>
      </c>
      <c r="E7" s="14">
        <v>67</v>
      </c>
      <c r="F7" s="14">
        <v>76</v>
      </c>
      <c r="G7" s="14">
        <v>76</v>
      </c>
      <c r="H7" s="14">
        <v>56</v>
      </c>
      <c r="I7" s="14">
        <f t="shared" si="0"/>
        <v>434</v>
      </c>
      <c r="J7">
        <f t="shared" si="1"/>
        <v>75.599999999999994</v>
      </c>
    </row>
    <row r="8" spans="1:10" x14ac:dyDescent="0.35">
      <c r="A8" s="14">
        <v>4</v>
      </c>
      <c r="B8" s="14" t="s">
        <v>171</v>
      </c>
      <c r="C8" s="14">
        <v>83</v>
      </c>
      <c r="D8" s="14">
        <v>78</v>
      </c>
      <c r="E8" s="14">
        <v>67</v>
      </c>
      <c r="F8" s="14">
        <v>73</v>
      </c>
      <c r="G8" s="14">
        <v>77</v>
      </c>
      <c r="H8" s="14">
        <v>67</v>
      </c>
      <c r="I8" s="14">
        <f t="shared" si="0"/>
        <v>445</v>
      </c>
      <c r="J8">
        <f t="shared" si="1"/>
        <v>75.599999999999994</v>
      </c>
    </row>
    <row r="9" spans="1:10" x14ac:dyDescent="0.35">
      <c r="A9" s="14">
        <v>5</v>
      </c>
      <c r="B9" s="14" t="s">
        <v>172</v>
      </c>
      <c r="C9" s="14">
        <v>84</v>
      </c>
      <c r="D9" s="14">
        <v>79</v>
      </c>
      <c r="E9" s="14">
        <v>66</v>
      </c>
      <c r="F9" s="14">
        <v>73</v>
      </c>
      <c r="G9" s="14">
        <v>87</v>
      </c>
      <c r="H9" s="14">
        <v>87</v>
      </c>
      <c r="I9" s="14">
        <f t="shared" si="0"/>
        <v>476</v>
      </c>
      <c r="J9">
        <f t="shared" si="1"/>
        <v>77.8</v>
      </c>
    </row>
    <row r="11" spans="1:10" x14ac:dyDescent="0.35">
      <c r="A11" s="50" t="s">
        <v>173</v>
      </c>
      <c r="B11" s="50"/>
    </row>
    <row r="13" spans="1:10" x14ac:dyDescent="0.35">
      <c r="A13" s="25" t="s">
        <v>12</v>
      </c>
      <c r="B13" s="25" t="s">
        <v>76</v>
      </c>
      <c r="C13" s="25" t="s">
        <v>77</v>
      </c>
      <c r="D13" s="25" t="s">
        <v>167</v>
      </c>
      <c r="E13" s="25" t="s">
        <v>79</v>
      </c>
      <c r="F13" s="25" t="s">
        <v>80</v>
      </c>
      <c r="G13" s="25" t="s">
        <v>81</v>
      </c>
      <c r="H13" s="25" t="s">
        <v>82</v>
      </c>
      <c r="I13" s="25" t="s">
        <v>83</v>
      </c>
    </row>
    <row r="14" spans="1:10" x14ac:dyDescent="0.35">
      <c r="A14" s="14">
        <v>1</v>
      </c>
      <c r="B14" s="14" t="s">
        <v>168</v>
      </c>
      <c r="C14" s="14">
        <v>80</v>
      </c>
      <c r="D14" s="14">
        <v>75</v>
      </c>
      <c r="E14" s="14">
        <v>95</v>
      </c>
      <c r="F14" s="14">
        <v>76</v>
      </c>
      <c r="G14" s="14">
        <v>95</v>
      </c>
      <c r="H14" s="14">
        <v>77</v>
      </c>
      <c r="I14" s="14">
        <f>SUM(C14:H14)</f>
        <v>498</v>
      </c>
    </row>
    <row r="15" spans="1:10" x14ac:dyDescent="0.35">
      <c r="A15" s="14">
        <v>2</v>
      </c>
      <c r="B15" s="14" t="s">
        <v>169</v>
      </c>
      <c r="C15" s="14">
        <v>81</v>
      </c>
      <c r="D15" s="14">
        <v>76</v>
      </c>
      <c r="E15" s="14">
        <v>95</v>
      </c>
      <c r="F15" s="14">
        <v>76</v>
      </c>
      <c r="G15" s="14">
        <v>54</v>
      </c>
      <c r="H15" s="14">
        <v>65</v>
      </c>
      <c r="I15" s="14">
        <f t="shared" ref="I15:I18" si="2">SUM(C15:H15)</f>
        <v>447</v>
      </c>
    </row>
    <row r="16" spans="1:10" x14ac:dyDescent="0.35">
      <c r="A16" s="14">
        <v>3</v>
      </c>
      <c r="B16" s="14" t="s">
        <v>170</v>
      </c>
      <c r="C16" s="14">
        <v>82</v>
      </c>
      <c r="D16" s="14">
        <v>77</v>
      </c>
      <c r="E16" s="14">
        <v>67</v>
      </c>
      <c r="F16" s="14">
        <v>76</v>
      </c>
      <c r="G16" s="14">
        <v>76</v>
      </c>
      <c r="H16" s="14">
        <v>56</v>
      </c>
      <c r="I16" s="14">
        <f t="shared" si="2"/>
        <v>434</v>
      </c>
    </row>
    <row r="17" spans="1:27" x14ac:dyDescent="0.35">
      <c r="A17" s="14">
        <v>4</v>
      </c>
      <c r="B17" s="14" t="s">
        <v>171</v>
      </c>
      <c r="C17" s="14">
        <v>83</v>
      </c>
      <c r="D17" s="14">
        <v>78</v>
      </c>
      <c r="E17" s="14">
        <v>67</v>
      </c>
      <c r="F17" s="14">
        <v>73</v>
      </c>
      <c r="G17" s="14">
        <v>77</v>
      </c>
      <c r="H17" s="14">
        <v>67</v>
      </c>
      <c r="I17" s="14">
        <f t="shared" si="2"/>
        <v>445</v>
      </c>
    </row>
    <row r="18" spans="1:27" x14ac:dyDescent="0.35">
      <c r="A18" s="14">
        <v>5</v>
      </c>
      <c r="B18" s="14" t="s">
        <v>172</v>
      </c>
      <c r="C18" s="14">
        <v>84</v>
      </c>
      <c r="D18" s="14">
        <v>79</v>
      </c>
      <c r="E18" s="14">
        <v>66</v>
      </c>
      <c r="F18" s="14">
        <v>73</v>
      </c>
      <c r="G18" s="14">
        <v>87</v>
      </c>
      <c r="H18" s="14">
        <v>87</v>
      </c>
      <c r="I18" s="14">
        <f t="shared" si="2"/>
        <v>476</v>
      </c>
    </row>
    <row r="20" spans="1:27" x14ac:dyDescent="0.35">
      <c r="A20" s="50" t="s">
        <v>174</v>
      </c>
      <c r="B20" s="50"/>
      <c r="C20" s="50"/>
      <c r="D20" s="50"/>
      <c r="E20" s="50"/>
      <c r="F20" s="50"/>
      <c r="G20" s="50"/>
    </row>
    <row r="22" spans="1:27" ht="14.5" customHeight="1" x14ac:dyDescent="0.35">
      <c r="B22" s="51" t="s">
        <v>175</v>
      </c>
      <c r="C22" s="51"/>
      <c r="D22" s="51"/>
      <c r="E22" s="51"/>
      <c r="F22" s="51"/>
      <c r="J22" s="51" t="s">
        <v>184</v>
      </c>
      <c r="K22" s="51"/>
      <c r="L22" s="51"/>
      <c r="N22" s="51" t="s">
        <v>191</v>
      </c>
      <c r="O22" s="51"/>
      <c r="Q22" s="51" t="s">
        <v>196</v>
      </c>
      <c r="R22" s="51"/>
      <c r="T22" s="51" t="s">
        <v>215</v>
      </c>
      <c r="U22" s="51"/>
      <c r="W22" s="51" t="s">
        <v>232</v>
      </c>
      <c r="X22" s="51"/>
      <c r="Z22" s="51" t="s">
        <v>237</v>
      </c>
      <c r="AA22" s="51"/>
    </row>
    <row r="24" spans="1:27" x14ac:dyDescent="0.35">
      <c r="A24" s="5" t="s">
        <v>176</v>
      </c>
      <c r="B24" s="28">
        <f>SUM(A1:G1)</f>
        <v>0</v>
      </c>
      <c r="J24" s="29" t="s">
        <v>185</v>
      </c>
      <c r="K24" s="30">
        <f>MIN(2,3)</f>
        <v>2</v>
      </c>
      <c r="N24" s="2" t="s">
        <v>192</v>
      </c>
      <c r="O24" s="32">
        <f>DATE(2002,10,24)</f>
        <v>37553</v>
      </c>
      <c r="Q24" s="28" t="s">
        <v>197</v>
      </c>
      <c r="R24" s="31" t="b">
        <f>ISTEXT(B5)</f>
        <v>1</v>
      </c>
      <c r="T24" s="35" t="s">
        <v>216</v>
      </c>
      <c r="U24" s="36" t="str">
        <f>LOWER("HI")</f>
        <v>hi</v>
      </c>
      <c r="W24" t="s">
        <v>233</v>
      </c>
      <c r="X24" t="str">
        <f>IF(10&gt;20,"HI","HELLO")</f>
        <v>HELLO</v>
      </c>
      <c r="Z24" t="s">
        <v>238</v>
      </c>
      <c r="AA24">
        <f>ROW()</f>
        <v>24</v>
      </c>
    </row>
    <row r="25" spans="1:27" x14ac:dyDescent="0.35">
      <c r="A25" s="5" t="s">
        <v>177</v>
      </c>
      <c r="B25" s="28">
        <f>PRODUCT(A1:G1)</f>
        <v>0</v>
      </c>
      <c r="J25" s="29" t="s">
        <v>186</v>
      </c>
      <c r="K25" s="30">
        <f>MAX(5,7)</f>
        <v>7</v>
      </c>
      <c r="N25" s="2" t="s">
        <v>193</v>
      </c>
      <c r="O25" s="33">
        <f ca="1">NOW()</f>
        <v>45472.776889351851</v>
      </c>
      <c r="Q25" s="28" t="s">
        <v>198</v>
      </c>
      <c r="R25" s="31" t="b">
        <f>ISNUMBER(4)</f>
        <v>1</v>
      </c>
      <c r="T25" s="35" t="s">
        <v>217</v>
      </c>
      <c r="U25" s="36" t="str">
        <f>UPPER("hiii")</f>
        <v>HIII</v>
      </c>
      <c r="W25" t="s">
        <v>234</v>
      </c>
      <c r="X25" t="b">
        <f>AND(U24&gt;U27,U25&gt;U26)</f>
        <v>1</v>
      </c>
      <c r="Z25" t="s">
        <v>239</v>
      </c>
      <c r="AA25">
        <f>COLUMN()</f>
        <v>27</v>
      </c>
    </row>
    <row r="26" spans="1:27" x14ac:dyDescent="0.35">
      <c r="A26" s="5" t="s">
        <v>178</v>
      </c>
      <c r="B26" s="28">
        <f>ABS(-15)</f>
        <v>15</v>
      </c>
      <c r="J26" s="29" t="s">
        <v>199</v>
      </c>
      <c r="K26" s="30">
        <f>AVERAGE(9,4)</f>
        <v>6.5</v>
      </c>
      <c r="N26" s="2" t="s">
        <v>194</v>
      </c>
      <c r="O26" s="32">
        <f>DATE(2001,6,5)</f>
        <v>37047</v>
      </c>
      <c r="Q26" s="28" t="s">
        <v>200</v>
      </c>
      <c r="R26" s="31" t="b">
        <f>ISLOGICAL(7)</f>
        <v>0</v>
      </c>
      <c r="T26" s="35" t="s">
        <v>218</v>
      </c>
      <c r="U26" s="36" t="str">
        <f>PROPER("HELLO")</f>
        <v>Hello</v>
      </c>
      <c r="W26" t="s">
        <v>235</v>
      </c>
      <c r="X26" t="b">
        <f>OR(10&gt;6,7&lt;7,9&lt;7)</f>
        <v>1</v>
      </c>
      <c r="Z26" t="s">
        <v>240</v>
      </c>
      <c r="AA26">
        <f>COLUMNS(A1)</f>
        <v>1</v>
      </c>
    </row>
    <row r="27" spans="1:27" x14ac:dyDescent="0.35">
      <c r="A27" s="5" t="s">
        <v>179</v>
      </c>
      <c r="B27" s="28">
        <f>SIN(45)</f>
        <v>0.85090352453411844</v>
      </c>
      <c r="J27" s="29" t="s">
        <v>187</v>
      </c>
      <c r="K27" s="30">
        <f>GEOMEAN(4,7)</f>
        <v>5.2915026221291814</v>
      </c>
      <c r="N27" s="2" t="s">
        <v>195</v>
      </c>
      <c r="O27" s="34">
        <f>TIME(10,45,25)</f>
        <v>0.44820601851851855</v>
      </c>
      <c r="Q27" s="28" t="s">
        <v>201</v>
      </c>
      <c r="R27" s="31" t="b">
        <f>ISBLANK(5)</f>
        <v>0</v>
      </c>
      <c r="T27" s="35" t="s">
        <v>219</v>
      </c>
      <c r="U27" s="36">
        <f>LEN("SALMA")</f>
        <v>5</v>
      </c>
      <c r="W27" t="s">
        <v>236</v>
      </c>
      <c r="X27" t="b">
        <f>NOT(10=20)</f>
        <v>1</v>
      </c>
      <c r="Z27" t="s">
        <v>241</v>
      </c>
      <c r="AA27" s="37" t="str">
        <f>HYPERLINK("C:\","OPEN D DRIVE")</f>
        <v>OPEN D DRIVE</v>
      </c>
    </row>
    <row r="28" spans="1:27" x14ac:dyDescent="0.35">
      <c r="A28" s="5" t="s">
        <v>180</v>
      </c>
      <c r="B28" s="28">
        <f>COS(45)</f>
        <v>0.52532198881772973</v>
      </c>
      <c r="J28" s="29" t="s">
        <v>188</v>
      </c>
      <c r="K28" s="30">
        <f>HARMEAN(9,5)</f>
        <v>6.4285714285714288</v>
      </c>
      <c r="T28" s="35" t="s">
        <v>220</v>
      </c>
      <c r="U28" s="36" t="e">
        <f>FIND("SALMA",2)</f>
        <v>#VALUE!</v>
      </c>
      <c r="Z28" t="s">
        <v>242</v>
      </c>
      <c r="AA28">
        <f>ROWS(Z18:AB18)</f>
        <v>1</v>
      </c>
    </row>
    <row r="29" spans="1:27" x14ac:dyDescent="0.35">
      <c r="A29" s="5" t="s">
        <v>181</v>
      </c>
      <c r="B29" s="28">
        <f>TAN(45)</f>
        <v>1.6197751905438615</v>
      </c>
      <c r="J29" s="29" t="s">
        <v>189</v>
      </c>
      <c r="K29" s="30">
        <f>COUNT(2,5)</f>
        <v>2</v>
      </c>
      <c r="T29" s="35" t="s">
        <v>221</v>
      </c>
      <c r="U29" s="36" t="str">
        <f>LEFT("salma",5)</f>
        <v>salma</v>
      </c>
    </row>
    <row r="30" spans="1:27" x14ac:dyDescent="0.35">
      <c r="A30" s="5" t="s">
        <v>182</v>
      </c>
      <c r="B30" s="28">
        <f>LOG(9,4)</f>
        <v>1.5849625007211563</v>
      </c>
      <c r="J30" s="29" t="s">
        <v>190</v>
      </c>
      <c r="K30" s="30">
        <f>COUNTA(2,7)</f>
        <v>2</v>
      </c>
      <c r="T30" s="35" t="s">
        <v>222</v>
      </c>
      <c r="U30" s="36" t="str">
        <f>RIGHT("vasu",3)</f>
        <v>asu</v>
      </c>
    </row>
    <row r="31" spans="1:27" x14ac:dyDescent="0.35">
      <c r="A31" s="5" t="s">
        <v>183</v>
      </c>
      <c r="B31" s="28">
        <f>POWER(2,4)</f>
        <v>16</v>
      </c>
      <c r="T31" s="35" t="s">
        <v>223</v>
      </c>
      <c r="U31" s="36" t="str">
        <f>MID("salma",2,4)</f>
        <v>alma</v>
      </c>
    </row>
    <row r="32" spans="1:27" x14ac:dyDescent="0.35">
      <c r="A32" s="5" t="s">
        <v>202</v>
      </c>
      <c r="B32" s="28">
        <f>SQRT(25)</f>
        <v>5</v>
      </c>
      <c r="T32" s="35" t="s">
        <v>224</v>
      </c>
      <c r="U32" s="36" t="str">
        <f>REPLACE(U25,1,3,"sv")</f>
        <v>svI</v>
      </c>
    </row>
    <row r="33" spans="1:21" x14ac:dyDescent="0.35">
      <c r="A33" s="5" t="s">
        <v>203</v>
      </c>
      <c r="B33" s="28">
        <f>INT(3.22)</f>
        <v>3</v>
      </c>
      <c r="T33" s="35" t="s">
        <v>225</v>
      </c>
      <c r="U33" s="36" t="str">
        <f>REPT("salma",3)</f>
        <v>salmasalmasalma</v>
      </c>
    </row>
    <row r="34" spans="1:21" x14ac:dyDescent="0.35">
      <c r="A34" s="5" t="s">
        <v>204</v>
      </c>
      <c r="B34" s="28">
        <f>CEILING(2,5)</f>
        <v>5</v>
      </c>
      <c r="T34" s="35" t="s">
        <v>226</v>
      </c>
      <c r="U34" s="36" t="b">
        <f>EXACT(U29,U31)</f>
        <v>0</v>
      </c>
    </row>
    <row r="35" spans="1:21" x14ac:dyDescent="0.35">
      <c r="A35" s="5" t="s">
        <v>205</v>
      </c>
      <c r="B35" s="28">
        <f>FLOOR(4,6)</f>
        <v>0</v>
      </c>
      <c r="T35" s="35" t="s">
        <v>227</v>
      </c>
      <c r="U35" s="36" t="str">
        <f>DOLLAR(34)</f>
        <v>₹ 34.00</v>
      </c>
    </row>
    <row r="36" spans="1:21" x14ac:dyDescent="0.35">
      <c r="A36" s="5" t="s">
        <v>206</v>
      </c>
      <c r="B36" s="28">
        <f>EVEN(7)</f>
        <v>8</v>
      </c>
      <c r="T36" s="35" t="s">
        <v>228</v>
      </c>
      <c r="U36" s="36" t="str">
        <f>CONCATENATE(U29,U31)</f>
        <v>salmaalma</v>
      </c>
    </row>
    <row r="37" spans="1:21" x14ac:dyDescent="0.35">
      <c r="A37" s="5" t="s">
        <v>207</v>
      </c>
      <c r="B37" s="28">
        <f>ODD(95)</f>
        <v>95</v>
      </c>
      <c r="T37" s="35" t="s">
        <v>229</v>
      </c>
      <c r="U37" s="36" t="str">
        <f>CHAR(24)</f>
        <v>_x0018_</v>
      </c>
    </row>
    <row r="38" spans="1:21" x14ac:dyDescent="0.35">
      <c r="A38" s="5" t="s">
        <v>208</v>
      </c>
      <c r="B38" s="28">
        <f>FACT(4)</f>
        <v>24</v>
      </c>
      <c r="T38" s="35" t="s">
        <v>230</v>
      </c>
      <c r="U38" s="36">
        <f>CODE("salmavasu")</f>
        <v>115</v>
      </c>
    </row>
    <row r="39" spans="1:21" x14ac:dyDescent="0.35">
      <c r="A39" s="5" t="s">
        <v>209</v>
      </c>
      <c r="B39" s="28" t="str">
        <f>ROMAN(454)</f>
        <v>CDLIV</v>
      </c>
      <c r="T39" s="35" t="s">
        <v>231</v>
      </c>
      <c r="U39" s="36" t="str">
        <f>SUBSTITUTE("sv",U31,"sv",3)</f>
        <v>sv</v>
      </c>
    </row>
    <row r="40" spans="1:21" x14ac:dyDescent="0.35">
      <c r="A40" s="5" t="s">
        <v>210</v>
      </c>
      <c r="B40" s="28">
        <f>RADIANS(24)</f>
        <v>0.41887902047863912</v>
      </c>
      <c r="T40" s="35"/>
      <c r="U40" s="36"/>
    </row>
    <row r="41" spans="1:21" x14ac:dyDescent="0.35">
      <c r="A41" s="5" t="s">
        <v>211</v>
      </c>
      <c r="B41" s="28">
        <f>TRUNC(10.4567,4)</f>
        <v>10.4567</v>
      </c>
      <c r="T41" s="35"/>
      <c r="U41" s="36"/>
    </row>
    <row r="42" spans="1:21" x14ac:dyDescent="0.35">
      <c r="A42" s="5" t="s">
        <v>212</v>
      </c>
      <c r="B42" s="28">
        <f>ROUND(20.11,3)</f>
        <v>20.11</v>
      </c>
      <c r="T42" s="35"/>
      <c r="U42" s="36"/>
    </row>
    <row r="43" spans="1:21" x14ac:dyDescent="0.35">
      <c r="A43" s="5" t="s">
        <v>213</v>
      </c>
      <c r="B43" s="28">
        <f>DEGREES(90)</f>
        <v>5156.6201561774087</v>
      </c>
      <c r="T43" s="35"/>
      <c r="U43" s="36"/>
    </row>
  </sheetData>
  <mergeCells count="10">
    <mergeCell ref="N22:O22"/>
    <mergeCell ref="Q22:R22"/>
    <mergeCell ref="T22:U22"/>
    <mergeCell ref="W22:X22"/>
    <mergeCell ref="Z22:AA22"/>
    <mergeCell ref="A1:E1"/>
    <mergeCell ref="A11:B11"/>
    <mergeCell ref="A20:G20"/>
    <mergeCell ref="B22:F22"/>
    <mergeCell ref="J22:L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CAE9-1882-4B53-93A2-A4264C74692C}">
  <sheetPr>
    <tabColor rgb="FFC00000"/>
  </sheetPr>
  <dimension ref="A1:L112"/>
  <sheetViews>
    <sheetView topLeftCell="A100" zoomScaleNormal="100" workbookViewId="0">
      <selection activeCell="G113" sqref="G113"/>
    </sheetView>
  </sheetViews>
  <sheetFormatPr defaultRowHeight="14.5" x14ac:dyDescent="0.35"/>
  <cols>
    <col min="1" max="1" width="4.90625" bestFit="1" customWidth="1"/>
    <col min="2" max="2" width="12.90625" customWidth="1"/>
    <col min="3" max="3" width="16.81640625" customWidth="1"/>
    <col min="4" max="4" width="16.1796875" customWidth="1"/>
    <col min="5" max="5" width="12.7265625" customWidth="1"/>
    <col min="6" max="6" width="17.36328125" customWidth="1"/>
    <col min="7" max="7" width="15.36328125" customWidth="1"/>
    <col min="8" max="8" width="21.90625" customWidth="1"/>
    <col min="9" max="9" width="19.08984375" customWidth="1"/>
    <col min="10" max="10" width="15" customWidth="1"/>
    <col min="11" max="11" width="16" customWidth="1"/>
    <col min="12" max="12" width="13.81640625" customWidth="1"/>
  </cols>
  <sheetData>
    <row r="1" spans="1:11" x14ac:dyDescent="0.35">
      <c r="A1" s="52" t="s">
        <v>243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3" spans="1:11" x14ac:dyDescent="0.35">
      <c r="A3" s="39" t="s">
        <v>244</v>
      </c>
      <c r="B3" s="39"/>
      <c r="C3" s="39"/>
      <c r="D3" s="40"/>
      <c r="E3" s="40"/>
      <c r="F3" s="40"/>
      <c r="G3" s="40"/>
      <c r="H3" s="40"/>
      <c r="I3" s="40"/>
      <c r="J3" s="40"/>
      <c r="K3" s="40"/>
    </row>
    <row r="4" spans="1:11" x14ac:dyDescent="0.35">
      <c r="A4" s="39" t="s">
        <v>245</v>
      </c>
      <c r="B4" s="39"/>
      <c r="C4" s="39"/>
      <c r="D4" s="40"/>
      <c r="E4" s="40"/>
      <c r="F4" s="40"/>
      <c r="G4" s="40"/>
      <c r="H4" s="40"/>
      <c r="I4" s="40"/>
      <c r="J4" s="40"/>
      <c r="K4" s="40"/>
    </row>
    <row r="5" spans="1:11" x14ac:dyDescent="0.35">
      <c r="A5" s="39" t="s">
        <v>246</v>
      </c>
      <c r="B5" s="39"/>
      <c r="C5" s="39"/>
      <c r="D5" s="39"/>
      <c r="E5" s="39"/>
      <c r="F5" s="39"/>
      <c r="G5" s="40"/>
      <c r="H5" s="40"/>
      <c r="I5" s="40"/>
      <c r="J5" s="40"/>
      <c r="K5" s="40"/>
    </row>
    <row r="6" spans="1:11" x14ac:dyDescent="0.35">
      <c r="A6" s="39" t="s">
        <v>247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8" spans="1:11" x14ac:dyDescent="0.35">
      <c r="A8" s="38" t="s">
        <v>12</v>
      </c>
      <c r="B8" t="s">
        <v>76</v>
      </c>
      <c r="C8" t="s">
        <v>248</v>
      </c>
      <c r="D8" t="s">
        <v>249</v>
      </c>
      <c r="E8" t="s">
        <v>250</v>
      </c>
      <c r="F8" t="s">
        <v>251</v>
      </c>
      <c r="G8" t="s">
        <v>252</v>
      </c>
      <c r="H8" t="s">
        <v>253</v>
      </c>
    </row>
    <row r="9" spans="1:11" x14ac:dyDescent="0.35">
      <c r="A9">
        <v>1</v>
      </c>
      <c r="B9" t="s">
        <v>254</v>
      </c>
      <c r="C9" t="s">
        <v>256</v>
      </c>
      <c r="D9">
        <v>200</v>
      </c>
      <c r="E9">
        <v>25</v>
      </c>
      <c r="F9">
        <v>12</v>
      </c>
      <c r="G9">
        <f>E9*8+F9</f>
        <v>212</v>
      </c>
      <c r="H9">
        <f>G9*D9</f>
        <v>42400</v>
      </c>
    </row>
    <row r="10" spans="1:11" x14ac:dyDescent="0.35">
      <c r="A10">
        <v>2</v>
      </c>
      <c r="B10" t="s">
        <v>255</v>
      </c>
      <c r="C10" t="s">
        <v>257</v>
      </c>
      <c r="D10">
        <v>150</v>
      </c>
      <c r="E10">
        <v>20</v>
      </c>
      <c r="F10">
        <v>5</v>
      </c>
      <c r="G10">
        <f t="shared" ref="G10:G13" si="0">E10*8+F10</f>
        <v>165</v>
      </c>
      <c r="H10">
        <f t="shared" ref="H10:H13" si="1">G10*D10</f>
        <v>24750</v>
      </c>
    </row>
    <row r="11" spans="1:11" x14ac:dyDescent="0.35">
      <c r="A11">
        <v>3</v>
      </c>
      <c r="B11" t="s">
        <v>258</v>
      </c>
      <c r="C11" t="s">
        <v>261</v>
      </c>
      <c r="D11">
        <v>120</v>
      </c>
      <c r="E11">
        <v>15</v>
      </c>
      <c r="F11">
        <v>3</v>
      </c>
      <c r="G11">
        <f t="shared" si="0"/>
        <v>123</v>
      </c>
      <c r="H11">
        <f t="shared" si="1"/>
        <v>14760</v>
      </c>
    </row>
    <row r="12" spans="1:11" x14ac:dyDescent="0.35">
      <c r="A12">
        <v>4</v>
      </c>
      <c r="B12" t="s">
        <v>259</v>
      </c>
      <c r="C12" t="s">
        <v>262</v>
      </c>
      <c r="D12">
        <v>145</v>
      </c>
      <c r="E12">
        <v>16</v>
      </c>
      <c r="F12">
        <v>5</v>
      </c>
      <c r="G12">
        <f t="shared" si="0"/>
        <v>133</v>
      </c>
      <c r="H12">
        <f t="shared" si="1"/>
        <v>19285</v>
      </c>
    </row>
    <row r="13" spans="1:11" x14ac:dyDescent="0.35">
      <c r="A13">
        <v>5</v>
      </c>
      <c r="B13" t="s">
        <v>260</v>
      </c>
      <c r="C13" t="s">
        <v>263</v>
      </c>
      <c r="D13">
        <v>190</v>
      </c>
      <c r="E13">
        <v>22</v>
      </c>
      <c r="F13">
        <v>10</v>
      </c>
      <c r="G13">
        <f t="shared" si="0"/>
        <v>186</v>
      </c>
      <c r="H13">
        <f t="shared" si="1"/>
        <v>35340</v>
      </c>
    </row>
    <row r="16" spans="1:11" x14ac:dyDescent="0.35">
      <c r="A16" s="5" t="s">
        <v>264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 t="s">
        <v>265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5">
      <c r="A18" s="5" t="s">
        <v>266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21" spans="1:11" x14ac:dyDescent="0.35">
      <c r="A21" t="s">
        <v>12</v>
      </c>
      <c r="B21" t="s">
        <v>76</v>
      </c>
      <c r="C21" t="s">
        <v>267</v>
      </c>
      <c r="D21" t="s">
        <v>268</v>
      </c>
      <c r="E21" t="s">
        <v>269</v>
      </c>
      <c r="F21" t="s">
        <v>250</v>
      </c>
      <c r="G21" t="s">
        <v>270</v>
      </c>
      <c r="H21" t="s">
        <v>253</v>
      </c>
    </row>
    <row r="22" spans="1:11" x14ac:dyDescent="0.35">
      <c r="A22">
        <v>1</v>
      </c>
      <c r="B22" t="s">
        <v>260</v>
      </c>
      <c r="C22" t="s">
        <v>261</v>
      </c>
      <c r="D22">
        <v>1000</v>
      </c>
      <c r="E22">
        <v>12</v>
      </c>
      <c r="F22">
        <v>25</v>
      </c>
      <c r="G22">
        <f>E22*30+F22</f>
        <v>385</v>
      </c>
      <c r="H22">
        <f>G22*D22</f>
        <v>385000</v>
      </c>
    </row>
    <row r="23" spans="1:11" x14ac:dyDescent="0.35">
      <c r="A23">
        <v>2</v>
      </c>
      <c r="B23" t="s">
        <v>271</v>
      </c>
      <c r="C23" t="s">
        <v>256</v>
      </c>
      <c r="D23">
        <v>5000</v>
      </c>
      <c r="E23">
        <v>15</v>
      </c>
      <c r="F23">
        <v>27</v>
      </c>
      <c r="G23">
        <f t="shared" ref="G23:G26" si="2">E23*30+F23</f>
        <v>477</v>
      </c>
      <c r="H23">
        <f t="shared" ref="H23:H26" si="3">G23*D23</f>
        <v>2385000</v>
      </c>
    </row>
    <row r="24" spans="1:11" x14ac:dyDescent="0.35">
      <c r="A24">
        <v>3</v>
      </c>
      <c r="B24" t="s">
        <v>258</v>
      </c>
      <c r="C24" t="s">
        <v>274</v>
      </c>
      <c r="D24">
        <v>3000</v>
      </c>
      <c r="E24">
        <v>13</v>
      </c>
      <c r="F24">
        <v>22</v>
      </c>
      <c r="G24">
        <f t="shared" si="2"/>
        <v>412</v>
      </c>
      <c r="H24">
        <f t="shared" si="3"/>
        <v>1236000</v>
      </c>
    </row>
    <row r="25" spans="1:11" x14ac:dyDescent="0.35">
      <c r="A25">
        <v>4</v>
      </c>
      <c r="B25" t="s">
        <v>272</v>
      </c>
      <c r="C25" t="s">
        <v>275</v>
      </c>
      <c r="D25">
        <v>1700</v>
      </c>
      <c r="E25">
        <v>8</v>
      </c>
      <c r="F25">
        <v>15</v>
      </c>
      <c r="G25">
        <f t="shared" si="2"/>
        <v>255</v>
      </c>
      <c r="H25">
        <f t="shared" si="3"/>
        <v>433500</v>
      </c>
    </row>
    <row r="26" spans="1:11" x14ac:dyDescent="0.35">
      <c r="A26">
        <v>5</v>
      </c>
      <c r="B26" t="s">
        <v>273</v>
      </c>
      <c r="C26" t="s">
        <v>276</v>
      </c>
      <c r="D26">
        <v>2700</v>
      </c>
      <c r="E26">
        <v>10</v>
      </c>
      <c r="F26">
        <v>18</v>
      </c>
      <c r="G26">
        <f t="shared" si="2"/>
        <v>318</v>
      </c>
      <c r="H26">
        <f t="shared" si="3"/>
        <v>858600</v>
      </c>
    </row>
    <row r="29" spans="1:11" x14ac:dyDescent="0.35">
      <c r="A29" s="5" t="s">
        <v>265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35">
      <c r="A30" s="5" t="s">
        <v>277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5">
      <c r="A31" s="5" t="s">
        <v>278</v>
      </c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35">
      <c r="A32" s="5" t="s">
        <v>279</v>
      </c>
      <c r="B32" s="5"/>
      <c r="C32" s="5"/>
      <c r="D32" s="5"/>
      <c r="E32" s="5"/>
      <c r="F32" s="5"/>
      <c r="G32" s="5"/>
      <c r="H32" s="5"/>
      <c r="I32" s="5"/>
      <c r="J32" s="5"/>
      <c r="K32" s="5"/>
    </row>
    <row r="34" spans="1:11" x14ac:dyDescent="0.35">
      <c r="A34" t="s">
        <v>12</v>
      </c>
      <c r="B34" t="s">
        <v>76</v>
      </c>
      <c r="C34" t="s">
        <v>248</v>
      </c>
      <c r="D34" t="s">
        <v>113</v>
      </c>
      <c r="E34" t="s">
        <v>280</v>
      </c>
      <c r="F34" t="s">
        <v>284</v>
      </c>
      <c r="G34" t="s">
        <v>281</v>
      </c>
      <c r="H34" t="s">
        <v>282</v>
      </c>
      <c r="I34" t="s">
        <v>283</v>
      </c>
      <c r="J34" t="s">
        <v>253</v>
      </c>
    </row>
    <row r="35" spans="1:11" x14ac:dyDescent="0.35">
      <c r="A35">
        <v>1</v>
      </c>
      <c r="B35" t="s">
        <v>286</v>
      </c>
      <c r="C35" t="s">
        <v>287</v>
      </c>
      <c r="D35">
        <v>8000</v>
      </c>
      <c r="E35">
        <v>2</v>
      </c>
      <c r="F35">
        <v>8</v>
      </c>
      <c r="G35">
        <f>E35*12+F35</f>
        <v>32</v>
      </c>
      <c r="H35">
        <f>G35*D35</f>
        <v>256000</v>
      </c>
      <c r="I35">
        <f>H35*0.05%</f>
        <v>128</v>
      </c>
      <c r="J35">
        <f>H35+I35</f>
        <v>256128</v>
      </c>
    </row>
    <row r="36" spans="1:11" x14ac:dyDescent="0.35">
      <c r="A36">
        <v>2</v>
      </c>
      <c r="B36" t="s">
        <v>285</v>
      </c>
      <c r="C36" t="s">
        <v>288</v>
      </c>
      <c r="D36">
        <v>10000</v>
      </c>
      <c r="E36">
        <v>5</v>
      </c>
      <c r="F36">
        <v>9</v>
      </c>
      <c r="G36">
        <f>E36*12+F36</f>
        <v>69</v>
      </c>
      <c r="H36">
        <f>G36*D36</f>
        <v>690000</v>
      </c>
      <c r="I36">
        <f>H36*0.05%</f>
        <v>345</v>
      </c>
      <c r="J36">
        <f>H36+I36</f>
        <v>690345</v>
      </c>
    </row>
    <row r="39" spans="1:11" x14ac:dyDescent="0.35">
      <c r="A39" s="5" t="s">
        <v>289</v>
      </c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35">
      <c r="A40" s="5" t="s">
        <v>290</v>
      </c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35">
      <c r="A41" s="5" t="s">
        <v>291</v>
      </c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5">
      <c r="A42" s="5" t="s">
        <v>292</v>
      </c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35">
      <c r="A43" s="5" t="s">
        <v>293</v>
      </c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35">
      <c r="A44" s="5" t="s">
        <v>294</v>
      </c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35">
      <c r="A45" s="5" t="s">
        <v>295</v>
      </c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35">
      <c r="A46" s="5" t="s">
        <v>296</v>
      </c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5">
      <c r="A47" s="5" t="s">
        <v>297</v>
      </c>
      <c r="B47" s="5"/>
      <c r="C47" s="5"/>
      <c r="D47" s="5"/>
      <c r="E47" s="5"/>
      <c r="F47" s="5"/>
      <c r="G47" s="5"/>
      <c r="H47" s="5"/>
      <c r="I47" s="5"/>
      <c r="J47" s="5"/>
      <c r="K47" s="5"/>
    </row>
    <row r="49" spans="1:12" x14ac:dyDescent="0.35">
      <c r="A49" t="s">
        <v>298</v>
      </c>
      <c r="B49" t="s">
        <v>76</v>
      </c>
      <c r="C49" t="s">
        <v>113</v>
      </c>
      <c r="D49" t="s">
        <v>307</v>
      </c>
      <c r="E49" t="s">
        <v>308</v>
      </c>
      <c r="F49" t="s">
        <v>299</v>
      </c>
      <c r="G49" t="s">
        <v>300</v>
      </c>
      <c r="H49" t="s">
        <v>305</v>
      </c>
      <c r="I49" t="s">
        <v>306</v>
      </c>
      <c r="J49" t="s">
        <v>309</v>
      </c>
      <c r="K49" t="s">
        <v>282</v>
      </c>
      <c r="L49" t="s">
        <v>253</v>
      </c>
    </row>
    <row r="50" spans="1:12" x14ac:dyDescent="0.35">
      <c r="A50">
        <v>1</v>
      </c>
      <c r="B50" t="s">
        <v>301</v>
      </c>
      <c r="C50">
        <v>10000</v>
      </c>
      <c r="D50">
        <f>C50*5%</f>
        <v>500</v>
      </c>
      <c r="E50">
        <f>C50*10%</f>
        <v>1000</v>
      </c>
      <c r="F50">
        <v>2</v>
      </c>
      <c r="G50">
        <f>F50*30</f>
        <v>60</v>
      </c>
      <c r="H50">
        <v>100</v>
      </c>
      <c r="I50">
        <f>H50*G50</f>
        <v>6000</v>
      </c>
      <c r="J50">
        <f>C50*0.5%</f>
        <v>50</v>
      </c>
      <c r="K50">
        <f>C50+D50+E50+I50</f>
        <v>17500</v>
      </c>
      <c r="L50">
        <f>K50-J50</f>
        <v>17450</v>
      </c>
    </row>
    <row r="51" spans="1:12" x14ac:dyDescent="0.35">
      <c r="A51">
        <v>2</v>
      </c>
      <c r="B51" t="s">
        <v>302</v>
      </c>
      <c r="C51">
        <v>20000</v>
      </c>
      <c r="D51">
        <f t="shared" ref="D51:D53" si="4">C51*5%</f>
        <v>1000</v>
      </c>
      <c r="E51">
        <f t="shared" ref="E51:E53" si="5">C51*10%</f>
        <v>2000</v>
      </c>
      <c r="F51">
        <v>3</v>
      </c>
      <c r="G51">
        <f t="shared" ref="G51:G53" si="6">F51*30</f>
        <v>90</v>
      </c>
      <c r="H51">
        <v>100</v>
      </c>
      <c r="I51">
        <f t="shared" ref="I51:I53" si="7">H51*G51</f>
        <v>9000</v>
      </c>
      <c r="J51">
        <f t="shared" ref="J51:J53" si="8">C51*0.5%</f>
        <v>100</v>
      </c>
      <c r="K51">
        <f t="shared" ref="K51:K53" si="9">C51+D51+E51+I51</f>
        <v>32000</v>
      </c>
      <c r="L51">
        <f t="shared" ref="L51:L53" si="10">K51-J51</f>
        <v>31900</v>
      </c>
    </row>
    <row r="52" spans="1:12" x14ac:dyDescent="0.35">
      <c r="A52">
        <v>3</v>
      </c>
      <c r="B52" t="s">
        <v>303</v>
      </c>
      <c r="C52">
        <v>25000</v>
      </c>
      <c r="D52">
        <f t="shared" si="4"/>
        <v>1250</v>
      </c>
      <c r="E52">
        <f t="shared" si="5"/>
        <v>2500</v>
      </c>
      <c r="F52">
        <v>4</v>
      </c>
      <c r="G52">
        <f t="shared" si="6"/>
        <v>120</v>
      </c>
      <c r="H52">
        <v>100</v>
      </c>
      <c r="I52">
        <f t="shared" si="7"/>
        <v>12000</v>
      </c>
      <c r="J52">
        <f t="shared" si="8"/>
        <v>125</v>
      </c>
      <c r="K52">
        <f t="shared" si="9"/>
        <v>40750</v>
      </c>
      <c r="L52">
        <f t="shared" si="10"/>
        <v>40625</v>
      </c>
    </row>
    <row r="53" spans="1:12" x14ac:dyDescent="0.35">
      <c r="A53">
        <v>4</v>
      </c>
      <c r="B53" t="s">
        <v>304</v>
      </c>
      <c r="C53">
        <v>30000</v>
      </c>
      <c r="D53">
        <f t="shared" si="4"/>
        <v>1500</v>
      </c>
      <c r="E53">
        <f t="shared" si="5"/>
        <v>3000</v>
      </c>
      <c r="F53">
        <v>5</v>
      </c>
      <c r="G53">
        <f t="shared" si="6"/>
        <v>150</v>
      </c>
      <c r="H53">
        <v>100</v>
      </c>
      <c r="I53">
        <f t="shared" si="7"/>
        <v>15000</v>
      </c>
      <c r="J53">
        <f t="shared" si="8"/>
        <v>150</v>
      </c>
      <c r="K53">
        <f t="shared" si="9"/>
        <v>49500</v>
      </c>
      <c r="L53">
        <f t="shared" si="10"/>
        <v>49350</v>
      </c>
    </row>
    <row r="56" spans="1:12" x14ac:dyDescent="0.35">
      <c r="A56" s="5" t="s">
        <v>310</v>
      </c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2" x14ac:dyDescent="0.35">
      <c r="A57" s="5" t="s">
        <v>311</v>
      </c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2" x14ac:dyDescent="0.35">
      <c r="A58" s="5" t="s">
        <v>312</v>
      </c>
      <c r="B58" s="5"/>
      <c r="C58" s="5"/>
      <c r="D58" s="5"/>
      <c r="E58" s="5"/>
      <c r="F58" s="5"/>
      <c r="G58" s="5"/>
      <c r="H58" s="5"/>
      <c r="I58" s="5"/>
      <c r="J58" s="5"/>
      <c r="K58" s="5"/>
    </row>
    <row r="60" spans="1:12" x14ac:dyDescent="0.35">
      <c r="A60" t="s">
        <v>12</v>
      </c>
      <c r="B60" t="s">
        <v>76</v>
      </c>
      <c r="C60" t="s">
        <v>313</v>
      </c>
      <c r="D60" t="s">
        <v>314</v>
      </c>
      <c r="E60" t="s">
        <v>315</v>
      </c>
      <c r="F60" t="s">
        <v>316</v>
      </c>
      <c r="G60" t="s">
        <v>317</v>
      </c>
      <c r="H60" t="s">
        <v>318</v>
      </c>
    </row>
    <row r="61" spans="1:12" x14ac:dyDescent="0.35">
      <c r="A61">
        <v>1</v>
      </c>
      <c r="B61" t="s">
        <v>260</v>
      </c>
      <c r="C61" t="s">
        <v>320</v>
      </c>
      <c r="D61">
        <v>5</v>
      </c>
      <c r="E61">
        <v>10000</v>
      </c>
      <c r="F61">
        <f>D61*E61</f>
        <v>50000</v>
      </c>
      <c r="G61">
        <f>F61*3%</f>
        <v>1500</v>
      </c>
      <c r="H61">
        <f>F61-G61</f>
        <v>48500</v>
      </c>
    </row>
    <row r="62" spans="1:12" x14ac:dyDescent="0.35">
      <c r="A62">
        <v>2</v>
      </c>
      <c r="B62" t="s">
        <v>271</v>
      </c>
      <c r="C62" t="s">
        <v>321</v>
      </c>
      <c r="D62">
        <v>10</v>
      </c>
      <c r="E62">
        <v>15000</v>
      </c>
      <c r="F62">
        <f t="shared" ref="F62:F64" si="11">D62*E62</f>
        <v>150000</v>
      </c>
      <c r="G62">
        <f>F62*5%</f>
        <v>7500</v>
      </c>
      <c r="H62">
        <f t="shared" ref="H62:H64" si="12">F62-G62</f>
        <v>142500</v>
      </c>
    </row>
    <row r="63" spans="1:12" x14ac:dyDescent="0.35">
      <c r="A63">
        <v>3</v>
      </c>
      <c r="B63" t="s">
        <v>258</v>
      </c>
      <c r="C63" t="s">
        <v>322</v>
      </c>
      <c r="D63">
        <v>15</v>
      </c>
      <c r="E63">
        <v>20000</v>
      </c>
      <c r="F63">
        <f t="shared" si="11"/>
        <v>300000</v>
      </c>
      <c r="G63">
        <f>F63*6%</f>
        <v>18000</v>
      </c>
      <c r="H63">
        <f t="shared" si="12"/>
        <v>282000</v>
      </c>
    </row>
    <row r="64" spans="1:12" x14ac:dyDescent="0.35">
      <c r="A64">
        <v>4</v>
      </c>
      <c r="B64" t="s">
        <v>319</v>
      </c>
      <c r="C64" t="s">
        <v>323</v>
      </c>
      <c r="D64">
        <v>3</v>
      </c>
      <c r="E64">
        <v>25000</v>
      </c>
      <c r="F64">
        <f t="shared" si="11"/>
        <v>75000</v>
      </c>
      <c r="G64">
        <f>F64*10%</f>
        <v>7500</v>
      </c>
      <c r="H64">
        <f t="shared" si="12"/>
        <v>67500</v>
      </c>
    </row>
    <row r="67" spans="1:11" x14ac:dyDescent="0.35">
      <c r="A67" s="5" t="s">
        <v>324</v>
      </c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35">
      <c r="A68" s="5" t="s">
        <v>325</v>
      </c>
      <c r="B68" s="5"/>
      <c r="C68" s="5"/>
      <c r="D68" s="5"/>
      <c r="E68" s="5"/>
      <c r="F68" s="5"/>
      <c r="G68" s="5"/>
      <c r="H68" s="5"/>
      <c r="I68" s="5"/>
      <c r="J68" s="5"/>
      <c r="K68" s="5"/>
    </row>
    <row r="70" spans="1:11" x14ac:dyDescent="0.35">
      <c r="A70" t="s">
        <v>326</v>
      </c>
      <c r="B70" t="s">
        <v>327</v>
      </c>
      <c r="C70" t="s">
        <v>328</v>
      </c>
    </row>
    <row r="71" spans="1:11" x14ac:dyDescent="0.35">
      <c r="A71">
        <v>2007</v>
      </c>
      <c r="B71">
        <f>MOD(A71,4)</f>
        <v>3</v>
      </c>
      <c r="C71" t="str">
        <f>IF(B71=0,"LEAP","NOT LEAP")</f>
        <v>NOT LEAP</v>
      </c>
    </row>
    <row r="72" spans="1:11" x14ac:dyDescent="0.35">
      <c r="A72">
        <v>2008</v>
      </c>
      <c r="B72">
        <f t="shared" ref="B72:B74" si="13">MOD(A72,4)</f>
        <v>0</v>
      </c>
      <c r="C72" t="str">
        <f t="shared" ref="C72:C74" si="14">IF(B72=0,"LEAP","NOT LEAP")</f>
        <v>LEAP</v>
      </c>
    </row>
    <row r="73" spans="1:11" x14ac:dyDescent="0.35">
      <c r="A73">
        <v>2009</v>
      </c>
      <c r="B73">
        <f t="shared" si="13"/>
        <v>1</v>
      </c>
      <c r="C73" t="str">
        <f t="shared" si="14"/>
        <v>NOT LEAP</v>
      </c>
    </row>
    <row r="74" spans="1:11" x14ac:dyDescent="0.35">
      <c r="A74">
        <v>2010</v>
      </c>
      <c r="B74">
        <f t="shared" si="13"/>
        <v>2</v>
      </c>
      <c r="C74" t="str">
        <f t="shared" si="14"/>
        <v>NOT LEAP</v>
      </c>
    </row>
    <row r="77" spans="1:11" x14ac:dyDescent="0.35">
      <c r="A77" s="5" t="s">
        <v>329</v>
      </c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35">
      <c r="A78" s="5" t="s">
        <v>330</v>
      </c>
      <c r="B78" s="5"/>
      <c r="C78" s="5"/>
      <c r="D78" s="5"/>
      <c r="E78" s="5"/>
      <c r="F78" s="5"/>
      <c r="G78" s="5"/>
      <c r="H78" s="5"/>
      <c r="I78" s="5"/>
      <c r="J78" s="5"/>
      <c r="K78" s="5"/>
    </row>
    <row r="80" spans="1:11" x14ac:dyDescent="0.35">
      <c r="A80" t="s">
        <v>12</v>
      </c>
      <c r="B80" t="s">
        <v>331</v>
      </c>
      <c r="C80" t="s">
        <v>327</v>
      </c>
      <c r="D80" t="s">
        <v>332</v>
      </c>
    </row>
    <row r="81" spans="1:9" x14ac:dyDescent="0.35">
      <c r="A81">
        <v>1</v>
      </c>
      <c r="B81">
        <v>10</v>
      </c>
      <c r="C81">
        <f>MOD(B81,2)</f>
        <v>0</v>
      </c>
      <c r="D81" t="str">
        <f>IF(C81=0,"EVEN","ODD")</f>
        <v>EVEN</v>
      </c>
    </row>
    <row r="82" spans="1:9" x14ac:dyDescent="0.35">
      <c r="A82">
        <v>2</v>
      </c>
      <c r="B82">
        <v>7</v>
      </c>
      <c r="C82">
        <f t="shared" ref="C82:C85" si="15">MOD(B82,2)</f>
        <v>1</v>
      </c>
      <c r="D82" t="str">
        <f t="shared" ref="D82:D85" si="16">IF(C82=0,"EVEN","ODD")</f>
        <v>ODD</v>
      </c>
    </row>
    <row r="83" spans="1:9" x14ac:dyDescent="0.35">
      <c r="A83">
        <v>3</v>
      </c>
      <c r="B83">
        <v>44</v>
      </c>
      <c r="C83">
        <f t="shared" si="15"/>
        <v>0</v>
      </c>
      <c r="D83" t="str">
        <f t="shared" si="16"/>
        <v>EVEN</v>
      </c>
    </row>
    <row r="84" spans="1:9" x14ac:dyDescent="0.35">
      <c r="A84">
        <v>4</v>
      </c>
      <c r="B84">
        <v>39</v>
      </c>
      <c r="C84">
        <f t="shared" si="15"/>
        <v>1</v>
      </c>
      <c r="D84" t="str">
        <f t="shared" si="16"/>
        <v>ODD</v>
      </c>
    </row>
    <row r="85" spans="1:9" x14ac:dyDescent="0.35">
      <c r="A85">
        <v>5</v>
      </c>
      <c r="B85">
        <v>98</v>
      </c>
      <c r="C85">
        <f t="shared" si="15"/>
        <v>0</v>
      </c>
      <c r="D85" t="str">
        <f t="shared" si="16"/>
        <v>EVEN</v>
      </c>
    </row>
    <row r="88" spans="1:9" x14ac:dyDescent="0.35">
      <c r="A88" s="5" t="s">
        <v>333</v>
      </c>
      <c r="B88" s="5"/>
      <c r="C88" s="5"/>
      <c r="D88" s="5"/>
      <c r="E88" s="5"/>
      <c r="F88" s="5"/>
      <c r="G88" s="5"/>
      <c r="H88" s="5"/>
      <c r="I88" s="5"/>
    </row>
    <row r="89" spans="1:9" ht="16.5" x14ac:dyDescent="0.35">
      <c r="A89" s="5" t="s">
        <v>334</v>
      </c>
      <c r="B89" s="5"/>
      <c r="C89" s="5"/>
      <c r="D89" s="5"/>
      <c r="E89" s="5"/>
      <c r="F89" s="5"/>
      <c r="G89" s="5"/>
      <c r="H89" s="5"/>
      <c r="I89" s="5"/>
    </row>
    <row r="91" spans="1:9" x14ac:dyDescent="0.35">
      <c r="A91" t="s">
        <v>335</v>
      </c>
      <c r="B91" t="s">
        <v>336</v>
      </c>
      <c r="C91" t="s">
        <v>337</v>
      </c>
    </row>
    <row r="92" spans="1:9" x14ac:dyDescent="0.35">
      <c r="A92">
        <v>30</v>
      </c>
      <c r="B92">
        <f>A92*3.14*A92*A92</f>
        <v>84780</v>
      </c>
      <c r="C92">
        <f>2*3.14*A92</f>
        <v>188.4</v>
      </c>
    </row>
    <row r="93" spans="1:9" x14ac:dyDescent="0.35">
      <c r="A93">
        <v>25</v>
      </c>
      <c r="B93">
        <f t="shared" ref="B93:B94" si="17">A93*3.14*A93*A93</f>
        <v>49062.5</v>
      </c>
      <c r="C93">
        <f t="shared" ref="C93:C94" si="18">2*3.14*A93</f>
        <v>157</v>
      </c>
    </row>
    <row r="94" spans="1:9" x14ac:dyDescent="0.35">
      <c r="A94">
        <v>22</v>
      </c>
      <c r="B94">
        <f t="shared" si="17"/>
        <v>33434.720000000001</v>
      </c>
      <c r="C94">
        <f t="shared" si="18"/>
        <v>138.16</v>
      </c>
    </row>
    <row r="97" spans="1:11" x14ac:dyDescent="0.35">
      <c r="A97" s="5" t="s">
        <v>338</v>
      </c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35">
      <c r="A98" s="5" t="s">
        <v>339</v>
      </c>
      <c r="B98" s="5"/>
      <c r="C98" s="5"/>
      <c r="D98" s="5"/>
      <c r="E98" s="5"/>
      <c r="F98" s="5"/>
      <c r="G98" s="5"/>
      <c r="H98" s="5"/>
      <c r="I98" s="5"/>
      <c r="J98" s="5"/>
      <c r="K98" s="5"/>
    </row>
    <row r="100" spans="1:11" x14ac:dyDescent="0.35">
      <c r="A100" t="s">
        <v>12</v>
      </c>
      <c r="B100" t="s">
        <v>340</v>
      </c>
      <c r="C100" t="s">
        <v>341</v>
      </c>
      <c r="D100" t="s">
        <v>336</v>
      </c>
      <c r="E100" t="s">
        <v>337</v>
      </c>
    </row>
    <row r="101" spans="1:11" x14ac:dyDescent="0.35">
      <c r="A101">
        <v>1</v>
      </c>
      <c r="B101">
        <v>20</v>
      </c>
      <c r="C101">
        <v>45</v>
      </c>
      <c r="D101">
        <f>B101*C101</f>
        <v>900</v>
      </c>
      <c r="E101">
        <f>2*(B101+C101)</f>
        <v>130</v>
      </c>
    </row>
    <row r="102" spans="1:11" x14ac:dyDescent="0.35">
      <c r="A102">
        <v>2</v>
      </c>
      <c r="B102">
        <v>55</v>
      </c>
      <c r="C102">
        <v>66</v>
      </c>
      <c r="D102">
        <f t="shared" ref="D102:D104" si="19">B102*C102</f>
        <v>3630</v>
      </c>
      <c r="E102">
        <f t="shared" ref="E102:E104" si="20">2*(B102+C102)</f>
        <v>242</v>
      </c>
    </row>
    <row r="103" spans="1:11" x14ac:dyDescent="0.35">
      <c r="A103">
        <v>3</v>
      </c>
      <c r="B103">
        <v>44</v>
      </c>
      <c r="C103">
        <v>77</v>
      </c>
      <c r="D103">
        <f t="shared" si="19"/>
        <v>3388</v>
      </c>
      <c r="E103">
        <f t="shared" si="20"/>
        <v>242</v>
      </c>
    </row>
    <row r="104" spans="1:11" x14ac:dyDescent="0.35">
      <c r="A104">
        <v>4</v>
      </c>
      <c r="B104">
        <v>34</v>
      </c>
      <c r="C104">
        <v>56</v>
      </c>
      <c r="D104">
        <f t="shared" si="19"/>
        <v>1904</v>
      </c>
      <c r="E104">
        <f t="shared" si="20"/>
        <v>180</v>
      </c>
    </row>
    <row r="106" spans="1:11" x14ac:dyDescent="0.35">
      <c r="A106" s="5" t="s">
        <v>345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x14ac:dyDescent="0.35">
      <c r="A107" s="5" t="s">
        <v>346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9" spans="1:11" x14ac:dyDescent="0.35">
      <c r="B109" t="s">
        <v>342</v>
      </c>
      <c r="C109" t="s">
        <v>343</v>
      </c>
      <c r="E109" t="s">
        <v>343</v>
      </c>
      <c r="F109" t="s">
        <v>344</v>
      </c>
    </row>
    <row r="110" spans="1:11" x14ac:dyDescent="0.35">
      <c r="B110">
        <v>33</v>
      </c>
      <c r="C110">
        <f>9/5*(B110+32)</f>
        <v>117</v>
      </c>
      <c r="E110">
        <v>117</v>
      </c>
      <c r="F110">
        <f>5/9*(E110)-32</f>
        <v>33</v>
      </c>
    </row>
    <row r="111" spans="1:11" x14ac:dyDescent="0.35">
      <c r="B111">
        <v>21</v>
      </c>
      <c r="C111">
        <f t="shared" ref="C111:C112" si="21">9/5*(B111+32)</f>
        <v>95.4</v>
      </c>
      <c r="E111">
        <v>95.4</v>
      </c>
      <c r="F111">
        <f t="shared" ref="F111:F112" si="22">5/9*(E111)-32</f>
        <v>21.000000000000007</v>
      </c>
    </row>
    <row r="112" spans="1:11" x14ac:dyDescent="0.35">
      <c r="B112">
        <v>34</v>
      </c>
      <c r="C112">
        <f t="shared" si="21"/>
        <v>118.8</v>
      </c>
      <c r="E112">
        <v>118.8</v>
      </c>
      <c r="F112">
        <f t="shared" si="22"/>
        <v>34</v>
      </c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8C1D-E55C-46AA-80AD-9A17D47646EC}">
  <sheetPr>
    <tabColor theme="7" tint="0.39997558519241921"/>
  </sheetPr>
  <dimension ref="A1:N17"/>
  <sheetViews>
    <sheetView tabSelected="1" zoomScale="95" zoomScaleNormal="95" workbookViewId="0">
      <selection activeCell="D20" sqref="D20"/>
    </sheetView>
  </sheetViews>
  <sheetFormatPr defaultRowHeight="14.5" x14ac:dyDescent="0.35"/>
  <cols>
    <col min="1" max="1" width="16.6328125" customWidth="1"/>
    <col min="2" max="2" width="17.81640625" customWidth="1"/>
    <col min="3" max="3" width="20.1796875" customWidth="1"/>
    <col min="4" max="4" width="18.90625" customWidth="1"/>
    <col min="7" max="7" width="16.81640625" customWidth="1"/>
    <col min="8" max="8" width="15.81640625" customWidth="1"/>
    <col min="9" max="9" width="11.26953125" customWidth="1"/>
    <col min="10" max="10" width="15.54296875" customWidth="1"/>
    <col min="11" max="11" width="19.6328125" customWidth="1"/>
    <col min="12" max="12" width="13.26953125" customWidth="1"/>
    <col min="13" max="13" width="13.54296875" customWidth="1"/>
  </cols>
  <sheetData>
    <row r="1" spans="1:14" x14ac:dyDescent="0.35">
      <c r="A1" s="41"/>
      <c r="B1" s="41"/>
      <c r="C1" s="41"/>
      <c r="D1" s="41"/>
      <c r="E1" s="41"/>
      <c r="F1" s="5" t="s">
        <v>381</v>
      </c>
      <c r="G1" s="5"/>
      <c r="H1" s="5"/>
      <c r="I1" s="5"/>
      <c r="J1" s="5"/>
      <c r="K1" s="5"/>
      <c r="L1" s="5"/>
      <c r="M1" s="5"/>
      <c r="N1" s="5"/>
    </row>
    <row r="3" spans="1:14" x14ac:dyDescent="0.35">
      <c r="A3" s="14" t="s">
        <v>347</v>
      </c>
      <c r="B3" s="14" t="s">
        <v>348</v>
      </c>
      <c r="C3" s="14" t="s">
        <v>349</v>
      </c>
      <c r="D3" s="14" t="s">
        <v>350</v>
      </c>
      <c r="G3" s="42" t="s">
        <v>367</v>
      </c>
      <c r="H3" s="42" t="s">
        <v>368</v>
      </c>
      <c r="I3" s="42" t="s">
        <v>369</v>
      </c>
      <c r="J3" s="42" t="s">
        <v>177</v>
      </c>
      <c r="K3" s="42" t="s">
        <v>370</v>
      </c>
      <c r="L3" s="42" t="s">
        <v>371</v>
      </c>
      <c r="M3" s="42" t="s">
        <v>372</v>
      </c>
    </row>
    <row r="4" spans="1:14" x14ac:dyDescent="0.35">
      <c r="A4" s="14">
        <v>20040718</v>
      </c>
      <c r="B4" s="14" t="s">
        <v>351</v>
      </c>
      <c r="C4" s="14" t="s">
        <v>359</v>
      </c>
      <c r="D4" s="14">
        <v>132.6</v>
      </c>
      <c r="G4" s="43">
        <v>45320</v>
      </c>
      <c r="H4" s="42" t="s">
        <v>373</v>
      </c>
      <c r="I4" s="42" t="s">
        <v>375</v>
      </c>
      <c r="J4" s="42" t="s">
        <v>378</v>
      </c>
      <c r="K4" s="42">
        <v>8</v>
      </c>
      <c r="L4" s="44">
        <v>1592</v>
      </c>
      <c r="M4" s="42">
        <v>563</v>
      </c>
    </row>
    <row r="5" spans="1:14" x14ac:dyDescent="0.35">
      <c r="A5" s="14">
        <v>20040718</v>
      </c>
      <c r="B5" s="14" t="s">
        <v>352</v>
      </c>
      <c r="C5" s="14" t="s">
        <v>360</v>
      </c>
      <c r="D5" s="14">
        <v>8.7848000000000006</v>
      </c>
      <c r="G5" s="43">
        <v>45320</v>
      </c>
      <c r="H5" s="42" t="s">
        <v>373</v>
      </c>
      <c r="I5" s="42" t="s">
        <v>375</v>
      </c>
      <c r="J5" s="42" t="s">
        <v>379</v>
      </c>
      <c r="K5" s="42">
        <v>8</v>
      </c>
      <c r="L5" s="42">
        <v>1088</v>
      </c>
      <c r="M5" s="42">
        <v>397</v>
      </c>
    </row>
    <row r="6" spans="1:14" x14ac:dyDescent="0.35">
      <c r="A6" s="14">
        <v>20040718</v>
      </c>
      <c r="B6" s="14" t="s">
        <v>353</v>
      </c>
      <c r="C6" s="14" t="s">
        <v>361</v>
      </c>
      <c r="D6" s="14">
        <v>27.614000000000001</v>
      </c>
      <c r="G6" s="43">
        <v>45320</v>
      </c>
      <c r="H6" s="42" t="s">
        <v>373</v>
      </c>
      <c r="I6" s="42" t="s">
        <v>376</v>
      </c>
      <c r="J6" s="42" t="s">
        <v>380</v>
      </c>
      <c r="K6" s="42">
        <v>8</v>
      </c>
      <c r="L6" s="42">
        <v>1680</v>
      </c>
      <c r="M6" s="42">
        <v>753</v>
      </c>
    </row>
    <row r="7" spans="1:14" x14ac:dyDescent="0.35">
      <c r="A7" s="14">
        <v>20040718</v>
      </c>
      <c r="B7" s="14" t="s">
        <v>354</v>
      </c>
      <c r="C7" s="14" t="s">
        <v>362</v>
      </c>
      <c r="D7" s="14">
        <v>43.072899999999997</v>
      </c>
      <c r="G7" s="43">
        <v>45320</v>
      </c>
      <c r="H7" s="42" t="s">
        <v>373</v>
      </c>
      <c r="I7" s="42" t="s">
        <v>376</v>
      </c>
      <c r="J7" s="42" t="s">
        <v>378</v>
      </c>
      <c r="K7" s="42">
        <v>9</v>
      </c>
      <c r="L7" s="42">
        <v>2133</v>
      </c>
      <c r="M7" s="42">
        <v>923</v>
      </c>
    </row>
    <row r="8" spans="1:14" x14ac:dyDescent="0.35">
      <c r="A8" s="14">
        <v>20040718</v>
      </c>
      <c r="B8" s="14" t="s">
        <v>355</v>
      </c>
      <c r="C8" s="14" t="s">
        <v>363</v>
      </c>
      <c r="D8" s="14">
        <v>65.725399999999993</v>
      </c>
      <c r="G8" s="43">
        <v>45320</v>
      </c>
      <c r="H8" s="42" t="s">
        <v>373</v>
      </c>
      <c r="I8" s="42" t="s">
        <v>376</v>
      </c>
      <c r="J8" s="42" t="s">
        <v>379</v>
      </c>
      <c r="K8" s="42">
        <v>10</v>
      </c>
      <c r="L8" s="42">
        <v>1610</v>
      </c>
      <c r="M8" s="42">
        <v>579</v>
      </c>
    </row>
    <row r="9" spans="1:14" x14ac:dyDescent="0.35">
      <c r="A9" s="14">
        <v>20040718</v>
      </c>
      <c r="B9" s="14" t="s">
        <v>356</v>
      </c>
      <c r="C9" s="14" t="s">
        <v>364</v>
      </c>
      <c r="D9" s="14">
        <v>4.4089999999999998</v>
      </c>
      <c r="G9" s="43">
        <v>45320</v>
      </c>
      <c r="H9" s="42" t="s">
        <v>373</v>
      </c>
      <c r="I9" s="42" t="s">
        <v>377</v>
      </c>
      <c r="J9" s="42" t="s">
        <v>380</v>
      </c>
      <c r="K9" s="42">
        <v>10</v>
      </c>
      <c r="L9" s="42">
        <v>1540</v>
      </c>
      <c r="M9" s="42">
        <v>570</v>
      </c>
    </row>
    <row r="10" spans="1:14" x14ac:dyDescent="0.35">
      <c r="A10" s="14">
        <v>20040718</v>
      </c>
      <c r="B10" s="14" t="s">
        <v>357</v>
      </c>
      <c r="C10" s="14" t="s">
        <v>365</v>
      </c>
      <c r="D10" s="14">
        <v>35.547899999999998</v>
      </c>
      <c r="G10" s="43">
        <v>45320</v>
      </c>
      <c r="H10" s="42" t="s">
        <v>373</v>
      </c>
      <c r="I10" s="42" t="s">
        <v>377</v>
      </c>
      <c r="J10" s="42" t="s">
        <v>378</v>
      </c>
      <c r="K10" s="42">
        <v>7</v>
      </c>
      <c r="L10" s="42">
        <v>1316</v>
      </c>
      <c r="M10" s="42">
        <v>428</v>
      </c>
    </row>
    <row r="11" spans="1:14" x14ac:dyDescent="0.35">
      <c r="A11" s="14">
        <v>2004071</v>
      </c>
      <c r="B11" s="14" t="s">
        <v>358</v>
      </c>
      <c r="C11" s="14" t="s">
        <v>366</v>
      </c>
      <c r="D11" s="14">
        <v>38.664000000000001</v>
      </c>
      <c r="G11" s="43">
        <v>45320</v>
      </c>
      <c r="H11" s="42" t="s">
        <v>373</v>
      </c>
      <c r="I11" s="42" t="s">
        <v>377</v>
      </c>
      <c r="J11" s="42" t="s">
        <v>379</v>
      </c>
      <c r="K11" s="42">
        <v>7</v>
      </c>
      <c r="L11" s="42">
        <v>1799</v>
      </c>
      <c r="M11" s="42">
        <v>709</v>
      </c>
    </row>
    <row r="12" spans="1:14" x14ac:dyDescent="0.35">
      <c r="G12" s="43">
        <v>45320</v>
      </c>
      <c r="H12" s="42" t="s">
        <v>374</v>
      </c>
      <c r="I12" s="42" t="s">
        <v>375</v>
      </c>
      <c r="J12" s="42" t="s">
        <v>380</v>
      </c>
      <c r="K12" s="42">
        <v>8</v>
      </c>
      <c r="L12" s="42">
        <v>1624</v>
      </c>
      <c r="M12" s="42">
        <v>621</v>
      </c>
    </row>
    <row r="13" spans="1:14" x14ac:dyDescent="0.35">
      <c r="G13" s="43">
        <v>45320</v>
      </c>
      <c r="H13" s="42" t="s">
        <v>374</v>
      </c>
      <c r="I13" s="42" t="s">
        <v>375</v>
      </c>
      <c r="J13" s="42" t="s">
        <v>378</v>
      </c>
      <c r="K13" s="42">
        <v>6</v>
      </c>
      <c r="L13" s="42">
        <v>726</v>
      </c>
      <c r="M13" s="42">
        <v>236</v>
      </c>
    </row>
    <row r="14" spans="1:14" x14ac:dyDescent="0.35">
      <c r="G14" s="43">
        <v>45320</v>
      </c>
      <c r="H14" s="42" t="s">
        <v>374</v>
      </c>
      <c r="I14" s="42" t="s">
        <v>375</v>
      </c>
      <c r="J14" s="42" t="s">
        <v>379</v>
      </c>
      <c r="K14" s="42">
        <v>9</v>
      </c>
      <c r="L14" s="42">
        <v>2277</v>
      </c>
      <c r="M14" s="42">
        <v>966</v>
      </c>
    </row>
    <row r="15" spans="1:14" x14ac:dyDescent="0.35">
      <c r="G15" s="43">
        <v>45320</v>
      </c>
      <c r="H15" s="42" t="s">
        <v>374</v>
      </c>
      <c r="I15" s="42" t="s">
        <v>376</v>
      </c>
      <c r="J15" s="42" t="s">
        <v>380</v>
      </c>
      <c r="K15" s="42">
        <v>6</v>
      </c>
      <c r="L15" s="42">
        <v>714</v>
      </c>
      <c r="M15" s="42">
        <v>221</v>
      </c>
    </row>
    <row r="16" spans="1:14" x14ac:dyDescent="0.35">
      <c r="G16" s="43">
        <v>45320</v>
      </c>
      <c r="H16" s="42" t="s">
        <v>374</v>
      </c>
      <c r="I16" s="42" t="s">
        <v>376</v>
      </c>
      <c r="J16" s="42" t="s">
        <v>378</v>
      </c>
      <c r="K16" s="42">
        <v>9</v>
      </c>
      <c r="L16" s="42">
        <v>2682</v>
      </c>
      <c r="M16" s="42">
        <v>1023</v>
      </c>
    </row>
    <row r="17" spans="7:13" x14ac:dyDescent="0.35">
      <c r="G17" s="42"/>
      <c r="H17" s="42"/>
      <c r="I17" s="42"/>
      <c r="J17" s="42"/>
      <c r="K17" s="42"/>
      <c r="L17" s="42"/>
      <c r="M17" s="42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4AF0-4631-4906-B215-5A4D1B777236}">
  <sheetPr>
    <tabColor rgb="FF002060"/>
  </sheetPr>
  <dimension ref="A2:M8"/>
  <sheetViews>
    <sheetView workbookViewId="0">
      <selection activeCell="K3" sqref="K3"/>
    </sheetView>
  </sheetViews>
  <sheetFormatPr defaultRowHeight="14.5" x14ac:dyDescent="0.35"/>
  <cols>
    <col min="1" max="1" width="4.90625" bestFit="1" customWidth="1"/>
    <col min="2" max="2" width="10.36328125" bestFit="1" customWidth="1"/>
    <col min="3" max="3" width="3.6328125" bestFit="1" customWidth="1"/>
    <col min="4" max="4" width="3.90625" bestFit="1" customWidth="1"/>
    <col min="5" max="5" width="4.36328125" bestFit="1" customWidth="1"/>
    <col min="6" max="6" width="6" bestFit="1" customWidth="1"/>
    <col min="7" max="7" width="3.36328125" bestFit="1" customWidth="1"/>
    <col min="8" max="8" width="4.1796875" bestFit="1" customWidth="1"/>
    <col min="9" max="9" width="6.1796875" bestFit="1" customWidth="1"/>
    <col min="10" max="10" width="8.90625" customWidth="1"/>
  </cols>
  <sheetData>
    <row r="2" spans="1:13" x14ac:dyDescent="0.35">
      <c r="A2" s="46" t="s">
        <v>12</v>
      </c>
      <c r="B2" s="46" t="s">
        <v>76</v>
      </c>
      <c r="C2" s="46" t="s">
        <v>77</v>
      </c>
      <c r="D2" s="46" t="s">
        <v>78</v>
      </c>
      <c r="E2" s="46" t="s">
        <v>79</v>
      </c>
      <c r="F2" s="46" t="s">
        <v>80</v>
      </c>
      <c r="G2" s="46" t="s">
        <v>81</v>
      </c>
      <c r="H2" s="46" t="s">
        <v>82</v>
      </c>
      <c r="I2" s="46" t="s">
        <v>83</v>
      </c>
      <c r="J2" s="46" t="s">
        <v>214</v>
      </c>
      <c r="K2" s="46" t="s">
        <v>385</v>
      </c>
      <c r="L2" s="46" t="s">
        <v>387</v>
      </c>
      <c r="M2" s="46" t="s">
        <v>388</v>
      </c>
    </row>
    <row r="3" spans="1:13" x14ac:dyDescent="0.35">
      <c r="A3" s="14">
        <v>1</v>
      </c>
      <c r="B3" s="14" t="s">
        <v>382</v>
      </c>
      <c r="C3" s="14">
        <v>85</v>
      </c>
      <c r="D3" s="14">
        <v>95</v>
      </c>
      <c r="E3" s="14">
        <v>74</v>
      </c>
      <c r="F3" s="14">
        <v>84</v>
      </c>
      <c r="G3" s="14">
        <v>74</v>
      </c>
      <c r="H3" s="14">
        <v>87</v>
      </c>
      <c r="I3" s="14">
        <f>SUM(C3:H3)</f>
        <v>499</v>
      </c>
      <c r="J3" s="45">
        <f>AVERAGE(C3:H3)</f>
        <v>83.166666666666671</v>
      </c>
      <c r="K3" s="14" t="str">
        <f>IF(I3&gt;=210,"PASS","FAIL")</f>
        <v>PASS</v>
      </c>
      <c r="L3" t="str">
        <f>IF(AND(C3&gt;=35,D3&gt;=35,E3&gt;=35,F3&gt;=35,G3&gt;=35,H3&gt;=35),"Pass","Fail")</f>
        <v>Pass</v>
      </c>
      <c r="M3" t="str">
        <f>IF(J3&gt;=90,"A+",IF(J3&gt;=80,"A",IF(J3&gt;=60,"B",IF(J3&gt;=40,"C",IF(J3&gt;=35,"D","fail")))))</f>
        <v>A</v>
      </c>
    </row>
    <row r="4" spans="1:13" x14ac:dyDescent="0.35">
      <c r="A4" s="14">
        <v>2</v>
      </c>
      <c r="B4" s="14" t="s">
        <v>169</v>
      </c>
      <c r="C4" s="14">
        <v>84</v>
      </c>
      <c r="D4" s="14">
        <v>95</v>
      </c>
      <c r="E4" s="14">
        <v>74</v>
      </c>
      <c r="F4" s="14">
        <v>74</v>
      </c>
      <c r="G4" s="14">
        <v>84</v>
      </c>
      <c r="H4" s="14">
        <v>74</v>
      </c>
      <c r="I4" s="14">
        <f t="shared" ref="I4:I8" si="0">SUM(C4:H4)</f>
        <v>485</v>
      </c>
      <c r="J4" s="45">
        <f t="shared" ref="J4:J8" si="1">AVERAGE(C4:H4)</f>
        <v>80.833333333333329</v>
      </c>
      <c r="K4" s="14" t="str">
        <f t="shared" ref="K4:K8" si="2">IF(I4&gt;=210,"PASS","FAIL")</f>
        <v>PASS</v>
      </c>
      <c r="L4" t="str">
        <f t="shared" ref="L4:L8" si="3">IF(AND(C4&gt;=35,D4&gt;=35,E4&gt;=35,F4&gt;=35,G4&gt;=35,H4&gt;=35),"Pass","Fail")</f>
        <v>Pass</v>
      </c>
      <c r="M4" t="str">
        <f>IF(J4&gt;=90,"A+",IF(J4&gt;=80,"A",IF(J4&gt;=60,"B",IF(J4&gt;=40,"C",IF(J4&gt;=35,"D","fail")))))</f>
        <v>A</v>
      </c>
    </row>
    <row r="5" spans="1:13" x14ac:dyDescent="0.35">
      <c r="A5" s="14">
        <v>3</v>
      </c>
      <c r="B5" s="14" t="s">
        <v>170</v>
      </c>
      <c r="C5" s="14">
        <v>74</v>
      </c>
      <c r="D5" s="14">
        <v>74</v>
      </c>
      <c r="E5" s="14">
        <v>95</v>
      </c>
      <c r="F5" s="14">
        <v>74</v>
      </c>
      <c r="G5" s="14">
        <v>75</v>
      </c>
      <c r="H5" s="14">
        <v>84</v>
      </c>
      <c r="I5" s="14">
        <f t="shared" si="0"/>
        <v>476</v>
      </c>
      <c r="J5" s="45">
        <f t="shared" si="1"/>
        <v>79.333333333333329</v>
      </c>
      <c r="K5" s="14" t="str">
        <f t="shared" si="2"/>
        <v>PASS</v>
      </c>
      <c r="L5" t="str">
        <f t="shared" si="3"/>
        <v>Pass</v>
      </c>
      <c r="M5" t="str">
        <f t="shared" ref="M5:M8" si="4">IF(J5&gt;=90,"A+",IF(J5&gt;=80,"A",IF(J5&gt;=60,"B",IF(J5&gt;=40,"C",IF(J5&gt;=35,"D","fail")))))</f>
        <v>B</v>
      </c>
    </row>
    <row r="6" spans="1:13" x14ac:dyDescent="0.35">
      <c r="A6" s="14">
        <v>4</v>
      </c>
      <c r="B6" s="14" t="s">
        <v>383</v>
      </c>
      <c r="C6" s="14">
        <v>84</v>
      </c>
      <c r="D6" s="14">
        <v>45</v>
      </c>
      <c r="E6" s="14">
        <v>54</v>
      </c>
      <c r="F6" s="14">
        <v>74</v>
      </c>
      <c r="G6" s="14">
        <v>47</v>
      </c>
      <c r="H6" s="14">
        <v>58</v>
      </c>
      <c r="I6" s="14">
        <f t="shared" si="0"/>
        <v>362</v>
      </c>
      <c r="J6" s="45">
        <f t="shared" si="1"/>
        <v>60.333333333333336</v>
      </c>
      <c r="K6" s="14" t="str">
        <f t="shared" si="2"/>
        <v>PASS</v>
      </c>
      <c r="L6" t="str">
        <f t="shared" si="3"/>
        <v>Pass</v>
      </c>
      <c r="M6" t="str">
        <f t="shared" si="4"/>
        <v>B</v>
      </c>
    </row>
    <row r="7" spans="1:13" x14ac:dyDescent="0.35">
      <c r="A7" s="14">
        <v>5</v>
      </c>
      <c r="B7" s="14" t="s">
        <v>384</v>
      </c>
      <c r="C7" s="14">
        <v>75</v>
      </c>
      <c r="D7" s="14">
        <v>45</v>
      </c>
      <c r="E7" s="14">
        <v>25</v>
      </c>
      <c r="F7" s="14">
        <v>74</v>
      </c>
      <c r="G7" s="14">
        <v>74</v>
      </c>
      <c r="H7" s="14">
        <v>84</v>
      </c>
      <c r="I7" s="14">
        <f t="shared" si="0"/>
        <v>377</v>
      </c>
      <c r="J7" s="45">
        <f t="shared" si="1"/>
        <v>62.833333333333336</v>
      </c>
      <c r="K7" s="14" t="str">
        <f t="shared" si="2"/>
        <v>PASS</v>
      </c>
      <c r="L7" t="str">
        <f t="shared" si="3"/>
        <v>Fail</v>
      </c>
      <c r="M7" t="str">
        <f t="shared" si="4"/>
        <v>B</v>
      </c>
    </row>
    <row r="8" spans="1:13" x14ac:dyDescent="0.35">
      <c r="A8" s="14">
        <v>6</v>
      </c>
      <c r="B8" s="14" t="s">
        <v>386</v>
      </c>
      <c r="C8" s="14">
        <v>25</v>
      </c>
      <c r="D8" s="14">
        <v>24</v>
      </c>
      <c r="E8" s="14">
        <v>25</v>
      </c>
      <c r="F8" s="14">
        <v>21</v>
      </c>
      <c r="G8" s="14">
        <v>23</v>
      </c>
      <c r="H8" s="14">
        <v>42</v>
      </c>
      <c r="I8" s="14">
        <f t="shared" si="0"/>
        <v>160</v>
      </c>
      <c r="J8" s="45">
        <f t="shared" si="1"/>
        <v>26.666666666666668</v>
      </c>
      <c r="K8" s="14" t="str">
        <f t="shared" si="2"/>
        <v>FAIL</v>
      </c>
      <c r="L8" t="str">
        <f t="shared" si="3"/>
        <v>Fail</v>
      </c>
      <c r="M8" t="str">
        <f t="shared" si="4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Day-01</vt:lpstr>
      <vt:lpstr>Day-02</vt:lpstr>
      <vt:lpstr>Day-03</vt:lpstr>
      <vt:lpstr>Day_04</vt:lpstr>
      <vt:lpstr>Day-05</vt:lpstr>
      <vt:lpstr>,07</vt:lpstr>
      <vt:lpstr>Day-08</vt:lpstr>
      <vt:lpstr>Day-09</vt:lpstr>
      <vt:lpstr>Day-10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Shaik</dc:creator>
  <cp:lastModifiedBy>Salma Shaik</cp:lastModifiedBy>
  <dcterms:created xsi:type="dcterms:W3CDTF">2024-06-24T11:10:16Z</dcterms:created>
  <dcterms:modified xsi:type="dcterms:W3CDTF">2024-06-29T13:08:49Z</dcterms:modified>
</cp:coreProperties>
</file>