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pgemini-my.sharepoint.com/personal/sasi_sasikiran_capgemini_com/Documents/Desktop/2025/Personal files/Office related/Data analysis/My sample projects/"/>
    </mc:Choice>
  </mc:AlternateContent>
  <xr:revisionPtr revIDLastSave="311" documentId="11_9075180A8C336A362A8F298F47DD4ED50D55CD18" xr6:coauthVersionLast="47" xr6:coauthVersionMax="47" xr10:uidLastSave="{36C24E28-2645-447D-8DC7-057E8D5E464E}"/>
  <bookViews>
    <workbookView xWindow="-165" yWindow="-165" windowWidth="29130" windowHeight="16530" xr2:uid="{00000000-000D-0000-FFFF-FFFF00000000}"/>
  </bookViews>
  <sheets>
    <sheet name="ResourceGroup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3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2" i="2"/>
  <c r="R99" i="2" l="1"/>
  <c r="S98" i="2"/>
  <c r="R98" i="2"/>
  <c r="S99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2" i="2"/>
  <c r="B3" i="2"/>
  <c r="F3" i="2" s="1"/>
  <c r="G3" i="2" s="1"/>
  <c r="B4" i="2"/>
  <c r="F4" i="2" s="1"/>
  <c r="G4" i="2" s="1"/>
  <c r="B5" i="2"/>
  <c r="F5" i="2" s="1"/>
  <c r="G5" i="2" s="1"/>
  <c r="B6" i="2"/>
  <c r="F6" i="2" s="1"/>
  <c r="G6" i="2" s="1"/>
  <c r="B7" i="2"/>
  <c r="F7" i="2" s="1"/>
  <c r="G7" i="2" s="1"/>
  <c r="B8" i="2"/>
  <c r="F8" i="2" s="1"/>
  <c r="G8" i="2" s="1"/>
  <c r="B9" i="2"/>
  <c r="F9" i="2" s="1"/>
  <c r="G9" i="2" s="1"/>
  <c r="B10" i="2"/>
  <c r="F10" i="2" s="1"/>
  <c r="G10" i="2" s="1"/>
  <c r="B11" i="2"/>
  <c r="F11" i="2" s="1"/>
  <c r="G11" i="2" s="1"/>
  <c r="B12" i="2"/>
  <c r="F12" i="2" s="1"/>
  <c r="G12" i="2" s="1"/>
  <c r="B13" i="2"/>
  <c r="F13" i="2" s="1"/>
  <c r="G13" i="2" s="1"/>
  <c r="B14" i="2"/>
  <c r="F14" i="2" s="1"/>
  <c r="G14" i="2" s="1"/>
  <c r="B15" i="2"/>
  <c r="F15" i="2" s="1"/>
  <c r="G15" i="2" s="1"/>
  <c r="B16" i="2"/>
  <c r="F16" i="2" s="1"/>
  <c r="G16" i="2" s="1"/>
  <c r="B17" i="2"/>
  <c r="F17" i="2" s="1"/>
  <c r="G17" i="2" s="1"/>
  <c r="B18" i="2"/>
  <c r="F18" i="2" s="1"/>
  <c r="G18" i="2" s="1"/>
  <c r="B19" i="2"/>
  <c r="F19" i="2" s="1"/>
  <c r="G19" i="2" s="1"/>
  <c r="B20" i="2"/>
  <c r="F20" i="2" s="1"/>
  <c r="G20" i="2" s="1"/>
  <c r="B21" i="2"/>
  <c r="F21" i="2" s="1"/>
  <c r="G21" i="2" s="1"/>
  <c r="B22" i="2"/>
  <c r="F22" i="2" s="1"/>
  <c r="G22" i="2" s="1"/>
  <c r="B23" i="2"/>
  <c r="F23" i="2" s="1"/>
  <c r="G23" i="2" s="1"/>
  <c r="B24" i="2"/>
  <c r="F24" i="2" s="1"/>
  <c r="G24" i="2" s="1"/>
  <c r="B25" i="2"/>
  <c r="F25" i="2" s="1"/>
  <c r="G25" i="2" s="1"/>
  <c r="B26" i="2"/>
  <c r="F26" i="2" s="1"/>
  <c r="G26" i="2" s="1"/>
  <c r="B27" i="2"/>
  <c r="F27" i="2" s="1"/>
  <c r="G27" i="2" s="1"/>
  <c r="B28" i="2"/>
  <c r="F28" i="2" s="1"/>
  <c r="G28" i="2" s="1"/>
  <c r="B29" i="2"/>
  <c r="F29" i="2" s="1"/>
  <c r="G29" i="2" s="1"/>
  <c r="B30" i="2"/>
  <c r="F30" i="2" s="1"/>
  <c r="G30" i="2" s="1"/>
  <c r="B31" i="2"/>
  <c r="F31" i="2" s="1"/>
  <c r="G31" i="2" s="1"/>
  <c r="B32" i="2"/>
  <c r="F32" i="2" s="1"/>
  <c r="G32" i="2" s="1"/>
  <c r="B33" i="2"/>
  <c r="F33" i="2" s="1"/>
  <c r="G33" i="2" s="1"/>
  <c r="B34" i="2"/>
  <c r="F34" i="2" s="1"/>
  <c r="G34" i="2" s="1"/>
  <c r="B35" i="2"/>
  <c r="F35" i="2" s="1"/>
  <c r="G35" i="2" s="1"/>
  <c r="B36" i="2"/>
  <c r="F36" i="2" s="1"/>
  <c r="G36" i="2" s="1"/>
  <c r="B37" i="2"/>
  <c r="F37" i="2" s="1"/>
  <c r="G37" i="2" s="1"/>
  <c r="B38" i="2"/>
  <c r="F38" i="2" s="1"/>
  <c r="G38" i="2" s="1"/>
  <c r="B39" i="2"/>
  <c r="F39" i="2" s="1"/>
  <c r="G39" i="2" s="1"/>
  <c r="B40" i="2"/>
  <c r="F40" i="2" s="1"/>
  <c r="G40" i="2" s="1"/>
  <c r="B41" i="2"/>
  <c r="F41" i="2" s="1"/>
  <c r="G41" i="2" s="1"/>
  <c r="B42" i="2"/>
  <c r="F42" i="2" s="1"/>
  <c r="G42" i="2" s="1"/>
  <c r="B43" i="2"/>
  <c r="F43" i="2" s="1"/>
  <c r="G43" i="2" s="1"/>
  <c r="B44" i="2"/>
  <c r="F44" i="2" s="1"/>
  <c r="G44" i="2" s="1"/>
  <c r="B45" i="2"/>
  <c r="F45" i="2" s="1"/>
  <c r="G45" i="2" s="1"/>
  <c r="B46" i="2"/>
  <c r="F46" i="2" s="1"/>
  <c r="G46" i="2" s="1"/>
  <c r="B47" i="2"/>
  <c r="F47" i="2" s="1"/>
  <c r="G47" i="2" s="1"/>
  <c r="B48" i="2"/>
  <c r="F48" i="2" s="1"/>
  <c r="G48" i="2" s="1"/>
  <c r="B49" i="2"/>
  <c r="F49" i="2" s="1"/>
  <c r="G49" i="2" s="1"/>
  <c r="B50" i="2"/>
  <c r="F50" i="2" s="1"/>
  <c r="G50" i="2" s="1"/>
  <c r="B51" i="2"/>
  <c r="F51" i="2" s="1"/>
  <c r="G51" i="2" s="1"/>
  <c r="B52" i="2"/>
  <c r="F52" i="2" s="1"/>
  <c r="G52" i="2" s="1"/>
  <c r="B53" i="2"/>
  <c r="F53" i="2" s="1"/>
  <c r="G53" i="2" s="1"/>
  <c r="B54" i="2"/>
  <c r="F54" i="2" s="1"/>
  <c r="G54" i="2" s="1"/>
  <c r="B55" i="2"/>
  <c r="F55" i="2" s="1"/>
  <c r="G55" i="2" s="1"/>
  <c r="B56" i="2"/>
  <c r="F56" i="2" s="1"/>
  <c r="G56" i="2" s="1"/>
  <c r="B57" i="2"/>
  <c r="F57" i="2" s="1"/>
  <c r="G57" i="2" s="1"/>
  <c r="B58" i="2"/>
  <c r="F58" i="2" s="1"/>
  <c r="G58" i="2" s="1"/>
  <c r="B59" i="2"/>
  <c r="F59" i="2" s="1"/>
  <c r="G59" i="2" s="1"/>
  <c r="B60" i="2"/>
  <c r="F60" i="2" s="1"/>
  <c r="G60" i="2" s="1"/>
  <c r="B61" i="2"/>
  <c r="F61" i="2" s="1"/>
  <c r="G61" i="2" s="1"/>
  <c r="B62" i="2"/>
  <c r="F62" i="2" s="1"/>
  <c r="G62" i="2" s="1"/>
  <c r="B63" i="2"/>
  <c r="F63" i="2" s="1"/>
  <c r="G63" i="2" s="1"/>
  <c r="B64" i="2"/>
  <c r="F64" i="2" s="1"/>
  <c r="G64" i="2" s="1"/>
  <c r="B65" i="2"/>
  <c r="F65" i="2" s="1"/>
  <c r="G65" i="2" s="1"/>
  <c r="B2" i="2"/>
  <c r="Q144" i="2" l="1"/>
  <c r="P144" i="2" s="1"/>
  <c r="F2" i="2"/>
  <c r="G2" i="2" s="1"/>
  <c r="Q98" i="2"/>
  <c r="Q99" i="2"/>
  <c r="P99" i="2"/>
  <c r="P98" i="2"/>
  <c r="R97" i="2"/>
  <c r="S97" i="2"/>
  <c r="S96" i="2"/>
  <c r="R96" i="2"/>
  <c r="Q97" i="2"/>
  <c r="P97" i="2"/>
  <c r="Q96" i="2"/>
  <c r="P96" i="2"/>
  <c r="P147" i="2" l="1"/>
  <c r="P148" i="2"/>
  <c r="P145" i="2"/>
  <c r="P146" i="2"/>
</calcChain>
</file>

<file path=xl/sharedStrings.xml><?xml version="1.0" encoding="utf-8"?>
<sst xmlns="http://schemas.openxmlformats.org/spreadsheetml/2006/main" count="151" uniqueCount="120">
  <si>
    <t>SPD_DEG</t>
  </si>
  <si>
    <t>SPD_JOB</t>
  </si>
  <si>
    <t>IUP_SPD</t>
  </si>
  <si>
    <t>SPD_NOB</t>
  </si>
  <si>
    <t>CND_ROL</t>
  </si>
  <si>
    <t>CND_MIL</t>
  </si>
  <si>
    <t>CRD_CTL</t>
  </si>
  <si>
    <t>CBL_PUN</t>
  </si>
  <si>
    <t>CBL_RIM</t>
  </si>
  <si>
    <t>CRD_HRD</t>
  </si>
  <si>
    <t>CBL_ANL</t>
  </si>
  <si>
    <t>SPD_TLL</t>
  </si>
  <si>
    <t>SPD_SLT</t>
  </si>
  <si>
    <t>SPD_BELL</t>
  </si>
  <si>
    <t>CBL_INS</t>
  </si>
  <si>
    <t>CBL_JOIN</t>
  </si>
  <si>
    <t>CND_BEL</t>
  </si>
  <si>
    <t>CBL_POL</t>
  </si>
  <si>
    <t>CND_PACK</t>
  </si>
  <si>
    <t>SPD_ST14</t>
  </si>
  <si>
    <t>CRD_SGL</t>
  </si>
  <si>
    <t>SPD_PTF</t>
  </si>
  <si>
    <t>SPD_BA</t>
  </si>
  <si>
    <t>CRD_SPM</t>
  </si>
  <si>
    <t>CND_SLT</t>
  </si>
  <si>
    <t>SPD_PICK</t>
  </si>
  <si>
    <t>CND_PIC</t>
  </si>
  <si>
    <t>SPD_IUP</t>
  </si>
  <si>
    <t>HRD_CRD</t>
  </si>
  <si>
    <t>SPD_JOB_SLT</t>
  </si>
  <si>
    <t>Name</t>
  </si>
  <si>
    <t>ORDER COMBINER TRANSPORT</t>
  </si>
  <si>
    <t>HRD_SLTR</t>
  </si>
  <si>
    <t>HRD_STP</t>
  </si>
  <si>
    <t>HRD_STK</t>
  </si>
  <si>
    <t>HRD_PKLB</t>
  </si>
  <si>
    <t>HRD_PICK</t>
  </si>
  <si>
    <t>HRD_BELL</t>
  </si>
  <si>
    <t>HRD_CTL</t>
  </si>
  <si>
    <t>HRD_PKLD</t>
  </si>
  <si>
    <t>HRD_PZMR</t>
  </si>
  <si>
    <t>HRD_CTLP</t>
  </si>
  <si>
    <t>HRD_PLZ</t>
  </si>
  <si>
    <t>HRD_ANN</t>
  </si>
  <si>
    <t>HRD_SLT</t>
  </si>
  <si>
    <t>HRD_SMS</t>
  </si>
  <si>
    <t>CRD_HBA</t>
  </si>
  <si>
    <t>CRD_JOB</t>
  </si>
  <si>
    <t>CRD_SLT_HRAP</t>
  </si>
  <si>
    <t>SPD_SPMN</t>
  </si>
  <si>
    <t>CRD_SLT</t>
  </si>
  <si>
    <t>CRD_HRA</t>
  </si>
  <si>
    <t>SPD_MILL</t>
  </si>
  <si>
    <t>SPD_SPOOL</t>
  </si>
  <si>
    <t>CRD_ZMILL</t>
  </si>
  <si>
    <t>CRD_CP</t>
  </si>
  <si>
    <t>CRD_CRAP</t>
  </si>
  <si>
    <t>CRD_HRAP</t>
  </si>
  <si>
    <t>SPD_SGLN</t>
  </si>
  <si>
    <t>HRD_HOM</t>
  </si>
  <si>
    <t>HRD_JOB</t>
  </si>
  <si>
    <t>HRD_COND</t>
  </si>
  <si>
    <t>JSSL 8900</t>
  </si>
  <si>
    <t>JAJPUR</t>
  </si>
  <si>
    <t>CBL_FIN</t>
  </si>
  <si>
    <r>
      <t>Temperature (</t>
    </r>
    <r>
      <rPr>
        <b/>
        <vertAlign val="superscript"/>
        <sz val="11"/>
        <color rgb="FFFFFFFF"/>
        <rFont val="Calibri"/>
        <family val="2"/>
      </rPr>
      <t>O</t>
    </r>
    <r>
      <rPr>
        <b/>
        <sz val="11"/>
        <color rgb="FFFFFFFF"/>
        <rFont val="Calibri"/>
        <family val="2"/>
      </rPr>
      <t>C)</t>
    </r>
  </si>
  <si>
    <t>Pressure (Mpa)</t>
  </si>
  <si>
    <t>Output Thickness</t>
  </si>
  <si>
    <t>Objective 1</t>
  </si>
  <si>
    <t>Multi-variate analysis</t>
  </si>
  <si>
    <t>Speed mm/min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</si>
  <si>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</si>
  <si>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</si>
  <si>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</si>
  <si>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</si>
  <si>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</si>
  <si>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</si>
  <si>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</si>
  <si>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</si>
  <si>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</si>
  <si>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</si>
  <si>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</si>
  <si>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</si>
  <si>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</si>
  <si>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</si>
  <si>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</si>
  <si>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</si>
  <si>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</si>
  <si>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</si>
  <si>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</si>
  <si>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</si>
  <si>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</si>
  <si>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</si>
  <si>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</si>
  <si>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</si>
  <si>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</si>
  <si>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</si>
  <si>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0.810495692732701</t>
  </si>
  <si>
    <t>Residuals</t>
  </si>
  <si>
    <t>Objective 2</t>
  </si>
  <si>
    <t>Correlation Analysis</t>
  </si>
  <si>
    <t>Correlation Matrix</t>
  </si>
  <si>
    <t>Furnace temp.</t>
  </si>
  <si>
    <t>Hydraulic pressure</t>
  </si>
  <si>
    <t>Rolling speed</t>
  </si>
  <si>
    <t>Output thickness</t>
  </si>
  <si>
    <t>Objective 3</t>
  </si>
  <si>
    <t xml:space="preserve">Residual analysis </t>
  </si>
  <si>
    <t>X Variable 1</t>
  </si>
  <si>
    <t>X Variable 2</t>
  </si>
  <si>
    <t>Predicted thickness</t>
  </si>
  <si>
    <t>Objective 4</t>
  </si>
  <si>
    <t>Confidence and Prediction interval</t>
  </si>
  <si>
    <t>New prediction</t>
  </si>
  <si>
    <t>Speed (mm/min)</t>
  </si>
  <si>
    <t>Furnace temp</t>
  </si>
  <si>
    <t>Predicted value ŷ</t>
  </si>
  <si>
    <t>T value</t>
  </si>
  <si>
    <t>CI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</si>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</sst>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name val="Calibri"/>
    </font>
    <font>
      <b/>
      <sz val="11"/>
      <color indexed="9"/>
      <name val="Calibri"/>
    </font>
    <font>
      <b/>
      <sz val="11"/>
      <name val="Calibri"/>
      <family val="2"/>
    </font>
    <font>
      <b/>
      <vertAlign val="superscript"/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i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5" fillId="2" borderId="1" xfId="0" applyFont="1" applyFill="1" applyBorder="1"/>
    <xf numFmtId="0" fontId="8" fillId="0" borderId="0" xfId="0" applyFont="1"/>
    <xf numFmtId="0" fontId="7" fillId="3" borderId="0" xfId="0" applyFont="1" applyFill="1"/>
    <xf numFmtId="0" fontId="8" fillId="0" borderId="2" xfId="0" applyFont="1" applyBorder="1"/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0" fontId="6" fillId="0" borderId="2" xfId="0" applyFont="1" applyBorder="1"/>
    <xf numFmtId="0" fontId="0" fillId="0" borderId="1" xfId="0" applyFill="1" applyBorder="1" applyAlignment="1"/>
    <xf numFmtId="0" fontId="0" fillId="0" borderId="3" xfId="0" applyFill="1" applyBorder="1" applyAlignment="1"/>
    <xf numFmtId="0" fontId="7" fillId="0" borderId="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Continuous"/>
    </xf>
    <xf numFmtId="0" fontId="8" fillId="0" borderId="6" xfId="0" applyFont="1" applyBorder="1"/>
    <xf numFmtId="0" fontId="6" fillId="0" borderId="7" xfId="0" applyFont="1" applyBorder="1"/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2" fillId="0" borderId="5" xfId="0" applyFont="1" applyBorder="1"/>
    <xf numFmtId="0" fontId="6" fillId="0" borderId="2" xfId="0" applyFont="1" applyFill="1" applyBorder="1"/>
    <xf numFmtId="0" fontId="6" fillId="0" borderId="10" xfId="0" applyFont="1" applyBorder="1"/>
    <xf numFmtId="0" fontId="6" fillId="0" borderId="7" xfId="0" applyFont="1" applyFill="1" applyBorder="1"/>
    <xf numFmtId="0" fontId="8" fillId="0" borderId="11" xfId="0" applyFont="1" applyBorder="1"/>
    <xf numFmtId="0" fontId="5" fillId="4" borderId="1" xfId="0" applyFont="1" applyFill="1" applyBorder="1"/>
    <xf numFmtId="0" fontId="7" fillId="0" borderId="2" xfId="0" applyFont="1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3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B25B8A4-E092-4F2B-9A39-20BF1037570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ResourceGroups!$G$1</c:f>
              <c:strCache>
                <c:ptCount val="1"/>
                <c:pt idx="0">
                  <c:v>Residual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bg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ResourceGroups!$F$2:$F$65</c:f>
              <c:numCache>
                <c:formatCode>General</c:formatCode>
                <c:ptCount val="64"/>
                <c:pt idx="0">
                  <c:v>11.989358098010232</c:v>
                </c:pt>
                <c:pt idx="1">
                  <c:v>11.91988331702597</c:v>
                </c:pt>
                <c:pt idx="2">
                  <c:v>12.054851657414165</c:v>
                </c:pt>
                <c:pt idx="3">
                  <c:v>12.231390400654538</c:v>
                </c:pt>
                <c:pt idx="4">
                  <c:v>12.085966191961763</c:v>
                </c:pt>
                <c:pt idx="5">
                  <c:v>12.350199804307744</c:v>
                </c:pt>
                <c:pt idx="6">
                  <c:v>11.942014238566543</c:v>
                </c:pt>
                <c:pt idx="7">
                  <c:v>12.245878783054939</c:v>
                </c:pt>
                <c:pt idx="8">
                  <c:v>12.260786855047961</c:v>
                </c:pt>
                <c:pt idx="9">
                  <c:v>12.127225194916496</c:v>
                </c:pt>
                <c:pt idx="10">
                  <c:v>11.917132856118734</c:v>
                </c:pt>
                <c:pt idx="11">
                  <c:v>11.944149952007562</c:v>
                </c:pt>
                <c:pt idx="12">
                  <c:v>12.005145597106008</c:v>
                </c:pt>
                <c:pt idx="13">
                  <c:v>12.294951280387336</c:v>
                </c:pt>
                <c:pt idx="14">
                  <c:v>12.136116557153123</c:v>
                </c:pt>
                <c:pt idx="15">
                  <c:v>12.156732674951924</c:v>
                </c:pt>
                <c:pt idx="16">
                  <c:v>12.067204623631461</c:v>
                </c:pt>
                <c:pt idx="17">
                  <c:v>12.01659885739466</c:v>
                </c:pt>
                <c:pt idx="18">
                  <c:v>12.032377826360191</c:v>
                </c:pt>
                <c:pt idx="19">
                  <c:v>11.957076257029229</c:v>
                </c:pt>
                <c:pt idx="20">
                  <c:v>12.336596303518649</c:v>
                </c:pt>
                <c:pt idx="21">
                  <c:v>12.059309984627536</c:v>
                </c:pt>
                <c:pt idx="22">
                  <c:v>12.207057409641612</c:v>
                </c:pt>
                <c:pt idx="23">
                  <c:v>12.006739065793223</c:v>
                </c:pt>
                <c:pt idx="24">
                  <c:v>12.187898586858877</c:v>
                </c:pt>
                <c:pt idx="25">
                  <c:v>12.123523673306455</c:v>
                </c:pt>
                <c:pt idx="26">
                  <c:v>12.162424617505406</c:v>
                </c:pt>
                <c:pt idx="27">
                  <c:v>12.303879232106411</c:v>
                </c:pt>
                <c:pt idx="28">
                  <c:v>11.972913352606332</c:v>
                </c:pt>
                <c:pt idx="29">
                  <c:v>11.945278118827497</c:v>
                </c:pt>
                <c:pt idx="30">
                  <c:v>11.863207755283385</c:v>
                </c:pt>
                <c:pt idx="31">
                  <c:v>11.956687611249759</c:v>
                </c:pt>
                <c:pt idx="32">
                  <c:v>12.154602711348387</c:v>
                </c:pt>
                <c:pt idx="33">
                  <c:v>12.065297852857601</c:v>
                </c:pt>
                <c:pt idx="34">
                  <c:v>11.96511337040819</c:v>
                </c:pt>
                <c:pt idx="35">
                  <c:v>11.980242855467266</c:v>
                </c:pt>
                <c:pt idx="36">
                  <c:v>12.114962270713258</c:v>
                </c:pt>
                <c:pt idx="37">
                  <c:v>12.104776554363607</c:v>
                </c:pt>
                <c:pt idx="38">
                  <c:v>11.860141990598024</c:v>
                </c:pt>
                <c:pt idx="39">
                  <c:v>12.123491606248344</c:v>
                </c:pt>
                <c:pt idx="40">
                  <c:v>12.109366241514135</c:v>
                </c:pt>
                <c:pt idx="41">
                  <c:v>12.075259366556041</c:v>
                </c:pt>
                <c:pt idx="42">
                  <c:v>12.082682026068596</c:v>
                </c:pt>
                <c:pt idx="43">
                  <c:v>11.889631072358879</c:v>
                </c:pt>
                <c:pt idx="44">
                  <c:v>11.922446887323217</c:v>
                </c:pt>
                <c:pt idx="45">
                  <c:v>12.157419319544507</c:v>
                </c:pt>
                <c:pt idx="46">
                  <c:v>12.402112608626792</c:v>
                </c:pt>
                <c:pt idx="47">
                  <c:v>11.971489947205663</c:v>
                </c:pt>
                <c:pt idx="48">
                  <c:v>12.175415300361147</c:v>
                </c:pt>
                <c:pt idx="49">
                  <c:v>11.872595203444043</c:v>
                </c:pt>
                <c:pt idx="50">
                  <c:v>12.091374803366115</c:v>
                </c:pt>
                <c:pt idx="51">
                  <c:v>11.86687474647756</c:v>
                </c:pt>
                <c:pt idx="52">
                  <c:v>11.938958192166249</c:v>
                </c:pt>
                <c:pt idx="53">
                  <c:v>12.169753399565685</c:v>
                </c:pt>
                <c:pt idx="54">
                  <c:v>11.812703744699565</c:v>
                </c:pt>
                <c:pt idx="55">
                  <c:v>12.191092660174563</c:v>
                </c:pt>
                <c:pt idx="56">
                  <c:v>12.107960177574023</c:v>
                </c:pt>
                <c:pt idx="57">
                  <c:v>12.089030207674696</c:v>
                </c:pt>
                <c:pt idx="58">
                  <c:v>11.90298308821953</c:v>
                </c:pt>
                <c:pt idx="59">
                  <c:v>11.978987564442047</c:v>
                </c:pt>
                <c:pt idx="60">
                  <c:v>12.093665202158951</c:v>
                </c:pt>
                <c:pt idx="61">
                  <c:v>12.198013540384682</c:v>
                </c:pt>
                <c:pt idx="62">
                  <c:v>12.089163621689149</c:v>
                </c:pt>
                <c:pt idx="63">
                  <c:v>11.899523513722531</c:v>
                </c:pt>
              </c:numCache>
            </c:numRef>
          </c:xVal>
          <c:yVal>
            <c:numRef>
              <c:f>ResourceGroups!$G$2:$G$65</c:f>
              <c:numCache>
                <c:formatCode>General</c:formatCode>
                <c:ptCount val="64"/>
                <c:pt idx="0">
                  <c:v>1.1060011193418102</c:v>
                </c:pt>
                <c:pt idx="1">
                  <c:v>0.67138039852617126</c:v>
                </c:pt>
                <c:pt idx="2">
                  <c:v>-3.6165930164411009</c:v>
                </c:pt>
                <c:pt idx="3">
                  <c:v>-12.15784517546548</c:v>
                </c:pt>
                <c:pt idx="4">
                  <c:v>-6.6197984691877183</c:v>
                </c:pt>
                <c:pt idx="5">
                  <c:v>6.9869622639899536</c:v>
                </c:pt>
                <c:pt idx="6">
                  <c:v>5.4008711702596344</c:v>
                </c:pt>
                <c:pt idx="7">
                  <c:v>15.577494319233876</c:v>
                </c:pt>
                <c:pt idx="8">
                  <c:v>11.867032911355302</c:v>
                </c:pt>
                <c:pt idx="9">
                  <c:v>4.2435729050206117</c:v>
                </c:pt>
                <c:pt idx="10">
                  <c:v>-1.4446340699744002</c:v>
                </c:pt>
                <c:pt idx="11">
                  <c:v>-9.2313682632067415</c:v>
                </c:pt>
                <c:pt idx="12">
                  <c:v>-8.1142697316984531</c:v>
                </c:pt>
                <c:pt idx="13">
                  <c:v>5.8991518910419121</c:v>
                </c:pt>
                <c:pt idx="14">
                  <c:v>-0.80083094465873295</c:v>
                </c:pt>
                <c:pt idx="15">
                  <c:v>-10.579473220293815</c:v>
                </c:pt>
                <c:pt idx="16">
                  <c:v>-4.4301335415036531</c:v>
                </c:pt>
                <c:pt idx="17">
                  <c:v>5.5300310375229724</c:v>
                </c:pt>
                <c:pt idx="18">
                  <c:v>-1.854075925119016</c:v>
                </c:pt>
                <c:pt idx="19">
                  <c:v>3.8485037100976864</c:v>
                </c:pt>
                <c:pt idx="20">
                  <c:v>-4.6762284448815077</c:v>
                </c:pt>
                <c:pt idx="21">
                  <c:v>-3.2942924157158142</c:v>
                </c:pt>
                <c:pt idx="22">
                  <c:v>8.0264023373834039</c:v>
                </c:pt>
                <c:pt idx="23">
                  <c:v>14.862124282038753</c:v>
                </c:pt>
                <c:pt idx="24">
                  <c:v>1.1649473808597364</c:v>
                </c:pt>
                <c:pt idx="25">
                  <c:v>2.184858281984944</c:v>
                </c:pt>
                <c:pt idx="26">
                  <c:v>-1.7209850563614051</c:v>
                </c:pt>
                <c:pt idx="27">
                  <c:v>9.5586973880862054</c:v>
                </c:pt>
                <c:pt idx="28">
                  <c:v>7.5729317476256686</c:v>
                </c:pt>
                <c:pt idx="29">
                  <c:v>5.1290612373509585</c:v>
                </c:pt>
                <c:pt idx="30">
                  <c:v>-1.2177116754741295</c:v>
                </c:pt>
                <c:pt idx="31">
                  <c:v>-8.1246444323622526</c:v>
                </c:pt>
                <c:pt idx="32">
                  <c:v>8.0586039565322576</c:v>
                </c:pt>
                <c:pt idx="33">
                  <c:v>-11.70314921194193</c:v>
                </c:pt>
                <c:pt idx="34">
                  <c:v>-7.3761511414135175</c:v>
                </c:pt>
                <c:pt idx="35">
                  <c:v>-11.961413129961043</c:v>
                </c:pt>
                <c:pt idx="36">
                  <c:v>-9.0805039957798108</c:v>
                </c:pt>
                <c:pt idx="37">
                  <c:v>0.81841779305146645</c:v>
                </c:pt>
                <c:pt idx="38">
                  <c:v>-4.1116840835174955</c:v>
                </c:pt>
                <c:pt idx="39">
                  <c:v>10.474666843246844</c:v>
                </c:pt>
                <c:pt idx="40">
                  <c:v>-4.771419417600959</c:v>
                </c:pt>
                <c:pt idx="41">
                  <c:v>-6.6944391953150477</c:v>
                </c:pt>
                <c:pt idx="42">
                  <c:v>6.9719962088305607</c:v>
                </c:pt>
                <c:pt idx="43">
                  <c:v>-0.91441177087686221</c:v>
                </c:pt>
                <c:pt idx="44">
                  <c:v>5.6314071772716456</c:v>
                </c:pt>
                <c:pt idx="45">
                  <c:v>-3.4515140753536997</c:v>
                </c:pt>
                <c:pt idx="46">
                  <c:v>-1.5171795056316473</c:v>
                </c:pt>
                <c:pt idx="47">
                  <c:v>12.748525699186812</c:v>
                </c:pt>
                <c:pt idx="48">
                  <c:v>-8.4284252717421886</c:v>
                </c:pt>
                <c:pt idx="49">
                  <c:v>-10.280359005500273</c:v>
                </c:pt>
                <c:pt idx="50">
                  <c:v>-7.4136663705656218</c:v>
                </c:pt>
                <c:pt idx="51">
                  <c:v>-4.5572963855044888</c:v>
                </c:pt>
                <c:pt idx="52">
                  <c:v>10.958805705596381</c:v>
                </c:pt>
                <c:pt idx="53">
                  <c:v>-2.5710921001423515</c:v>
                </c:pt>
                <c:pt idx="54">
                  <c:v>0.47565124567612571</c:v>
                </c:pt>
                <c:pt idx="55">
                  <c:v>10.190865585872006</c:v>
                </c:pt>
                <c:pt idx="56">
                  <c:v>3.9200271284439712</c:v>
                </c:pt>
                <c:pt idx="57">
                  <c:v>5.6113931808399613</c:v>
                </c:pt>
                <c:pt idx="58">
                  <c:v>-2.9923892012858424</c:v>
                </c:pt>
                <c:pt idx="59">
                  <c:v>-2.9104111301971738</c:v>
                </c:pt>
                <c:pt idx="60">
                  <c:v>-11.932452026187178</c:v>
                </c:pt>
                <c:pt idx="61">
                  <c:v>7.2365062533063984</c:v>
                </c:pt>
                <c:pt idx="62">
                  <c:v>1.4491252167352844</c:v>
                </c:pt>
                <c:pt idx="63">
                  <c:v>-6.9749561589956741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3-4269-AC90-B805C6725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38992"/>
        <c:axId val="1322370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Baseline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47C3-4269-AC90-B805C6725A9D}"/>
                  </c:ext>
                </c:extLst>
              </c15:ser>
            </c15:filteredScatterSeries>
          </c:ext>
        </c:extLst>
      </c:scatterChart>
      <c:valAx>
        <c:axId val="1322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7072"/>
        <c:crosses val="autoZero"/>
        <c:crossBetween val="midCat"/>
      </c:valAx>
      <c:valAx>
        <c:axId val="13223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121</xdr:row>
      <xdr:rowOff>57150</xdr:rowOff>
    </xdr:from>
    <xdr:to>
      <xdr:col>17</xdr:col>
      <xdr:colOff>409575</xdr:colOff>
      <xdr:row>136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8B29E2-0B7A-9D4E-8BB7-3ED6EE18C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48"/>
  <sheetViews>
    <sheetView tabSelected="1" topLeftCell="C1" workbookViewId="0">
      <selection activeCell="F3" sqref="F3"/>
    </sheetView>
  </sheetViews>
  <sheetFormatPr defaultRowHeight="14.5" x14ac:dyDescent="0.35"/>
  <cols>
    <col min="1" max="1" width="27" bestFit="1" customWidth="1"/>
    <col min="2" max="2" width="15.6328125" bestFit="1" customWidth="1"/>
    <col min="3" max="3" width="13.7265625" bestFit="1" customWidth="1"/>
    <col min="4" max="4" width="13.6328125" bestFit="1" customWidth="1"/>
    <col min="5" max="5" width="15.54296875" bestFit="1" customWidth="1"/>
    <col min="6" max="6" width="17.7265625" bestFit="1" customWidth="1"/>
    <col min="15" max="15" width="17.36328125" bestFit="1" customWidth="1"/>
    <col min="16" max="16" width="30.54296875" bestFit="1" customWidth="1"/>
    <col min="17" max="17" width="18.453125" bestFit="1" customWidth="1"/>
    <col min="18" max="18" width="12.453125" bestFit="1" customWidth="1"/>
    <col min="19" max="19" width="15.36328125" bestFit="1" customWidth="1"/>
    <col min="20" max="20" width="12.453125" bestFit="1" customWidth="1"/>
    <col min="21" max="21" width="11.81640625" bestFit="1" customWidth="1"/>
    <col min="22" max="22" width="12.453125" bestFit="1" customWidth="1"/>
    <col min="23" max="23" width="12" bestFit="1" customWidth="1"/>
  </cols>
  <sheetData>
    <row r="1" spans="1:20" ht="17" thickBot="1" x14ac:dyDescent="0.4">
      <c r="A1" s="1" t="s">
        <v>30</v>
      </c>
      <c r="B1" s="3" t="s">
        <v>65</v>
      </c>
      <c r="C1" s="3" t="s">
        <v>70</v>
      </c>
      <c r="D1" s="3" t="s">
        <v>66</v>
      </c>
      <c r="E1" s="3" t="s">
        <v>67</v>
      </c>
      <c r="F1" s="23" t="s">
        <v>110</v>
      </c>
      <c r="G1" s="23" t="s">
        <v>80</v>
      </c>
      <c r="O1" s="14" t="s">
        <v>68</v>
      </c>
      <c r="P1" s="16" t="s">
        <v>69</v>
      </c>
      <c r="Q1" s="17"/>
    </row>
    <row r="2" spans="1:20" x14ac:dyDescent="0.35">
      <c r="A2" t="s">
        <v>32</v>
      </c>
      <c r="B2">
        <f ca="1">RANDBETWEEN(1200, 1230)</f>
        <v>1226</v>
      </c>
      <c r="C2">
        <f ca="1">RAND()*RANDBETWEEN(40,50)</f>
        <v>23.509420107491838</v>
      </c>
      <c r="D2">
        <f ca="1">RANDBETWEEN(30,40)</f>
        <v>37</v>
      </c>
      <c r="E2">
        <f ca="1">RAND()*RANDBETWEEN(20,31)</f>
        <v>13.095359217352042</v>
      </c>
      <c r="F2">
        <f ca="1">$P$118+($P$119*C2)+($P$120*B2)</f>
        <v>11.989358098010232</v>
      </c>
      <c r="G2">
        <f ca="1">E2-F2</f>
        <v>1.1060011193418102</v>
      </c>
    </row>
    <row r="3" spans="1:20" x14ac:dyDescent="0.35">
      <c r="A3" t="s">
        <v>33</v>
      </c>
      <c r="B3">
        <f t="shared" ref="B3:B65" ca="1" si="0">RANDBETWEEN(1200, 1230)</f>
        <v>1221</v>
      </c>
      <c r="C3">
        <f t="shared" ref="C3:C65" ca="1" si="1">RAND()*RANDBETWEEN(40,50)</f>
        <v>38.037931311107563</v>
      </c>
      <c r="D3">
        <f t="shared" ref="D3:D65" ca="1" si="2">RANDBETWEEN(30,40)</f>
        <v>31</v>
      </c>
      <c r="E3">
        <f t="shared" ref="E3:E65" ca="1" si="3">RAND()*RANDBETWEEN(20,31)</f>
        <v>12.591263715552142</v>
      </c>
      <c r="F3">
        <f t="shared" ref="F3:F65" ca="1" si="4">$P$118+($P$119*C3)+($P$120*B3)</f>
        <v>11.91988331702597</v>
      </c>
      <c r="G3">
        <f t="shared" ref="G3:G65" ca="1" si="5">E3-F3</f>
        <v>0.67138039852617126</v>
      </c>
      <c r="O3" s="2" t="s">
        <v>71</v>
      </c>
    </row>
    <row r="4" spans="1:20" ht="15" thickBot="1" x14ac:dyDescent="0.4">
      <c r="A4" t="s">
        <v>62</v>
      </c>
      <c r="B4">
        <f t="shared" ca="1" si="0"/>
        <v>1221</v>
      </c>
      <c r="C4">
        <f t="shared" ca="1" si="1"/>
        <v>21.158928406723927</v>
      </c>
      <c r="D4">
        <f t="shared" ca="1" si="2"/>
        <v>32</v>
      </c>
      <c r="E4">
        <f t="shared" ca="1" si="3"/>
        <v>8.4382586409730642</v>
      </c>
      <c r="F4">
        <f t="shared" ca="1" si="4"/>
        <v>12.054851657414165</v>
      </c>
      <c r="G4">
        <f t="shared" ca="1" si="5"/>
        <v>-3.6165930164411009</v>
      </c>
    </row>
    <row r="5" spans="1:20" x14ac:dyDescent="0.35">
      <c r="A5" t="s">
        <v>0</v>
      </c>
      <c r="B5">
        <f t="shared" ca="1" si="0"/>
        <v>1212</v>
      </c>
      <c r="C5">
        <f t="shared" ca="1" si="1"/>
        <v>9.5932921427420901</v>
      </c>
      <c r="D5">
        <f t="shared" ca="1" si="2"/>
        <v>31</v>
      </c>
      <c r="E5">
        <f t="shared" ca="1" si="3"/>
        <v>7.3545225189057151E-2</v>
      </c>
      <c r="F5">
        <f t="shared" ca="1" si="4"/>
        <v>12.231390400654538</v>
      </c>
      <c r="G5">
        <f t="shared" ca="1" si="5"/>
        <v>-12.15784517546548</v>
      </c>
      <c r="O5" s="13" t="s">
        <v>72</v>
      </c>
      <c r="P5" s="13"/>
    </row>
    <row r="6" spans="1:20" x14ac:dyDescent="0.35">
      <c r="A6" t="s">
        <v>34</v>
      </c>
      <c r="B6">
        <f t="shared" ca="1" si="0"/>
        <v>1223</v>
      </c>
      <c r="C6">
        <f t="shared" ca="1" si="1"/>
        <v>14.931750071719437</v>
      </c>
      <c r="D6">
        <f t="shared" ca="1" si="2"/>
        <v>35</v>
      </c>
      <c r="E6">
        <f t="shared" ca="1" si="3"/>
        <v>5.4661677227740446</v>
      </c>
      <c r="F6">
        <f t="shared" ca="1" si="4"/>
        <v>12.085966191961763</v>
      </c>
      <c r="G6">
        <f t="shared" ca="1" si="5"/>
        <v>-6.6197984691877183</v>
      </c>
      <c r="O6" s="10" t="s">
        <v>73</v>
      </c>
      <c r="P6" s="10">
        <v>0.32697008401211031</v>
      </c>
    </row>
    <row r="7" spans="1:20" x14ac:dyDescent="0.35">
      <c r="A7" t="s">
        <v>22</v>
      </c>
      <c r="B7">
        <f t="shared" ca="1" si="0"/>
        <v>1203</v>
      </c>
      <c r="C7">
        <f t="shared" ca="1" si="1"/>
        <v>5.2472281707310167</v>
      </c>
      <c r="D7">
        <f t="shared" ca="1" si="2"/>
        <v>39</v>
      </c>
      <c r="E7">
        <f t="shared" ca="1" si="3"/>
        <v>19.337162068297697</v>
      </c>
      <c r="F7">
        <f t="shared" ca="1" si="4"/>
        <v>12.350199804307744</v>
      </c>
      <c r="G7">
        <f t="shared" ca="1" si="5"/>
        <v>6.9869622639899536</v>
      </c>
      <c r="O7" s="10" t="s">
        <v>74</v>
      </c>
      <c r="P7" s="10">
        <v>0.10690943583888646</v>
      </c>
    </row>
    <row r="8" spans="1:20" x14ac:dyDescent="0.35">
      <c r="A8" t="s">
        <v>1</v>
      </c>
      <c r="B8">
        <f t="shared" ca="1" si="0"/>
        <v>1229</v>
      </c>
      <c r="C8">
        <f t="shared" ca="1" si="1"/>
        <v>25.926155253286048</v>
      </c>
      <c r="D8">
        <f t="shared" ca="1" si="2"/>
        <v>34</v>
      </c>
      <c r="E8">
        <f t="shared" ca="1" si="3"/>
        <v>17.342885408826177</v>
      </c>
      <c r="F8">
        <f t="shared" ca="1" si="4"/>
        <v>11.942014238566543</v>
      </c>
      <c r="G8">
        <f t="shared" ca="1" si="5"/>
        <v>5.4008711702596344</v>
      </c>
      <c r="O8" s="10" t="s">
        <v>75</v>
      </c>
      <c r="P8" s="10">
        <v>6.1498051220524742E-2</v>
      </c>
    </row>
    <row r="9" spans="1:20" x14ac:dyDescent="0.35">
      <c r="A9" t="s">
        <v>35</v>
      </c>
      <c r="B9">
        <f t="shared" ca="1" si="0"/>
        <v>1211</v>
      </c>
      <c r="C9">
        <f t="shared" ca="1" si="1"/>
        <v>8.9494030256601924</v>
      </c>
      <c r="D9">
        <f t="shared" ca="1" si="2"/>
        <v>32</v>
      </c>
      <c r="E9">
        <f t="shared" ca="1" si="3"/>
        <v>27.823373102288816</v>
      </c>
      <c r="F9">
        <f t="shared" ca="1" si="4"/>
        <v>12.245878783054939</v>
      </c>
      <c r="G9">
        <f t="shared" ca="1" si="5"/>
        <v>15.577494319233876</v>
      </c>
      <c r="O9" s="10" t="s">
        <v>76</v>
      </c>
      <c r="P9" s="10">
        <v>1.5110518644345838</v>
      </c>
    </row>
    <row r="10" spans="1:20" ht="15" thickBot="1" x14ac:dyDescent="0.4">
      <c r="A10" t="s">
        <v>45</v>
      </c>
      <c r="B10">
        <f t="shared" ca="1" si="0"/>
        <v>1215</v>
      </c>
      <c r="C10">
        <f t="shared" ca="1" si="1"/>
        <v>2.4129619588858819</v>
      </c>
      <c r="D10">
        <f t="shared" ca="1" si="2"/>
        <v>35</v>
      </c>
      <c r="E10">
        <f t="shared" ca="1" si="3"/>
        <v>24.127819766403263</v>
      </c>
      <c r="F10">
        <f t="shared" ca="1" si="4"/>
        <v>12.260786855047961</v>
      </c>
      <c r="G10">
        <f t="shared" ca="1" si="5"/>
        <v>11.867032911355302</v>
      </c>
      <c r="O10" s="11" t="s">
        <v>77</v>
      </c>
      <c r="P10" s="11">
        <v>63</v>
      </c>
    </row>
    <row r="11" spans="1:20" x14ac:dyDescent="0.35">
      <c r="A11" t="s">
        <v>2</v>
      </c>
      <c r="B11">
        <f t="shared" ca="1" si="0"/>
        <v>1214</v>
      </c>
      <c r="C11">
        <f t="shared" ca="1" si="1"/>
        <v>20.284060065490689</v>
      </c>
      <c r="D11">
        <f t="shared" ca="1" si="2"/>
        <v>39</v>
      </c>
      <c r="E11">
        <f t="shared" ca="1" si="3"/>
        <v>16.370798099937108</v>
      </c>
      <c r="F11">
        <f t="shared" ca="1" si="4"/>
        <v>12.127225194916496</v>
      </c>
      <c r="G11">
        <f t="shared" ca="1" si="5"/>
        <v>4.2435729050206117</v>
      </c>
    </row>
    <row r="12" spans="1:20" ht="15" thickBot="1" x14ac:dyDescent="0.4">
      <c r="A12" t="s">
        <v>3</v>
      </c>
      <c r="B12">
        <f t="shared" ca="1" si="0"/>
        <v>1218</v>
      </c>
      <c r="C12">
        <f t="shared" ca="1" si="1"/>
        <v>41.885940743668016</v>
      </c>
      <c r="D12">
        <f t="shared" ca="1" si="2"/>
        <v>35</v>
      </c>
      <c r="E12">
        <f t="shared" ca="1" si="3"/>
        <v>10.472498786144333</v>
      </c>
      <c r="F12">
        <f t="shared" ca="1" si="4"/>
        <v>11.917132856118734</v>
      </c>
      <c r="G12">
        <f t="shared" ca="1" si="5"/>
        <v>-1.4446340699744002</v>
      </c>
      <c r="O12" t="s">
        <v>78</v>
      </c>
    </row>
    <row r="13" spans="1:20" x14ac:dyDescent="0.35">
      <c r="A13" t="s">
        <v>46</v>
      </c>
      <c r="B13">
        <f t="shared" ca="1" si="0"/>
        <v>1230</v>
      </c>
      <c r="C13">
        <f t="shared" ca="1" si="1"/>
        <v>24.491051910483343</v>
      </c>
      <c r="D13">
        <f t="shared" ca="1" si="2"/>
        <v>30</v>
      </c>
      <c r="E13">
        <f t="shared" ca="1" si="3"/>
        <v>2.71278168880082</v>
      </c>
      <c r="F13">
        <f t="shared" ca="1" si="4"/>
        <v>11.944149952007562</v>
      </c>
      <c r="G13">
        <f t="shared" ca="1" si="5"/>
        <v>-9.2313682632067415</v>
      </c>
      <c r="O13" s="12"/>
      <c r="P13" s="12" t="s">
        <v>83</v>
      </c>
      <c r="Q13" s="12" t="s">
        <v>84</v>
      </c>
    </row>
    <row r="14" spans="1:20" x14ac:dyDescent="0.35">
      <c r="A14" t="s">
        <v>47</v>
      </c>
      <c r="B14">
        <f t="shared" ca="1" si="0"/>
        <v>1221</v>
      </c>
      <c r="C14">
        <f t="shared" ca="1" si="1"/>
        <v>27.375117580375928</v>
      </c>
      <c r="D14">
        <f t="shared" ca="1" si="2"/>
        <v>36</v>
      </c>
      <c r="E14">
        <f t="shared" ca="1" si="3"/>
        <v>3.8908758654075539</v>
      </c>
      <c r="F14">
        <f t="shared" ca="1" si="4"/>
        <v>12.005145597106008</v>
      </c>
      <c r="G14">
        <f t="shared" ca="1" si="5"/>
        <v>-8.1142697316984531</v>
      </c>
      <c r="O14" s="10" t="s">
        <v>79</v>
      </c>
      <c r="P14" s="10">
        <v>3</v>
      </c>
      <c r="Q14" s="10">
        <v>16.126172111606934</v>
      </c>
    </row>
    <row r="15" spans="1:20" ht="15" thickBot="1" x14ac:dyDescent="0.4">
      <c r="A15" t="s">
        <v>4</v>
      </c>
      <c r="B15">
        <f t="shared" ca="1" si="0"/>
        <v>1201</v>
      </c>
      <c r="C15">
        <f t="shared" ca="1" si="1"/>
        <v>14.492578586287188</v>
      </c>
      <c r="D15">
        <f t="shared" ca="1" si="2"/>
        <v>31</v>
      </c>
      <c r="E15">
        <f t="shared" ca="1" si="3"/>
        <v>18.194103171429248</v>
      </c>
      <c r="F15">
        <f t="shared" ca="1" si="4"/>
        <v>12.294951280387336</v>
      </c>
      <c r="G15">
        <f t="shared" ca="1" si="5"/>
        <v>5.8991518910419121</v>
      </c>
      <c r="O15" s="10" t="s">
        <v>80</v>
      </c>
      <c r="P15" s="10">
        <v>59</v>
      </c>
      <c r="Q15" s="10">
        <v>134.7133864836627</v>
      </c>
    </row>
    <row r="16" spans="1:20" ht="15" thickBot="1" x14ac:dyDescent="0.4">
      <c r="A16" t="s">
        <v>48</v>
      </c>
      <c r="B16">
        <f t="shared" ca="1" si="0"/>
        <v>1205</v>
      </c>
      <c r="C16">
        <f t="shared" ca="1" si="1"/>
        <v>29.684234174043162</v>
      </c>
      <c r="D16">
        <f t="shared" ca="1" si="2"/>
        <v>38</v>
      </c>
      <c r="E16">
        <f t="shared" ca="1" si="3"/>
        <v>11.33528561249439</v>
      </c>
      <c r="F16">
        <f t="shared" ca="1" si="4"/>
        <v>12.136116557153123</v>
      </c>
      <c r="G16">
        <f t="shared" ca="1" si="5"/>
        <v>-0.80083094465873295</v>
      </c>
      <c r="O16" s="11" t="s">
        <v>81</v>
      </c>
      <c r="P16" s="11">
        <v>62</v>
      </c>
      <c r="Q16" s="11">
        <v>150.83955859526964</v>
      </c>
      <c r="R16" s="12" t="s">
        <v>85</v>
      </c>
      <c r="S16" s="12" t="s">
        <v>86</v>
      </c>
      <c r="T16" s="12" t="s">
        <v>87</v>
      </c>
    </row>
    <row r="17" spans="1:23" ht="15" thickBot="1" x14ac:dyDescent="0.4">
      <c r="A17" t="s">
        <v>49</v>
      </c>
      <c r="B17">
        <f t="shared" ca="1" si="0"/>
        <v>1214</v>
      </c>
      <c r="C17">
        <f t="shared" ca="1" si="1"/>
        <v>16.59388472669243</v>
      </c>
      <c r="D17">
        <f t="shared" ca="1" si="2"/>
        <v>39</v>
      </c>
      <c r="E17">
        <f t="shared" ca="1" si="3"/>
        <v>1.5772594546581087</v>
      </c>
      <c r="F17">
        <f t="shared" ca="1" si="4"/>
        <v>12.156732674951924</v>
      </c>
      <c r="G17">
        <f t="shared" ca="1" si="5"/>
        <v>-10.579473220293815</v>
      </c>
      <c r="R17" s="10">
        <v>5.3753907038689777</v>
      </c>
      <c r="S17" s="10">
        <v>2.3542430326085797</v>
      </c>
      <c r="T17" s="10">
        <v>8.114267774145463E-2</v>
      </c>
    </row>
    <row r="18" spans="1:23" x14ac:dyDescent="0.35">
      <c r="A18" t="s">
        <v>5</v>
      </c>
      <c r="B18">
        <f t="shared" ca="1" si="0"/>
        <v>1208</v>
      </c>
      <c r="C18">
        <f t="shared" ca="1" si="1"/>
        <v>34.79825065231109</v>
      </c>
      <c r="D18">
        <f t="shared" ca="1" si="2"/>
        <v>36</v>
      </c>
      <c r="E18">
        <f t="shared" ca="1" si="3"/>
        <v>7.6370710821278083</v>
      </c>
      <c r="F18">
        <f t="shared" ca="1" si="4"/>
        <v>12.067204623631461</v>
      </c>
      <c r="G18">
        <f t="shared" ca="1" si="5"/>
        <v>-4.4301335415036531</v>
      </c>
      <c r="O18" s="12"/>
      <c r="P18" s="12" t="s">
        <v>88</v>
      </c>
      <c r="Q18" s="12" t="s">
        <v>76</v>
      </c>
      <c r="R18" s="10">
        <v>2.283277737011232</v>
      </c>
      <c r="S18" s="10"/>
      <c r="T18" s="10"/>
    </row>
    <row r="19" spans="1:23" ht="15" thickBot="1" x14ac:dyDescent="0.4">
      <c r="A19" t="s">
        <v>6</v>
      </c>
      <c r="B19">
        <f t="shared" ca="1" si="0"/>
        <v>1230</v>
      </c>
      <c r="C19">
        <f t="shared" ca="1" si="1"/>
        <v>15.430665741911989</v>
      </c>
      <c r="D19">
        <f t="shared" ca="1" si="2"/>
        <v>39</v>
      </c>
      <c r="E19">
        <f t="shared" ca="1" si="3"/>
        <v>17.546629894917633</v>
      </c>
      <c r="F19">
        <f t="shared" ca="1" si="4"/>
        <v>12.01659885739466</v>
      </c>
      <c r="G19">
        <f t="shared" ca="1" si="5"/>
        <v>5.5300310375229724</v>
      </c>
      <c r="O19" s="10" t="s">
        <v>82</v>
      </c>
      <c r="P19" s="10">
        <v>-52.080614211113605</v>
      </c>
      <c r="Q19" s="10">
        <v>26.523299040341325</v>
      </c>
      <c r="R19" s="11"/>
      <c r="S19" s="11"/>
      <c r="T19" s="11"/>
    </row>
    <row r="20" spans="1:23" ht="15" thickBot="1" x14ac:dyDescent="0.4">
      <c r="A20" t="s">
        <v>7</v>
      </c>
      <c r="B20">
        <f t="shared" ca="1" si="0"/>
        <v>1212</v>
      </c>
      <c r="C20">
        <f t="shared" ca="1" si="1"/>
        <v>34.481601577840976</v>
      </c>
      <c r="D20">
        <f t="shared" ca="1" si="2"/>
        <v>30</v>
      </c>
      <c r="E20">
        <f t="shared" ca="1" si="3"/>
        <v>10.178301901241175</v>
      </c>
      <c r="F20">
        <f t="shared" ca="1" si="4"/>
        <v>12.032377826360191</v>
      </c>
      <c r="G20">
        <f t="shared" ca="1" si="5"/>
        <v>-1.854075925119016</v>
      </c>
      <c r="O20" s="10">
        <v>1226</v>
      </c>
      <c r="P20" s="10">
        <v>4.3175929956356759E-2</v>
      </c>
      <c r="Q20" s="10">
        <v>2.1776358415144897E-2</v>
      </c>
    </row>
    <row r="21" spans="1:23" x14ac:dyDescent="0.35">
      <c r="A21" t="s">
        <v>50</v>
      </c>
      <c r="B21">
        <f t="shared" ca="1" si="0"/>
        <v>1226</v>
      </c>
      <c r="C21">
        <f t="shared" ca="1" si="1"/>
        <v>27.546554194715839</v>
      </c>
      <c r="D21">
        <f t="shared" ca="1" si="2"/>
        <v>35</v>
      </c>
      <c r="E21">
        <f t="shared" ca="1" si="3"/>
        <v>15.805579967126915</v>
      </c>
      <c r="F21">
        <f t="shared" ca="1" si="4"/>
        <v>11.957076257029229</v>
      </c>
      <c r="G21">
        <f t="shared" ca="1" si="5"/>
        <v>3.8485037100976864</v>
      </c>
      <c r="O21" s="10">
        <v>30</v>
      </c>
      <c r="P21" s="10">
        <v>5.2000976525033195E-2</v>
      </c>
      <c r="Q21" s="10">
        <v>6.5960627444370368E-2</v>
      </c>
      <c r="R21" s="12" t="s">
        <v>89</v>
      </c>
      <c r="S21" s="12" t="s">
        <v>90</v>
      </c>
      <c r="T21" s="12" t="s">
        <v>91</v>
      </c>
      <c r="U21" s="12" t="s">
        <v>92</v>
      </c>
      <c r="V21" s="12" t="s">
        <v>93</v>
      </c>
      <c r="W21" s="12" t="s">
        <v>94</v>
      </c>
    </row>
    <row r="22" spans="1:23" ht="15" thickBot="1" x14ac:dyDescent="0.4">
      <c r="A22" t="s">
        <v>8</v>
      </c>
      <c r="B22">
        <f t="shared" ca="1" si="0"/>
        <v>1204</v>
      </c>
      <c r="C22">
        <f t="shared" ca="1" si="1"/>
        <v>5.7804548965859128</v>
      </c>
      <c r="D22">
        <f t="shared" ca="1" si="2"/>
        <v>36</v>
      </c>
      <c r="E22">
        <f t="shared" ca="1" si="3"/>
        <v>7.6603678586371409</v>
      </c>
      <c r="F22">
        <f t="shared" ca="1" si="4"/>
        <v>12.336596303518649</v>
      </c>
      <c r="G22">
        <f t="shared" ca="1" si="5"/>
        <v>-4.6762284448815077</v>
      </c>
      <c r="O22" s="11">
        <v>3.9105447628040828</v>
      </c>
      <c r="P22" s="11">
        <v>0.11241853273047363</v>
      </c>
      <c r="Q22" s="11">
        <v>8.0428401658776724E-2</v>
      </c>
      <c r="R22" s="10">
        <v>-1.9635797994774404</v>
      </c>
      <c r="S22" s="10">
        <v>5.4296957743455096E-2</v>
      </c>
      <c r="T22" s="10">
        <v>-105.15361300248961</v>
      </c>
      <c r="U22" s="10">
        <v>0.99238458026240295</v>
      </c>
      <c r="V22" s="10">
        <v>-105.15361300248961</v>
      </c>
      <c r="W22" s="10">
        <v>0.99238458026240295</v>
      </c>
    </row>
    <row r="23" spans="1:23" x14ac:dyDescent="0.35">
      <c r="A23" t="s">
        <v>36</v>
      </c>
      <c r="B23">
        <f t="shared" ca="1" si="0"/>
        <v>1226</v>
      </c>
      <c r="C23">
        <f t="shared" ca="1" si="1"/>
        <v>14.761308557889631</v>
      </c>
      <c r="D23">
        <f t="shared" ca="1" si="2"/>
        <v>35</v>
      </c>
      <c r="E23">
        <f t="shared" ca="1" si="3"/>
        <v>8.7650175689117216</v>
      </c>
      <c r="F23">
        <f t="shared" ca="1" si="4"/>
        <v>12.059309984627536</v>
      </c>
      <c r="G23">
        <f t="shared" ca="1" si="5"/>
        <v>-3.2942924157158142</v>
      </c>
      <c r="R23" s="10">
        <v>1.9826974342197183</v>
      </c>
      <c r="S23" s="10">
        <v>5.2063458424423822E-2</v>
      </c>
      <c r="T23" s="10">
        <v>-3.9846258394175826E-4</v>
      </c>
      <c r="U23" s="10">
        <v>8.6750322496655277E-2</v>
      </c>
      <c r="V23" s="10">
        <v>-3.9846258394175826E-4</v>
      </c>
      <c r="W23" s="10">
        <v>8.6750322496655277E-2</v>
      </c>
    </row>
    <row r="24" spans="1:23" x14ac:dyDescent="0.35">
      <c r="A24" t="s">
        <v>9</v>
      </c>
      <c r="B24">
        <f t="shared" ca="1" si="0"/>
        <v>1219</v>
      </c>
      <c r="C24">
        <f t="shared" ca="1" si="1"/>
        <v>4.4602587687237953</v>
      </c>
      <c r="D24">
        <f t="shared" ca="1" si="2"/>
        <v>30</v>
      </c>
      <c r="E24">
        <f t="shared" ca="1" si="3"/>
        <v>20.233459747025016</v>
      </c>
      <c r="F24">
        <f t="shared" ca="1" si="4"/>
        <v>12.207057409641612</v>
      </c>
      <c r="G24">
        <f t="shared" ca="1" si="5"/>
        <v>8.0264023373834039</v>
      </c>
      <c r="R24" s="10">
        <v>0.78836388524183743</v>
      </c>
      <c r="S24" s="10">
        <v>0.43364014553031116</v>
      </c>
      <c r="T24" s="10">
        <v>-7.9985934126954122E-2</v>
      </c>
      <c r="U24" s="10">
        <v>0.1839878871770205</v>
      </c>
      <c r="V24" s="10">
        <v>-7.9985934126954122E-2</v>
      </c>
      <c r="W24" s="10">
        <v>0.1839878871770205</v>
      </c>
    </row>
    <row r="25" spans="1:23" ht="15" thickBot="1" x14ac:dyDescent="0.4">
      <c r="A25" t="s">
        <v>51</v>
      </c>
      <c r="B25">
        <f t="shared" ca="1" si="0"/>
        <v>1223</v>
      </c>
      <c r="C25">
        <f t="shared" ca="1" si="1"/>
        <v>24.839813613573035</v>
      </c>
      <c r="D25">
        <f t="shared" ca="1" si="2"/>
        <v>32</v>
      </c>
      <c r="E25">
        <f t="shared" ca="1" si="3"/>
        <v>26.868863347831976</v>
      </c>
      <c r="F25">
        <f t="shared" ca="1" si="4"/>
        <v>12.006739065793223</v>
      </c>
      <c r="G25">
        <f t="shared" ca="1" si="5"/>
        <v>14.862124282038753</v>
      </c>
      <c r="R25" s="11">
        <v>1.3977466965888161</v>
      </c>
      <c r="S25" s="11">
        <v>0.16742262881985659</v>
      </c>
      <c r="T25" s="11">
        <v>-4.851832725576545E-2</v>
      </c>
      <c r="U25" s="11">
        <v>0.27335539271671272</v>
      </c>
      <c r="V25" s="11">
        <v>-4.851832725576545E-2</v>
      </c>
      <c r="W25" s="11">
        <v>0.27335539271671272</v>
      </c>
    </row>
    <row r="26" spans="1:23" x14ac:dyDescent="0.35">
      <c r="A26" t="s">
        <v>10</v>
      </c>
      <c r="B26">
        <f t="shared" ca="1" si="0"/>
        <v>1212</v>
      </c>
      <c r="C26">
        <f t="shared" ca="1" si="1"/>
        <v>15.032333989611343</v>
      </c>
      <c r="D26">
        <f t="shared" ca="1" si="2"/>
        <v>36</v>
      </c>
      <c r="E26">
        <f t="shared" ca="1" si="3"/>
        <v>13.352845967718613</v>
      </c>
      <c r="F26">
        <f t="shared" ca="1" si="4"/>
        <v>12.187898586858877</v>
      </c>
      <c r="G26">
        <f t="shared" ca="1" si="5"/>
        <v>1.1649473808597364</v>
      </c>
      <c r="O26" t="s">
        <v>95</v>
      </c>
    </row>
    <row r="27" spans="1:23" ht="15" thickBot="1" x14ac:dyDescent="0.4">
      <c r="A27" t="s">
        <v>11</v>
      </c>
      <c r="B27">
        <f t="shared" ca="1" si="0"/>
        <v>1218</v>
      </c>
      <c r="C27">
        <f t="shared" ca="1" si="1"/>
        <v>16.074915782332415</v>
      </c>
      <c r="D27">
        <f t="shared" ca="1" si="2"/>
        <v>40</v>
      </c>
      <c r="E27">
        <f t="shared" ca="1" si="3"/>
        <v>14.308381955291399</v>
      </c>
      <c r="F27">
        <f t="shared" ca="1" si="4"/>
        <v>12.123523673306455</v>
      </c>
      <c r="G27">
        <f t="shared" ca="1" si="5"/>
        <v>2.184858281984944</v>
      </c>
    </row>
    <row r="28" spans="1:23" x14ac:dyDescent="0.35">
      <c r="A28" t="s">
        <v>12</v>
      </c>
      <c r="B28">
        <f t="shared" ca="1" si="0"/>
        <v>1209</v>
      </c>
      <c r="C28">
        <f t="shared" ca="1" si="1"/>
        <v>21.722122197538742</v>
      </c>
      <c r="D28">
        <f t="shared" ca="1" si="2"/>
        <v>39</v>
      </c>
      <c r="E28">
        <f t="shared" ca="1" si="3"/>
        <v>10.441439561144001</v>
      </c>
      <c r="F28">
        <f t="shared" ca="1" si="4"/>
        <v>12.162424617505406</v>
      </c>
      <c r="G28">
        <f t="shared" ca="1" si="5"/>
        <v>-1.7209850563614051</v>
      </c>
      <c r="O28" s="12" t="s">
        <v>96</v>
      </c>
      <c r="P28" s="12" t="s">
        <v>97</v>
      </c>
      <c r="Q28" s="12" t="s">
        <v>98</v>
      </c>
    </row>
    <row r="29" spans="1:23" x14ac:dyDescent="0.35">
      <c r="A29" t="s">
        <v>52</v>
      </c>
      <c r="B29">
        <f t="shared" ca="1" si="0"/>
        <v>1207</v>
      </c>
      <c r="C29">
        <f t="shared" ca="1" si="1"/>
        <v>6.3679788588193258</v>
      </c>
      <c r="D29">
        <f t="shared" ca="1" si="2"/>
        <v>39</v>
      </c>
      <c r="E29">
        <f t="shared" ca="1" si="3"/>
        <v>21.862576620192616</v>
      </c>
      <c r="F29">
        <f t="shared" ca="1" si="4"/>
        <v>12.303879232106411</v>
      </c>
      <c r="G29">
        <f t="shared" ca="1" si="5"/>
        <v>9.5586973880862054</v>
      </c>
      <c r="O29" s="10">
        <v>1</v>
      </c>
      <c r="P29" s="10">
        <v>2.347134306103944</v>
      </c>
      <c r="Q29" s="10">
        <v>2.268359107544113</v>
      </c>
    </row>
    <row r="30" spans="1:23" x14ac:dyDescent="0.35">
      <c r="A30" t="s">
        <v>53</v>
      </c>
      <c r="B30">
        <f t="shared" ca="1" si="0"/>
        <v>1230</v>
      </c>
      <c r="C30">
        <f t="shared" ca="1" si="1"/>
        <v>20.893930386649245</v>
      </c>
      <c r="D30">
        <f t="shared" ca="1" si="2"/>
        <v>31</v>
      </c>
      <c r="E30">
        <f t="shared" ca="1" si="3"/>
        <v>19.545845100232</v>
      </c>
      <c r="F30">
        <f t="shared" ca="1" si="4"/>
        <v>11.972913352606332</v>
      </c>
      <c r="G30">
        <f t="shared" ca="1" si="5"/>
        <v>7.5729317476256686</v>
      </c>
      <c r="O30" s="10">
        <v>2</v>
      </c>
      <c r="P30" s="10">
        <v>2.5180472514976926</v>
      </c>
      <c r="Q30" s="10">
        <v>2.1974023233138191</v>
      </c>
    </row>
    <row r="31" spans="1:23" x14ac:dyDescent="0.35">
      <c r="A31" t="s">
        <v>13</v>
      </c>
      <c r="B31">
        <f t="shared" ca="1" si="0"/>
        <v>1228</v>
      </c>
      <c r="C31">
        <f t="shared" ca="1" si="1"/>
        <v>26.685990918380309</v>
      </c>
      <c r="D31">
        <f t="shared" ca="1" si="2"/>
        <v>33</v>
      </c>
      <c r="E31">
        <f t="shared" ca="1" si="3"/>
        <v>17.074339356178456</v>
      </c>
      <c r="F31">
        <f t="shared" ca="1" si="4"/>
        <v>11.945278118827497</v>
      </c>
      <c r="G31">
        <f t="shared" ca="1" si="5"/>
        <v>5.1290612373509585</v>
      </c>
      <c r="O31" s="10">
        <v>3</v>
      </c>
      <c r="P31" s="10">
        <v>2.8866130402848293</v>
      </c>
      <c r="Q31" s="10">
        <v>1.6170118435122802</v>
      </c>
    </row>
    <row r="32" spans="1:23" x14ac:dyDescent="0.35">
      <c r="A32" t="s">
        <v>14</v>
      </c>
      <c r="B32">
        <f t="shared" ca="1" si="0"/>
        <v>1228</v>
      </c>
      <c r="C32">
        <f t="shared" ca="1" si="1"/>
        <v>36.949626824701539</v>
      </c>
      <c r="D32">
        <f t="shared" ca="1" si="2"/>
        <v>37</v>
      </c>
      <c r="E32">
        <f t="shared" ca="1" si="3"/>
        <v>10.645496079809256</v>
      </c>
      <c r="F32">
        <f t="shared" ca="1" si="4"/>
        <v>11.863207755283385</v>
      </c>
      <c r="G32">
        <f t="shared" ca="1" si="5"/>
        <v>-1.2177116754741295</v>
      </c>
      <c r="O32" s="10">
        <v>4</v>
      </c>
      <c r="P32" s="10">
        <v>1.8315095852243097</v>
      </c>
      <c r="Q32" s="10">
        <v>2.4757579888404786</v>
      </c>
    </row>
    <row r="33" spans="1:17" x14ac:dyDescent="0.35">
      <c r="A33" t="s">
        <v>54</v>
      </c>
      <c r="B33">
        <f t="shared" ca="1" si="0"/>
        <v>1221</v>
      </c>
      <c r="C33">
        <f t="shared" ca="1" si="1"/>
        <v>33.435223836818778</v>
      </c>
      <c r="D33">
        <f t="shared" ca="1" si="2"/>
        <v>36</v>
      </c>
      <c r="E33">
        <f t="shared" ca="1" si="3"/>
        <v>3.8320431788875053</v>
      </c>
      <c r="F33">
        <f t="shared" ca="1" si="4"/>
        <v>11.956687611249759</v>
      </c>
      <c r="G33">
        <f t="shared" ca="1" si="5"/>
        <v>-8.1246444323622526</v>
      </c>
      <c r="O33" s="10">
        <v>5</v>
      </c>
      <c r="P33" s="10">
        <v>2.8177157184037416</v>
      </c>
      <c r="Q33" s="10">
        <v>-2.3804015772768068</v>
      </c>
    </row>
    <row r="34" spans="1:17" x14ac:dyDescent="0.35">
      <c r="A34" t="s">
        <v>55</v>
      </c>
      <c r="B34">
        <f t="shared" ca="1" si="0"/>
        <v>1220</v>
      </c>
      <c r="C34">
        <f t="shared" ca="1" si="1"/>
        <v>9.8521766041001584</v>
      </c>
      <c r="D34">
        <f t="shared" ca="1" si="2"/>
        <v>38</v>
      </c>
      <c r="E34">
        <f t="shared" ca="1" si="3"/>
        <v>20.213206667880645</v>
      </c>
      <c r="F34">
        <f t="shared" ca="1" si="4"/>
        <v>12.154602711348387</v>
      </c>
      <c r="G34">
        <f t="shared" ca="1" si="5"/>
        <v>8.0586039565322576</v>
      </c>
      <c r="O34" s="10">
        <v>6</v>
      </c>
      <c r="P34" s="10">
        <v>3.5404563820367536</v>
      </c>
      <c r="Q34" s="10">
        <v>-0.49428747438447251</v>
      </c>
    </row>
    <row r="35" spans="1:17" x14ac:dyDescent="0.35">
      <c r="A35" t="s">
        <v>15</v>
      </c>
      <c r="B35">
        <f t="shared" ca="1" si="0"/>
        <v>1210</v>
      </c>
      <c r="C35">
        <f t="shared" ca="1" si="1"/>
        <v>32.700683060272866</v>
      </c>
      <c r="D35">
        <f t="shared" ca="1" si="2"/>
        <v>31</v>
      </c>
      <c r="E35">
        <f t="shared" ca="1" si="3"/>
        <v>0.36214864091566978</v>
      </c>
      <c r="F35">
        <f t="shared" ca="1" si="4"/>
        <v>12.065297852857601</v>
      </c>
      <c r="G35">
        <f t="shared" ca="1" si="5"/>
        <v>-11.70314921194193</v>
      </c>
      <c r="O35" s="10">
        <v>7</v>
      </c>
      <c r="P35" s="10">
        <v>2.3473496608933377</v>
      </c>
      <c r="Q35" s="10">
        <v>-0.64243484297718156</v>
      </c>
    </row>
    <row r="36" spans="1:17" x14ac:dyDescent="0.35">
      <c r="A36" t="s">
        <v>63</v>
      </c>
      <c r="B36">
        <f t="shared" ca="1" si="0"/>
        <v>1226</v>
      </c>
      <c r="C36">
        <f t="shared" ca="1" si="1"/>
        <v>26.541440997975386</v>
      </c>
      <c r="D36">
        <f t="shared" ca="1" si="2"/>
        <v>30</v>
      </c>
      <c r="E36">
        <f t="shared" ca="1" si="3"/>
        <v>4.5889622289946725</v>
      </c>
      <c r="F36">
        <f t="shared" ca="1" si="4"/>
        <v>11.96511337040819</v>
      </c>
      <c r="G36">
        <f t="shared" ca="1" si="5"/>
        <v>-7.3761511414135175</v>
      </c>
      <c r="O36" s="10">
        <v>8</v>
      </c>
      <c r="P36" s="10">
        <v>2.7212288408137013</v>
      </c>
      <c r="Q36" s="10">
        <v>-1.1698784595797866</v>
      </c>
    </row>
    <row r="37" spans="1:17" x14ac:dyDescent="0.35">
      <c r="A37" t="s">
        <v>16</v>
      </c>
      <c r="B37">
        <f t="shared" ca="1" si="0"/>
        <v>1209</v>
      </c>
      <c r="C37">
        <f t="shared" ca="1" si="1"/>
        <v>44.505587428889875</v>
      </c>
      <c r="D37">
        <f t="shared" ca="1" si="2"/>
        <v>35</v>
      </c>
      <c r="E37">
        <f t="shared" ca="1" si="3"/>
        <v>1.8829725506221751E-2</v>
      </c>
      <c r="F37">
        <f t="shared" ca="1" si="4"/>
        <v>11.980242855467266</v>
      </c>
      <c r="G37">
        <f t="shared" ca="1" si="5"/>
        <v>-11.961413129961043</v>
      </c>
      <c r="O37" s="10">
        <v>9</v>
      </c>
      <c r="P37" s="10">
        <v>2.0999433790090327</v>
      </c>
      <c r="Q37" s="10">
        <v>-1.0758100234864123</v>
      </c>
    </row>
    <row r="38" spans="1:17" x14ac:dyDescent="0.35">
      <c r="A38" t="s">
        <v>56</v>
      </c>
      <c r="B38">
        <f t="shared" ca="1" si="0"/>
        <v>1203</v>
      </c>
      <c r="C38">
        <f t="shared" ca="1" si="1"/>
        <v>34.665794045819126</v>
      </c>
      <c r="D38">
        <f t="shared" ca="1" si="2"/>
        <v>38</v>
      </c>
      <c r="E38">
        <f t="shared" ca="1" si="3"/>
        <v>3.0344582749334466</v>
      </c>
      <c r="F38">
        <f t="shared" ca="1" si="4"/>
        <v>12.114962270713258</v>
      </c>
      <c r="G38">
        <f t="shared" ca="1" si="5"/>
        <v>-9.0805039957798108</v>
      </c>
      <c r="O38" s="10">
        <v>10</v>
      </c>
      <c r="P38" s="10">
        <v>3.123620238796974</v>
      </c>
      <c r="Q38" s="10">
        <v>-1.1193458879756539</v>
      </c>
    </row>
    <row r="39" spans="1:17" x14ac:dyDescent="0.35">
      <c r="A39" t="s">
        <v>57</v>
      </c>
      <c r="B39">
        <f t="shared" ca="1" si="0"/>
        <v>1213</v>
      </c>
      <c r="C39">
        <f t="shared" ca="1" si="1"/>
        <v>24.25947734215088</v>
      </c>
      <c r="D39">
        <f t="shared" ca="1" si="2"/>
        <v>39</v>
      </c>
      <c r="E39">
        <f t="shared" ca="1" si="3"/>
        <v>12.923194347415073</v>
      </c>
      <c r="F39">
        <f t="shared" ca="1" si="4"/>
        <v>12.104776554363607</v>
      </c>
      <c r="G39">
        <f t="shared" ca="1" si="5"/>
        <v>0.81841779305146645</v>
      </c>
      <c r="O39" s="10">
        <v>11</v>
      </c>
      <c r="P39" s="10">
        <v>1.8916334880102705</v>
      </c>
      <c r="Q39" s="10">
        <v>-0.41972563626414994</v>
      </c>
    </row>
    <row r="40" spans="1:17" x14ac:dyDescent="0.35">
      <c r="A40" t="s">
        <v>17</v>
      </c>
      <c r="B40">
        <f t="shared" ca="1" si="0"/>
        <v>1229</v>
      </c>
      <c r="C40">
        <f t="shared" ca="1" si="1"/>
        <v>36.165015027914606</v>
      </c>
      <c r="D40">
        <f t="shared" ca="1" si="2"/>
        <v>40</v>
      </c>
      <c r="E40">
        <f t="shared" ca="1" si="3"/>
        <v>7.7484579070805282</v>
      </c>
      <c r="F40">
        <f t="shared" ca="1" si="4"/>
        <v>11.860141990598024</v>
      </c>
      <c r="G40">
        <f t="shared" ca="1" si="5"/>
        <v>-4.1116840835174955</v>
      </c>
      <c r="O40" s="10">
        <v>12</v>
      </c>
      <c r="P40" s="10">
        <v>3.6450093059725184</v>
      </c>
      <c r="Q40" s="10">
        <v>0.24853025089933789</v>
      </c>
    </row>
    <row r="41" spans="1:17" x14ac:dyDescent="0.35">
      <c r="A41" t="s">
        <v>64</v>
      </c>
      <c r="B41">
        <f t="shared" ca="1" si="0"/>
        <v>1208</v>
      </c>
      <c r="C41">
        <f t="shared" ca="1" si="1"/>
        <v>27.759058051018158</v>
      </c>
      <c r="D41">
        <f t="shared" ca="1" si="2"/>
        <v>31</v>
      </c>
      <c r="E41">
        <f t="shared" ca="1" si="3"/>
        <v>22.598158449495187</v>
      </c>
      <c r="F41">
        <f t="shared" ca="1" si="4"/>
        <v>12.123491606248344</v>
      </c>
      <c r="G41">
        <f t="shared" ca="1" si="5"/>
        <v>10.474666843246844</v>
      </c>
      <c r="O41" s="10">
        <v>13</v>
      </c>
      <c r="P41" s="10">
        <v>2.7752901628413471</v>
      </c>
      <c r="Q41" s="10">
        <v>3.1946843719387696</v>
      </c>
    </row>
    <row r="42" spans="1:17" x14ac:dyDescent="0.35">
      <c r="A42" t="s">
        <v>18</v>
      </c>
      <c r="B42">
        <f t="shared" ca="1" si="0"/>
        <v>1226</v>
      </c>
      <c r="C42">
        <f t="shared" ca="1" si="1"/>
        <v>8.5013241575380825</v>
      </c>
      <c r="D42">
        <f t="shared" ca="1" si="2"/>
        <v>31</v>
      </c>
      <c r="E42">
        <f t="shared" ca="1" si="3"/>
        <v>7.3379468239131755</v>
      </c>
      <c r="F42">
        <f t="shared" ca="1" si="4"/>
        <v>12.109366241514135</v>
      </c>
      <c r="G42">
        <f t="shared" ca="1" si="5"/>
        <v>-4.771419417600959</v>
      </c>
      <c r="O42" s="10">
        <v>14</v>
      </c>
      <c r="P42" s="10">
        <v>2.3092078790234845</v>
      </c>
      <c r="Q42" s="10">
        <v>0.50520170089462857</v>
      </c>
    </row>
    <row r="43" spans="1:17" x14ac:dyDescent="0.35">
      <c r="A43" t="s">
        <v>19</v>
      </c>
      <c r="B43">
        <f t="shared" ca="1" si="0"/>
        <v>1222</v>
      </c>
      <c r="C43">
        <f t="shared" ca="1" si="1"/>
        <v>17.438747929412401</v>
      </c>
      <c r="D43">
        <f t="shared" ca="1" si="2"/>
        <v>37</v>
      </c>
      <c r="E43">
        <f t="shared" ca="1" si="3"/>
        <v>5.3808201712409938</v>
      </c>
      <c r="F43">
        <f t="shared" ca="1" si="4"/>
        <v>12.075259366556041</v>
      </c>
      <c r="G43">
        <f t="shared" ca="1" si="5"/>
        <v>-6.6944391953150477</v>
      </c>
      <c r="O43" s="10">
        <v>15</v>
      </c>
      <c r="P43" s="10">
        <v>2.5141770887087596</v>
      </c>
      <c r="Q43" s="10">
        <v>-2.0983003214574816</v>
      </c>
    </row>
    <row r="44" spans="1:17" x14ac:dyDescent="0.35">
      <c r="A44" t="s">
        <v>20</v>
      </c>
      <c r="B44">
        <f t="shared" ca="1" si="0"/>
        <v>1207</v>
      </c>
      <c r="C44">
        <f t="shared" ca="1" si="1"/>
        <v>34.030675698799186</v>
      </c>
      <c r="D44">
        <f t="shared" ca="1" si="2"/>
        <v>36</v>
      </c>
      <c r="E44">
        <f t="shared" ca="1" si="3"/>
        <v>19.054678234899157</v>
      </c>
      <c r="F44">
        <f t="shared" ca="1" si="4"/>
        <v>12.082682026068596</v>
      </c>
      <c r="G44">
        <f t="shared" ca="1" si="5"/>
        <v>6.9719962088305607</v>
      </c>
      <c r="O44" s="10">
        <v>16</v>
      </c>
      <c r="P44" s="10">
        <v>2.6041275702950104</v>
      </c>
      <c r="Q44" s="10">
        <v>-1.7852595688254818</v>
      </c>
    </row>
    <row r="45" spans="1:17" x14ac:dyDescent="0.35">
      <c r="A45" t="s">
        <v>21</v>
      </c>
      <c r="B45">
        <f t="shared" ca="1" si="0"/>
        <v>1222</v>
      </c>
      <c r="C45">
        <f t="shared" ca="1" si="1"/>
        <v>40.653232955145278</v>
      </c>
      <c r="D45">
        <f t="shared" ca="1" si="2"/>
        <v>39</v>
      </c>
      <c r="E45">
        <f t="shared" ca="1" si="3"/>
        <v>10.975219301482017</v>
      </c>
      <c r="F45">
        <f t="shared" ca="1" si="4"/>
        <v>11.889631072358879</v>
      </c>
      <c r="G45">
        <f t="shared" ca="1" si="5"/>
        <v>-0.91441177087686221</v>
      </c>
      <c r="O45" s="10">
        <v>17</v>
      </c>
      <c r="P45" s="10">
        <v>2.3287439448473215</v>
      </c>
      <c r="Q45" s="10">
        <v>-0.39442249411469321</v>
      </c>
    </row>
    <row r="46" spans="1:17" x14ac:dyDescent="0.35">
      <c r="A46" t="s">
        <v>23</v>
      </c>
      <c r="B46">
        <f t="shared" ca="1" si="0"/>
        <v>1219</v>
      </c>
      <c r="C46">
        <f t="shared" ca="1" si="1"/>
        <v>40.053360225060622</v>
      </c>
      <c r="D46">
        <f t="shared" ca="1" si="2"/>
        <v>32</v>
      </c>
      <c r="E46">
        <f t="shared" ca="1" si="3"/>
        <v>17.553854064594862</v>
      </c>
      <c r="F46">
        <f t="shared" ca="1" si="4"/>
        <v>11.922446887323217</v>
      </c>
      <c r="G46">
        <f t="shared" ca="1" si="5"/>
        <v>5.6314071772716456</v>
      </c>
      <c r="O46" s="10">
        <v>18</v>
      </c>
      <c r="P46" s="10">
        <v>3.03331089876212</v>
      </c>
      <c r="Q46" s="10">
        <v>-2.2265937566753204</v>
      </c>
    </row>
    <row r="47" spans="1:17" x14ac:dyDescent="0.35">
      <c r="A47" t="s">
        <v>24</v>
      </c>
      <c r="B47">
        <f t="shared" ca="1" si="0"/>
        <v>1212</v>
      </c>
      <c r="C47">
        <f t="shared" ca="1" si="1"/>
        <v>18.844040053737448</v>
      </c>
      <c r="D47">
        <f t="shared" ca="1" si="2"/>
        <v>37</v>
      </c>
      <c r="E47">
        <f t="shared" ca="1" si="3"/>
        <v>8.7059052441908076</v>
      </c>
      <c r="F47">
        <f t="shared" ca="1" si="4"/>
        <v>12.157419319544507</v>
      </c>
      <c r="G47">
        <f t="shared" ca="1" si="5"/>
        <v>-3.4515140753536997</v>
      </c>
      <c r="O47" s="10">
        <v>19</v>
      </c>
      <c r="P47" s="10">
        <v>2.5586497934636649</v>
      </c>
      <c r="Q47" s="10">
        <v>2.7868062967688885</v>
      </c>
    </row>
    <row r="48" spans="1:17" x14ac:dyDescent="0.35">
      <c r="A48" t="s">
        <v>25</v>
      </c>
      <c r="B48">
        <f t="shared" ca="1" si="0"/>
        <v>1201</v>
      </c>
      <c r="C48">
        <f t="shared" ca="1" si="1"/>
        <v>1.0910922422378118</v>
      </c>
      <c r="D48">
        <f t="shared" ca="1" si="2"/>
        <v>38</v>
      </c>
      <c r="E48">
        <f t="shared" ca="1" si="3"/>
        <v>10.884933102995145</v>
      </c>
      <c r="F48">
        <f t="shared" ca="1" si="4"/>
        <v>12.402112608626792</v>
      </c>
      <c r="G48">
        <f t="shared" ca="1" si="5"/>
        <v>-1.5171795056316473</v>
      </c>
      <c r="O48" s="10">
        <v>20</v>
      </c>
      <c r="P48" s="10">
        <v>2.5638785346179622</v>
      </c>
      <c r="Q48" s="10">
        <v>-0.47335067095783723</v>
      </c>
    </row>
    <row r="49" spans="1:17" x14ac:dyDescent="0.35">
      <c r="A49" t="s">
        <v>58</v>
      </c>
      <c r="B49">
        <f t="shared" ca="1" si="0"/>
        <v>1219</v>
      </c>
      <c r="C49">
        <f t="shared" ca="1" si="1"/>
        <v>33.920085208009823</v>
      </c>
      <c r="D49">
        <f t="shared" ca="1" si="2"/>
        <v>37</v>
      </c>
      <c r="E49">
        <f t="shared" ca="1" si="3"/>
        <v>24.720015646392476</v>
      </c>
      <c r="F49">
        <f t="shared" ca="1" si="4"/>
        <v>11.971489947205663</v>
      </c>
      <c r="G49">
        <f t="shared" ca="1" si="5"/>
        <v>12.748525699186812</v>
      </c>
      <c r="O49" s="10">
        <v>21</v>
      </c>
      <c r="P49" s="10">
        <v>2.9853087598440142</v>
      </c>
      <c r="Q49" s="10">
        <v>-0.87414597471576139</v>
      </c>
    </row>
    <row r="50" spans="1:17" x14ac:dyDescent="0.35">
      <c r="A50" t="s">
        <v>26</v>
      </c>
      <c r="B50">
        <f t="shared" ca="1" si="0"/>
        <v>1220</v>
      </c>
      <c r="C50">
        <f t="shared" ca="1" si="1"/>
        <v>7.2493754628567038</v>
      </c>
      <c r="D50">
        <f t="shared" ca="1" si="2"/>
        <v>39</v>
      </c>
      <c r="E50">
        <f t="shared" ca="1" si="3"/>
        <v>3.7469900286189586</v>
      </c>
      <c r="F50">
        <f t="shared" ca="1" si="4"/>
        <v>12.175415300361147</v>
      </c>
      <c r="G50">
        <f t="shared" ca="1" si="5"/>
        <v>-8.4284252717421886</v>
      </c>
      <c r="O50" s="10">
        <v>22</v>
      </c>
      <c r="P50" s="10">
        <v>3.0786856937381346</v>
      </c>
      <c r="Q50" s="10">
        <v>-2.7122739541419651</v>
      </c>
    </row>
    <row r="51" spans="1:17" x14ac:dyDescent="0.35">
      <c r="A51" t="s">
        <v>37</v>
      </c>
      <c r="B51">
        <f t="shared" ca="1" si="0"/>
        <v>1229</v>
      </c>
      <c r="C51">
        <f t="shared" ca="1" si="1"/>
        <v>34.607628938759888</v>
      </c>
      <c r="D51">
        <f t="shared" ca="1" si="2"/>
        <v>38</v>
      </c>
      <c r="E51">
        <f t="shared" ca="1" si="3"/>
        <v>1.5922361979437705</v>
      </c>
      <c r="F51">
        <f t="shared" ca="1" si="4"/>
        <v>11.872595203444043</v>
      </c>
      <c r="G51">
        <f t="shared" ca="1" si="5"/>
        <v>-10.280359005500273</v>
      </c>
      <c r="O51" s="10">
        <v>23</v>
      </c>
      <c r="P51" s="10">
        <v>2.6997290244168792</v>
      </c>
      <c r="Q51" s="10">
        <v>-1.5044540785553147</v>
      </c>
    </row>
    <row r="52" spans="1:17" x14ac:dyDescent="0.35">
      <c r="A52" t="s">
        <v>38</v>
      </c>
      <c r="B52">
        <f t="shared" ca="1" si="0"/>
        <v>1216</v>
      </c>
      <c r="C52">
        <f t="shared" ca="1" si="1"/>
        <v>22.431447045942292</v>
      </c>
      <c r="D52">
        <f t="shared" ca="1" si="2"/>
        <v>34</v>
      </c>
      <c r="E52">
        <f t="shared" ca="1" si="3"/>
        <v>4.6777084328004932</v>
      </c>
      <c r="F52">
        <f t="shared" ca="1" si="4"/>
        <v>12.091374803366115</v>
      </c>
      <c r="G52">
        <f t="shared" ca="1" si="5"/>
        <v>-7.4136663705656218</v>
      </c>
      <c r="O52" s="10">
        <v>24</v>
      </c>
      <c r="P52" s="10">
        <v>2.9951904123975557</v>
      </c>
      <c r="Q52" s="10">
        <v>-2.1754715242500242</v>
      </c>
    </row>
    <row r="53" spans="1:17" x14ac:dyDescent="0.35">
      <c r="A53" t="s">
        <v>39</v>
      </c>
      <c r="B53">
        <f t="shared" ca="1" si="0"/>
        <v>1223</v>
      </c>
      <c r="C53">
        <f t="shared" ca="1" si="1"/>
        <v>42.331102645939701</v>
      </c>
      <c r="D53">
        <f t="shared" ca="1" si="2"/>
        <v>39</v>
      </c>
      <c r="E53">
        <f t="shared" ca="1" si="3"/>
        <v>7.3095783609730711</v>
      </c>
      <c r="F53">
        <f t="shared" ca="1" si="4"/>
        <v>11.86687474647756</v>
      </c>
      <c r="G53">
        <f t="shared" ca="1" si="5"/>
        <v>-4.5572963855044888</v>
      </c>
      <c r="O53" s="10">
        <v>25</v>
      </c>
      <c r="P53" s="10">
        <v>3.3761518297065152</v>
      </c>
      <c r="Q53" s="10">
        <v>-6.742677091219651E-2</v>
      </c>
    </row>
    <row r="54" spans="1:17" x14ac:dyDescent="0.35">
      <c r="A54" t="s">
        <v>59</v>
      </c>
      <c r="B54">
        <f t="shared" ca="1" si="0"/>
        <v>1220</v>
      </c>
      <c r="C54">
        <f t="shared" ca="1" si="1"/>
        <v>36.820460092811643</v>
      </c>
      <c r="D54">
        <f t="shared" ca="1" si="2"/>
        <v>36</v>
      </c>
      <c r="E54">
        <f t="shared" ca="1" si="3"/>
        <v>22.89776389776263</v>
      </c>
      <c r="F54">
        <f t="shared" ca="1" si="4"/>
        <v>11.938958192166249</v>
      </c>
      <c r="G54">
        <f t="shared" ca="1" si="5"/>
        <v>10.958805705596381</v>
      </c>
      <c r="O54" s="10">
        <v>26</v>
      </c>
      <c r="P54" s="10">
        <v>2.5012213278964328</v>
      </c>
      <c r="Q54" s="10">
        <v>0.93542852807504939</v>
      </c>
    </row>
    <row r="55" spans="1:17" x14ac:dyDescent="0.35">
      <c r="A55" t="s">
        <v>60</v>
      </c>
      <c r="B55">
        <f t="shared" ca="1" si="0"/>
        <v>1207</v>
      </c>
      <c r="C55">
        <f t="shared" ca="1" si="1"/>
        <v>23.141618591636416</v>
      </c>
      <c r="D55">
        <f t="shared" ca="1" si="2"/>
        <v>37</v>
      </c>
      <c r="E55">
        <f t="shared" ca="1" si="3"/>
        <v>9.598661299423334</v>
      </c>
      <c r="F55">
        <f t="shared" ca="1" si="4"/>
        <v>12.169753399565685</v>
      </c>
      <c r="G55">
        <f t="shared" ca="1" si="5"/>
        <v>-2.5710921001423515</v>
      </c>
      <c r="O55" s="10">
        <v>27</v>
      </c>
      <c r="P55" s="10">
        <v>2.0383932389707207</v>
      </c>
      <c r="Q55" s="10">
        <v>1.2807768824348584</v>
      </c>
    </row>
    <row r="56" spans="1:17" x14ac:dyDescent="0.35">
      <c r="A56" t="s">
        <v>40</v>
      </c>
      <c r="B56">
        <f t="shared" ca="1" si="0"/>
        <v>1224</v>
      </c>
      <c r="C56">
        <f t="shared" ca="1" si="1"/>
        <v>47.937659643514166</v>
      </c>
      <c r="D56">
        <f t="shared" ca="1" si="2"/>
        <v>38</v>
      </c>
      <c r="E56">
        <f t="shared" ca="1" si="3"/>
        <v>12.288354990375691</v>
      </c>
      <c r="F56">
        <f t="shared" ca="1" si="4"/>
        <v>11.812703744699565</v>
      </c>
      <c r="G56">
        <f t="shared" ca="1" si="5"/>
        <v>0.47565124567612571</v>
      </c>
      <c r="O56" s="10">
        <v>28</v>
      </c>
      <c r="P56" s="10">
        <v>2.9989880990449995</v>
      </c>
      <c r="Q56" s="10">
        <v>1.4474550846563234</v>
      </c>
    </row>
    <row r="57" spans="1:17" x14ac:dyDescent="0.35">
      <c r="A57" t="s">
        <v>41</v>
      </c>
      <c r="B57">
        <f t="shared" ca="1" si="0"/>
        <v>1212</v>
      </c>
      <c r="C57">
        <f t="shared" ca="1" si="1"/>
        <v>14.632886440524898</v>
      </c>
      <c r="D57">
        <f t="shared" ca="1" si="2"/>
        <v>35</v>
      </c>
      <c r="E57">
        <f t="shared" ca="1" si="3"/>
        <v>22.381958246046569</v>
      </c>
      <c r="F57">
        <f t="shared" ca="1" si="4"/>
        <v>12.191092660174563</v>
      </c>
      <c r="G57">
        <f t="shared" ca="1" si="5"/>
        <v>10.190865585872006</v>
      </c>
      <c r="O57" s="10">
        <v>29</v>
      </c>
      <c r="P57" s="10">
        <v>2.5138514650120549</v>
      </c>
      <c r="Q57" s="10">
        <v>0.23319776999371911</v>
      </c>
    </row>
    <row r="58" spans="1:17" x14ac:dyDescent="0.35">
      <c r="A58" t="s">
        <v>27</v>
      </c>
      <c r="B58">
        <f t="shared" ca="1" si="0"/>
        <v>1204</v>
      </c>
      <c r="C58">
        <f t="shared" ca="1" si="1"/>
        <v>34.373455468177383</v>
      </c>
      <c r="D58">
        <f t="shared" ca="1" si="2"/>
        <v>37</v>
      </c>
      <c r="E58">
        <f t="shared" ca="1" si="3"/>
        <v>16.027987306017994</v>
      </c>
      <c r="F58">
        <f t="shared" ca="1" si="4"/>
        <v>12.107960177574023</v>
      </c>
      <c r="G58">
        <f t="shared" ca="1" si="5"/>
        <v>3.9200271284439712</v>
      </c>
      <c r="O58" s="10">
        <v>30</v>
      </c>
      <c r="P58" s="10">
        <v>2.7775842061680924</v>
      </c>
      <c r="Q58" s="10">
        <v>-0.16523026315698219</v>
      </c>
    </row>
    <row r="59" spans="1:17" x14ac:dyDescent="0.35">
      <c r="A59" t="s">
        <v>61</v>
      </c>
      <c r="B59">
        <f t="shared" ca="1" si="0"/>
        <v>1224</v>
      </c>
      <c r="C59">
        <f t="shared" ca="1" si="1"/>
        <v>13.380554194188393</v>
      </c>
      <c r="D59">
        <f t="shared" ca="1" si="2"/>
        <v>40</v>
      </c>
      <c r="E59">
        <f t="shared" ca="1" si="3"/>
        <v>17.700423388514658</v>
      </c>
      <c r="F59">
        <f t="shared" ca="1" si="4"/>
        <v>12.089030207674696</v>
      </c>
      <c r="G59">
        <f t="shared" ca="1" si="5"/>
        <v>5.6113931808399613</v>
      </c>
      <c r="O59" s="10">
        <v>31</v>
      </c>
      <c r="P59" s="10">
        <v>2.4244024871473902</v>
      </c>
      <c r="Q59" s="10">
        <v>1.2122708628808883</v>
      </c>
    </row>
    <row r="60" spans="1:17" x14ac:dyDescent="0.35">
      <c r="A60" t="s">
        <v>42</v>
      </c>
      <c r="B60">
        <f t="shared" ca="1" si="0"/>
        <v>1222</v>
      </c>
      <c r="C60">
        <f t="shared" ca="1" si="1"/>
        <v>38.983443478271631</v>
      </c>
      <c r="D60">
        <f t="shared" ca="1" si="2"/>
        <v>38</v>
      </c>
      <c r="E60">
        <f t="shared" ca="1" si="3"/>
        <v>8.9105938869336878</v>
      </c>
      <c r="F60">
        <f t="shared" ca="1" si="4"/>
        <v>11.90298308821953</v>
      </c>
      <c r="G60">
        <f t="shared" ca="1" si="5"/>
        <v>-2.9923892012858424</v>
      </c>
      <c r="O60" s="10">
        <v>32</v>
      </c>
      <c r="P60" s="10">
        <v>2.4540610834358403</v>
      </c>
      <c r="Q60" s="10">
        <v>0.38787722747687026</v>
      </c>
    </row>
    <row r="61" spans="1:17" x14ac:dyDescent="0.35">
      <c r="A61" t="s">
        <v>28</v>
      </c>
      <c r="B61">
        <f t="shared" ca="1" si="0"/>
        <v>1223</v>
      </c>
      <c r="C61">
        <f t="shared" ca="1" si="1"/>
        <v>28.310388050216908</v>
      </c>
      <c r="D61">
        <f t="shared" ca="1" si="2"/>
        <v>35</v>
      </c>
      <c r="E61">
        <f t="shared" ca="1" si="3"/>
        <v>9.0685764342448731</v>
      </c>
      <c r="F61">
        <f t="shared" ca="1" si="4"/>
        <v>11.978987564442047</v>
      </c>
      <c r="G61">
        <f t="shared" ca="1" si="5"/>
        <v>-2.9104111301971738</v>
      </c>
      <c r="O61" s="10">
        <v>33</v>
      </c>
      <c r="P61" s="10">
        <v>2.1611724690694589</v>
      </c>
      <c r="Q61" s="10">
        <v>1.4433098456526183</v>
      </c>
    </row>
    <row r="62" spans="1:17" x14ac:dyDescent="0.35">
      <c r="A62" t="s">
        <v>29</v>
      </c>
      <c r="B62">
        <f t="shared" ca="1" si="0"/>
        <v>1228</v>
      </c>
      <c r="C62">
        <f t="shared" ca="1" si="1"/>
        <v>8.1288537162712728</v>
      </c>
      <c r="D62">
        <f t="shared" ca="1" si="2"/>
        <v>37</v>
      </c>
      <c r="E62">
        <f t="shared" ca="1" si="3"/>
        <v>0.1612131759717722</v>
      </c>
      <c r="F62">
        <f t="shared" ca="1" si="4"/>
        <v>12.093665202158951</v>
      </c>
      <c r="G62">
        <f t="shared" ca="1" si="5"/>
        <v>-11.932452026187178</v>
      </c>
      <c r="O62" s="10">
        <v>34</v>
      </c>
      <c r="P62" s="10">
        <v>2.7172508467519361</v>
      </c>
      <c r="Q62" s="10">
        <v>-2.3317012062134279</v>
      </c>
    </row>
    <row r="63" spans="1:17" x14ac:dyDescent="0.35">
      <c r="A63" t="s">
        <v>43</v>
      </c>
      <c r="B63">
        <f t="shared" ca="1" si="0"/>
        <v>1207</v>
      </c>
      <c r="C63">
        <f t="shared" ca="1" si="1"/>
        <v>19.607434222248898</v>
      </c>
      <c r="D63">
        <f t="shared" ca="1" si="2"/>
        <v>31</v>
      </c>
      <c r="E63">
        <f t="shared" ca="1" si="3"/>
        <v>19.434519793691081</v>
      </c>
      <c r="F63">
        <f t="shared" ca="1" si="4"/>
        <v>12.198013540384682</v>
      </c>
      <c r="G63">
        <f t="shared" ca="1" si="5"/>
        <v>7.2365062533063984</v>
      </c>
      <c r="O63" s="10">
        <v>35</v>
      </c>
      <c r="P63" s="10">
        <v>3.1066001453043341</v>
      </c>
      <c r="Q63" s="10">
        <v>-0.81447123438531133</v>
      </c>
    </row>
    <row r="64" spans="1:17" x14ac:dyDescent="0.35">
      <c r="A64" t="s">
        <v>44</v>
      </c>
      <c r="B64">
        <f t="shared" ca="1" si="0"/>
        <v>1205</v>
      </c>
      <c r="C64">
        <f t="shared" ca="1" si="1"/>
        <v>35.556120364436673</v>
      </c>
      <c r="D64">
        <f t="shared" ca="1" si="2"/>
        <v>39</v>
      </c>
      <c r="E64">
        <f t="shared" ca="1" si="3"/>
        <v>13.538288838424434</v>
      </c>
      <c r="F64">
        <f t="shared" ca="1" si="4"/>
        <v>12.089163621689149</v>
      </c>
      <c r="G64">
        <f t="shared" ca="1" si="5"/>
        <v>1.4491252167352844</v>
      </c>
      <c r="O64" s="10">
        <v>36</v>
      </c>
      <c r="P64" s="10">
        <v>2.9317085503938012</v>
      </c>
      <c r="Q64" s="10">
        <v>-0.19321353327239876</v>
      </c>
    </row>
    <row r="65" spans="1:17" x14ac:dyDescent="0.35">
      <c r="A65" t="s">
        <v>31</v>
      </c>
      <c r="B65">
        <f t="shared" ca="1" si="0"/>
        <v>1224</v>
      </c>
      <c r="C65">
        <f t="shared" ca="1" si="1"/>
        <v>37.080067935105383</v>
      </c>
      <c r="D65">
        <f t="shared" ca="1" si="2"/>
        <v>35</v>
      </c>
      <c r="E65">
        <f t="shared" ca="1" si="3"/>
        <v>4.9245673547268574</v>
      </c>
      <c r="F65">
        <f t="shared" ca="1" si="4"/>
        <v>11.899523513722531</v>
      </c>
      <c r="G65">
        <f t="shared" ca="1" si="5"/>
        <v>-6.9749561589956741</v>
      </c>
      <c r="O65" s="10">
        <v>37</v>
      </c>
      <c r="P65" s="10">
        <v>2.8965494368892233</v>
      </c>
      <c r="Q65" s="10">
        <v>-2.1021634468630084</v>
      </c>
    </row>
    <row r="66" spans="1:17" x14ac:dyDescent="0.35">
      <c r="O66" s="10">
        <v>38</v>
      </c>
      <c r="P66" s="10">
        <v>2.7786988252645792</v>
      </c>
      <c r="Q66" s="10">
        <v>2.1459961024793812</v>
      </c>
    </row>
    <row r="67" spans="1:17" x14ac:dyDescent="0.35">
      <c r="O67" s="10">
        <v>39</v>
      </c>
      <c r="P67" s="10">
        <v>2.5045525476489994</v>
      </c>
      <c r="Q67" s="10">
        <v>-0.20865731187081638</v>
      </c>
    </row>
    <row r="68" spans="1:17" x14ac:dyDescent="0.35">
      <c r="O68" s="10">
        <v>40</v>
      </c>
      <c r="P68" s="10">
        <v>1.950670532812171</v>
      </c>
      <c r="Q68" s="10">
        <v>-0.28953433210484869</v>
      </c>
    </row>
    <row r="69" spans="1:17" x14ac:dyDescent="0.35">
      <c r="O69" s="10">
        <v>41</v>
      </c>
      <c r="P69" s="10">
        <v>2.7060448266647472</v>
      </c>
      <c r="Q69" s="10">
        <v>-1.7128499200141389</v>
      </c>
    </row>
    <row r="70" spans="1:17" x14ac:dyDescent="0.35">
      <c r="O70" s="10">
        <v>42</v>
      </c>
      <c r="P70" s="10">
        <v>2.8125737563443773</v>
      </c>
      <c r="Q70" s="10">
        <v>-8.357930492124277E-2</v>
      </c>
    </row>
    <row r="71" spans="1:17" x14ac:dyDescent="0.35">
      <c r="O71" s="10">
        <v>43</v>
      </c>
      <c r="P71" s="10">
        <v>3.1136637743268976</v>
      </c>
      <c r="Q71" s="10">
        <v>-0.74770373326797834</v>
      </c>
    </row>
    <row r="72" spans="1:17" x14ac:dyDescent="0.35">
      <c r="O72" s="10">
        <v>44</v>
      </c>
      <c r="P72" s="10">
        <v>2.0481124366718388</v>
      </c>
      <c r="Q72" s="10">
        <v>0.46397335248961458</v>
      </c>
    </row>
    <row r="73" spans="1:17" x14ac:dyDescent="0.35">
      <c r="O73" s="10">
        <v>45</v>
      </c>
      <c r="P73" s="10">
        <v>3.3737463549944673</v>
      </c>
      <c r="Q73" s="10">
        <v>-2.5703002345623625</v>
      </c>
    </row>
    <row r="74" spans="1:17" x14ac:dyDescent="0.35">
      <c r="O74" s="10">
        <v>46</v>
      </c>
      <c r="P74" s="10">
        <v>2.210518670162533</v>
      </c>
      <c r="Q74" s="10">
        <v>-2.1513606101992591</v>
      </c>
    </row>
    <row r="75" spans="1:17" x14ac:dyDescent="0.35">
      <c r="O75" s="10">
        <v>47</v>
      </c>
      <c r="P75" s="10">
        <v>3.3090149371008328</v>
      </c>
      <c r="Q75" s="10">
        <v>-2.7292102739838362</v>
      </c>
    </row>
    <row r="76" spans="1:17" x14ac:dyDescent="0.35">
      <c r="O76" s="10">
        <v>48</v>
      </c>
      <c r="P76" s="10">
        <v>2.893816503918218</v>
      </c>
      <c r="Q76" s="10">
        <v>-1.744023916379664</v>
      </c>
    </row>
    <row r="77" spans="1:17" x14ac:dyDescent="0.35">
      <c r="O77" s="10">
        <v>49</v>
      </c>
      <c r="P77" s="10">
        <v>2.9352755322440953</v>
      </c>
      <c r="Q77" s="10">
        <v>-1.3230216061781856</v>
      </c>
    </row>
    <row r="78" spans="1:17" x14ac:dyDescent="0.35">
      <c r="O78" s="10">
        <v>50</v>
      </c>
      <c r="P78" s="10">
        <v>1.9741140350446109</v>
      </c>
      <c r="Q78" s="10">
        <v>-0.86613081462055019</v>
      </c>
    </row>
    <row r="79" spans="1:17" x14ac:dyDescent="0.35">
      <c r="O79" s="10">
        <v>51</v>
      </c>
      <c r="P79" s="10">
        <v>2.6155380648918065</v>
      </c>
      <c r="Q79" s="10">
        <v>1.5512161124211143</v>
      </c>
    </row>
    <row r="80" spans="1:17" x14ac:dyDescent="0.35">
      <c r="O80" s="10">
        <v>52</v>
      </c>
      <c r="P80" s="10">
        <v>2.5229654752819273</v>
      </c>
      <c r="Q80" s="10">
        <v>-1.3848522997855652</v>
      </c>
    </row>
    <row r="81" spans="15:19" x14ac:dyDescent="0.35">
      <c r="O81" s="10">
        <v>53</v>
      </c>
      <c r="P81" s="10">
        <v>2.2630188476155038</v>
      </c>
      <c r="Q81" s="10">
        <v>1.1007321135051398</v>
      </c>
    </row>
    <row r="82" spans="15:19" x14ac:dyDescent="0.35">
      <c r="O82" s="10">
        <v>54</v>
      </c>
      <c r="P82" s="10">
        <v>2.7529716828910686</v>
      </c>
      <c r="Q82" s="10">
        <v>-1.580487139941245</v>
      </c>
    </row>
    <row r="83" spans="15:19" x14ac:dyDescent="0.35">
      <c r="O83" s="10">
        <v>55</v>
      </c>
      <c r="P83" s="10">
        <v>1.9397170132059687</v>
      </c>
      <c r="Q83" s="10">
        <v>2.0149089682042161</v>
      </c>
    </row>
    <row r="84" spans="15:19" x14ac:dyDescent="0.35">
      <c r="O84" s="10">
        <v>56</v>
      </c>
      <c r="P84" s="10">
        <v>2.7257697222227084</v>
      </c>
      <c r="Q84" s="10">
        <v>-1.1330825613929303</v>
      </c>
    </row>
    <row r="85" spans="15:19" x14ac:dyDescent="0.35">
      <c r="O85" s="10">
        <v>57</v>
      </c>
      <c r="P85" s="10">
        <v>3.2730690572657353</v>
      </c>
      <c r="Q85" s="10">
        <v>-0.46862302017010871</v>
      </c>
    </row>
    <row r="86" spans="15:19" x14ac:dyDescent="0.35">
      <c r="O86" s="10">
        <v>58</v>
      </c>
      <c r="P86" s="10">
        <v>2.3741515267035664</v>
      </c>
      <c r="Q86" s="10">
        <v>0.10597844276995838</v>
      </c>
    </row>
    <row r="87" spans="15:19" x14ac:dyDescent="0.35">
      <c r="O87" s="10">
        <v>59</v>
      </c>
      <c r="P87" s="10">
        <v>2.3568800999316273</v>
      </c>
      <c r="Q87" s="10">
        <v>0.91095120655740436</v>
      </c>
    </row>
    <row r="88" spans="15:19" x14ac:dyDescent="0.35">
      <c r="O88" s="10">
        <v>60</v>
      </c>
      <c r="P88" s="10">
        <v>2.8344126878546767</v>
      </c>
      <c r="Q88" s="10">
        <v>-2.7358061266555715</v>
      </c>
    </row>
    <row r="89" spans="15:19" x14ac:dyDescent="0.35">
      <c r="O89" s="10">
        <v>61</v>
      </c>
      <c r="P89" s="10">
        <v>2.2516931487250105</v>
      </c>
      <c r="Q89" s="10">
        <v>3.6910329796001022</v>
      </c>
    </row>
    <row r="90" spans="15:19" x14ac:dyDescent="0.35">
      <c r="O90" s="10">
        <v>62</v>
      </c>
      <c r="P90" s="10">
        <v>3.1501127122724224</v>
      </c>
      <c r="Q90" s="10">
        <v>-0.32452833173814533</v>
      </c>
    </row>
    <row r="91" spans="15:19" ht="15" thickBot="1" x14ac:dyDescent="0.4">
      <c r="O91" s="11">
        <v>63</v>
      </c>
      <c r="P91" s="11">
        <v>2.3525044432476578</v>
      </c>
      <c r="Q91" s="11">
        <v>1.7808668680668456</v>
      </c>
    </row>
    <row r="94" spans="15:19" ht="15" thickBot="1" x14ac:dyDescent="0.4">
      <c r="O94" s="22" t="s">
        <v>99</v>
      </c>
      <c r="P94" s="7" t="s">
        <v>100</v>
      </c>
      <c r="Q94" s="7"/>
      <c r="R94" s="7"/>
      <c r="S94" s="7"/>
    </row>
    <row r="95" spans="15:19" ht="15" thickBot="1" x14ac:dyDescent="0.4">
      <c r="O95" s="18" t="s">
        <v>101</v>
      </c>
      <c r="P95" s="20" t="s">
        <v>102</v>
      </c>
      <c r="Q95" s="15" t="s">
        <v>103</v>
      </c>
      <c r="R95" s="21" t="s">
        <v>104</v>
      </c>
      <c r="S95" s="21" t="s">
        <v>105</v>
      </c>
    </row>
    <row r="96" spans="15:19" x14ac:dyDescent="0.35">
      <c r="O96" s="15" t="s">
        <v>102</v>
      </c>
      <c r="P96" s="8">
        <f ca="1">CORREL(B2:B65,B2:B65)</f>
        <v>1.0000000000000002</v>
      </c>
      <c r="Q96" s="8">
        <f ca="1">CORREL(B2:B65,D2:D65)</f>
        <v>-7.5838768257281808E-2</v>
      </c>
      <c r="R96" s="8">
        <f ca="1">CORREL(B2:B65,C2:C65)</f>
        <v>0.16329425787262231</v>
      </c>
      <c r="S96" s="8">
        <f ca="1">CORREL(B2:B65,E2:E65)</f>
        <v>-0.12995233895808572</v>
      </c>
    </row>
    <row r="97" spans="15:20" x14ac:dyDescent="0.35">
      <c r="O97" s="19" t="s">
        <v>103</v>
      </c>
      <c r="P97" s="8">
        <f ca="1">CORREL(D2:D65,B2:B65)</f>
        <v>-7.5838768257281808E-2</v>
      </c>
      <c r="Q97" s="8">
        <f ca="1">CORREL(D2:D65,D2:D65)</f>
        <v>1</v>
      </c>
      <c r="R97" s="8">
        <f ca="1">CORREL(D2:D65,C2:C65)</f>
        <v>3.2684718422022981E-2</v>
      </c>
      <c r="S97" s="8">
        <f ca="1">CORREL(D2:D65,E2:E65)</f>
        <v>-7.4783682854587016E-2</v>
      </c>
    </row>
    <row r="98" spans="15:20" x14ac:dyDescent="0.35">
      <c r="O98" s="19" t="s">
        <v>104</v>
      </c>
      <c r="P98" s="8">
        <f ca="1">CORREL(C2:C65,B2:B65)</f>
        <v>0.16329425787262231</v>
      </c>
      <c r="Q98" s="8">
        <f ca="1">CORREL(C2:C65,D2:D65)</f>
        <v>3.2684718422022981E-2</v>
      </c>
      <c r="R98" s="8">
        <f ca="1">CORREL(C2:C65,C2:C65)</f>
        <v>1</v>
      </c>
      <c r="S98" s="8">
        <f ca="1">CORREL(C2:C65,E2:E65)</f>
        <v>-0.18781788989347115</v>
      </c>
    </row>
    <row r="99" spans="15:20" x14ac:dyDescent="0.35">
      <c r="O99" s="19" t="s">
        <v>105</v>
      </c>
      <c r="P99" s="8">
        <f ca="1">CORREL(E2:E65,B2:B65)</f>
        <v>-0.12995233895808572</v>
      </c>
      <c r="Q99" s="8">
        <f ca="1">CORREL(E2:E65,D2:D65)</f>
        <v>-7.4783682854587016E-2</v>
      </c>
      <c r="R99" s="8">
        <f ca="1">CORREL(E2:E65,C2:C65)</f>
        <v>-0.18781788989347115</v>
      </c>
      <c r="S99" s="8">
        <f ca="1">CORREL(E2:E65,E2:E65)</f>
        <v>1</v>
      </c>
    </row>
    <row r="101" spans="15:20" x14ac:dyDescent="0.35">
      <c r="O101" s="4" t="s">
        <v>106</v>
      </c>
      <c r="P101" s="5" t="s">
        <v>107</v>
      </c>
    </row>
    <row r="102" spans="15:20" x14ac:dyDescent="0.35">
      <c r="O102" t="s">
        <v>71</v>
      </c>
    </row>
    <row r="103" spans="15:20" ht="15" thickBot="1" x14ac:dyDescent="0.4"/>
    <row r="104" spans="15:20" x14ac:dyDescent="0.35">
      <c r="O104" s="13" t="s">
        <v>72</v>
      </c>
      <c r="P104" s="13"/>
    </row>
    <row r="105" spans="15:20" x14ac:dyDescent="0.35">
      <c r="O105" s="10" t="s">
        <v>73</v>
      </c>
      <c r="P105" s="10">
        <v>1.7337366638986201E-2</v>
      </c>
    </row>
    <row r="106" spans="15:20" x14ac:dyDescent="0.35">
      <c r="O106" s="10" t="s">
        <v>74</v>
      </c>
      <c r="P106" s="10">
        <v>3.0058428197463169E-4</v>
      </c>
    </row>
    <row r="107" spans="15:20" x14ac:dyDescent="0.35">
      <c r="O107" s="10" t="s">
        <v>75</v>
      </c>
      <c r="P107" s="10">
        <v>-3.2476445741567182E-2</v>
      </c>
    </row>
    <row r="108" spans="15:20" x14ac:dyDescent="0.35">
      <c r="O108" s="10" t="s">
        <v>76</v>
      </c>
      <c r="P108" s="10">
        <v>7.9670282238183852</v>
      </c>
    </row>
    <row r="109" spans="15:20" ht="15" thickBot="1" x14ac:dyDescent="0.4">
      <c r="O109" s="11" t="s">
        <v>77</v>
      </c>
      <c r="P109" s="11">
        <v>64</v>
      </c>
    </row>
    <row r="111" spans="15:20" ht="15" thickBot="1" x14ac:dyDescent="0.4">
      <c r="O111" t="s">
        <v>78</v>
      </c>
    </row>
    <row r="112" spans="15:20" x14ac:dyDescent="0.35">
      <c r="O112" s="12"/>
      <c r="P112" s="12" t="s">
        <v>83</v>
      </c>
      <c r="Q112" s="12" t="s">
        <v>84</v>
      </c>
      <c r="R112" s="12" t="s">
        <v>85</v>
      </c>
      <c r="S112" s="12" t="s">
        <v>86</v>
      </c>
      <c r="T112" s="12" t="s">
        <v>87</v>
      </c>
    </row>
    <row r="113" spans="15:23" x14ac:dyDescent="0.35">
      <c r="O113" s="10" t="s">
        <v>79</v>
      </c>
      <c r="P113" s="10">
        <v>2</v>
      </c>
      <c r="Q113" s="10">
        <v>1.1641779652745754</v>
      </c>
      <c r="R113" s="10">
        <v>0.5820889826372877</v>
      </c>
      <c r="S113" s="10">
        <v>9.1705771315686527E-3</v>
      </c>
      <c r="T113" s="10">
        <v>0.99087271018667078</v>
      </c>
    </row>
    <row r="114" spans="15:23" x14ac:dyDescent="0.35">
      <c r="O114" s="10" t="s">
        <v>80</v>
      </c>
      <c r="P114" s="10">
        <v>61</v>
      </c>
      <c r="Q114" s="10">
        <v>3871.885861866243</v>
      </c>
      <c r="R114" s="10">
        <v>63.473538719118736</v>
      </c>
      <c r="S114" s="10"/>
      <c r="T114" s="10"/>
    </row>
    <row r="115" spans="15:23" ht="15" thickBot="1" x14ac:dyDescent="0.4">
      <c r="O115" s="11" t="s">
        <v>81</v>
      </c>
      <c r="P115" s="11">
        <v>63</v>
      </c>
      <c r="Q115" s="11">
        <v>3873.0500398315176</v>
      </c>
      <c r="R115" s="11"/>
      <c r="S115" s="11"/>
      <c r="T115" s="11"/>
    </row>
    <row r="116" spans="15:23" ht="15" thickBot="1" x14ac:dyDescent="0.4"/>
    <row r="117" spans="15:23" x14ac:dyDescent="0.35">
      <c r="O117" s="12"/>
      <c r="P117" s="12" t="s">
        <v>88</v>
      </c>
      <c r="Q117" s="12" t="s">
        <v>76</v>
      </c>
      <c r="R117" s="12" t="s">
        <v>89</v>
      </c>
      <c r="S117" s="12" t="s">
        <v>90</v>
      </c>
      <c r="T117" s="12" t="s">
        <v>91</v>
      </c>
      <c r="U117" s="12" t="s">
        <v>92</v>
      </c>
      <c r="V117" s="12" t="s">
        <v>93</v>
      </c>
      <c r="W117" s="12" t="s">
        <v>94</v>
      </c>
    </row>
    <row r="118" spans="15:23" x14ac:dyDescent="0.35">
      <c r="O118" s="10" t="s">
        <v>82</v>
      </c>
      <c r="P118" s="10">
        <v>23.627815482975532</v>
      </c>
      <c r="Q118" s="10">
        <v>135.57656176826214</v>
      </c>
      <c r="R118" s="10">
        <v>0.17427655027394784</v>
      </c>
      <c r="S118" s="10">
        <v>0.86222523942429052</v>
      </c>
      <c r="T118" s="10">
        <v>-247.47427500136476</v>
      </c>
      <c r="U118" s="10">
        <v>294.7299059673158</v>
      </c>
      <c r="V118" s="10">
        <v>-247.47427500136476</v>
      </c>
      <c r="W118" s="10">
        <v>294.7299059673158</v>
      </c>
    </row>
    <row r="119" spans="15:23" x14ac:dyDescent="0.35">
      <c r="O119" s="10" t="s">
        <v>108</v>
      </c>
      <c r="P119" s="10">
        <v>-7.996227096633798E-3</v>
      </c>
      <c r="Q119" s="10">
        <v>0.11136348777200238</v>
      </c>
      <c r="R119" s="10">
        <v>-7.1802951367729254E-2</v>
      </c>
      <c r="S119" s="10">
        <v>0.94299363010250992</v>
      </c>
      <c r="T119" s="10">
        <v>-0.2306812837528254</v>
      </c>
      <c r="U119" s="10">
        <v>0.21468882955955779</v>
      </c>
      <c r="V119" s="10">
        <v>-0.2306812837528254</v>
      </c>
      <c r="W119" s="10">
        <v>0.21468882955955779</v>
      </c>
    </row>
    <row r="120" spans="15:23" ht="15" thickBot="1" x14ac:dyDescent="0.4">
      <c r="O120" s="11" t="s">
        <v>109</v>
      </c>
      <c r="P120" s="11">
        <v>-9.3396987951677203E-3</v>
      </c>
      <c r="Q120" s="11">
        <v>7.4545998279918535E-2</v>
      </c>
      <c r="R120" s="11">
        <v>-0.12528772852564618</v>
      </c>
      <c r="S120" s="11">
        <v>0.90070776557471044</v>
      </c>
      <c r="T120" s="11">
        <v>-0.15840363512268507</v>
      </c>
      <c r="U120" s="11">
        <v>0.13972423753234964</v>
      </c>
      <c r="V120" s="11">
        <v>-0.15840363512268507</v>
      </c>
      <c r="W120" s="11">
        <v>0.13972423753234964</v>
      </c>
    </row>
    <row r="139" spans="15:17" x14ac:dyDescent="0.35">
      <c r="O139" s="6" t="s">
        <v>111</v>
      </c>
      <c r="P139" s="27" t="s">
        <v>112</v>
      </c>
    </row>
    <row r="140" spans="15:17" x14ac:dyDescent="0.35">
      <c r="O140" s="24" t="s">
        <v>113</v>
      </c>
      <c r="P140" s="8"/>
    </row>
    <row r="141" spans="15:17" x14ac:dyDescent="0.35">
      <c r="O141" s="9" t="s">
        <v>114</v>
      </c>
      <c r="P141" s="8">
        <v>22.8</v>
      </c>
    </row>
    <row r="142" spans="15:17" x14ac:dyDescent="0.35">
      <c r="O142" s="9" t="s">
        <v>115</v>
      </c>
      <c r="P142" s="8">
        <v>1214</v>
      </c>
    </row>
    <row r="143" spans="15:17" x14ac:dyDescent="0.35">
      <c r="O143" s="9" t="s">
        <v>116</v>
      </c>
      <c r="P143" s="8">
        <f>P118+(P119*P141)+(P120*P142)</f>
        <v>12.107107167838668</v>
      </c>
    </row>
    <row r="144" spans="15:17" x14ac:dyDescent="0.35">
      <c r="O144" s="9" t="s">
        <v>117</v>
      </c>
      <c r="P144" s="8">
        <f ca="1">_xlfn.T.INV.2T(0.05,Q144-2)</f>
        <v>1.9989715170333793</v>
      </c>
      <c r="Q144">
        <f ca="1">COUNT(B2:B65)</f>
        <v>64</v>
      </c>
    </row>
    <row r="145" spans="15:16" x14ac:dyDescent="0.35">
      <c r="O145" s="25" t="s">
        <v>118</v>
      </c>
      <c r="P145" s="8">
        <f ca="1">P143+(P144*P108)</f>
        <v>28.032969662652654</v>
      </c>
    </row>
    <row r="146" spans="15:16" x14ac:dyDescent="0.35">
      <c r="O146" s="25"/>
      <c r="P146" s="8">
        <f ca="1">P143-(P144*P108)</f>
        <v>-3.8187553269753174</v>
      </c>
    </row>
    <row r="147" spans="15:16" x14ac:dyDescent="0.35">
      <c r="O147" s="26" t="s">
        <v>119</v>
      </c>
      <c r="P147" s="8">
        <f ca="1">P143+(P144*SQRT((P108)^2+Q113))</f>
        <v>28.178355406461343</v>
      </c>
    </row>
    <row r="148" spans="15:16" x14ac:dyDescent="0.35">
      <c r="O148" s="26"/>
      <c r="P148" s="8">
        <f ca="1">P143-P144*SQRT((P108)^2+Q113)</f>
        <v>-3.9641410707840077</v>
      </c>
    </row>
  </sheetData>
  <mergeCells count="4">
    <mergeCell ref="P1:Q1"/>
    <mergeCell ref="P94:S94"/>
    <mergeCell ref="O145:O146"/>
    <mergeCell ref="O147:O1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SASIKIRAN, SASI</cp:lastModifiedBy>
  <dcterms:modified xsi:type="dcterms:W3CDTF">2025-06-12T15:04:33Z</dcterms:modified>
</cp:coreProperties>
</file>