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8_{082FBD26-1E9F-4132-B9E8-478579C066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E42" i="1"/>
  <c r="E44" i="1"/>
  <c r="D44" i="1"/>
  <c r="C44" i="1"/>
  <c r="B44" i="1"/>
  <c r="E43" i="1"/>
  <c r="D43" i="1"/>
  <c r="D42" i="1"/>
  <c r="D34" i="1"/>
  <c r="C43" i="1"/>
  <c r="C42" i="1"/>
  <c r="B43" i="1"/>
  <c r="B42" i="1"/>
  <c r="E35" i="1"/>
  <c r="E34" i="1"/>
  <c r="D35" i="1"/>
  <c r="C35" i="1"/>
  <c r="C34" i="1"/>
  <c r="B35" i="1"/>
  <c r="B34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5" i="1"/>
  <c r="G5" i="1"/>
  <c r="G21" i="1"/>
  <c r="J21" i="1" s="1"/>
  <c r="G6" i="1"/>
  <c r="I6" i="1" s="1"/>
  <c r="G7" i="1"/>
  <c r="I7" i="1" s="1"/>
  <c r="G8" i="1"/>
  <c r="I8" i="1" s="1"/>
  <c r="G9" i="1"/>
  <c r="I9" i="1" s="1"/>
  <c r="G10" i="1"/>
  <c r="J10" i="1" s="1"/>
  <c r="G11" i="1"/>
  <c r="J11" i="1" s="1"/>
  <c r="G12" i="1"/>
  <c r="J12" i="1" s="1"/>
  <c r="G13" i="1"/>
  <c r="J13" i="1" s="1"/>
  <c r="G14" i="1"/>
  <c r="I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2" i="1"/>
  <c r="J22" i="1" s="1"/>
  <c r="I12" i="1" l="1"/>
  <c r="I11" i="1"/>
  <c r="I15" i="1"/>
  <c r="J7" i="1"/>
  <c r="J5" i="1"/>
  <c r="J8" i="1"/>
  <c r="I10" i="1"/>
  <c r="J9" i="1"/>
  <c r="J6" i="1"/>
  <c r="J14" i="1"/>
  <c r="I16" i="1"/>
  <c r="I17" i="1"/>
  <c r="I18" i="1"/>
  <c r="I19" i="1"/>
  <c r="I20" i="1"/>
  <c r="I13" i="1"/>
  <c r="I21" i="1"/>
  <c r="I22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<sst xmlns="http://schemas.openxmlformats.org/spreadsheetml/2006/main" count="89" uniqueCount="56">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</sst>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166" fontId="0" fillId="3" borderId="8" xfId="1" applyNumberFormat="1" applyFont="1" applyFill="1" applyBorder="1"/>
    <xf numFmtId="44" fontId="0" fillId="0" borderId="0" xfId="0" applyNumberFormat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6" fillId="6" borderId="23" xfId="0" applyNumberFormat="1" applyFont="1" applyFill="1" applyBorder="1"/>
    <xf numFmtId="166" fontId="6" fillId="6" borderId="14" xfId="0" applyNumberFormat="1" applyFont="1" applyFill="1" applyBorder="1"/>
    <xf numFmtId="166" fontId="6" fillId="6" borderId="24" xfId="0" applyNumberFormat="1" applyFont="1" applyFill="1" applyBorder="1"/>
    <xf numFmtId="166" fontId="0" fillId="0" borderId="26" xfId="0" applyNumberForma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</a:t>
            </a:r>
            <a:r>
              <a:rPr lang="en-US" baseline="0"/>
              <a:t> osastoittain 2021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67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Henkilöstö!$B$40:$B$41</c:f>
              <c:strCache>
                <c:ptCount val="2"/>
                <c:pt idx="0">
                  <c:v>Henkilöstön palkkakustannukset vuodessa</c:v>
                </c:pt>
                <c:pt idx="1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#\ ##0.00\ "€"</c:formatCode>
                <c:ptCount val="2"/>
                <c:pt idx="0">
                  <c:v>222566.9201888683</c:v>
                </c:pt>
                <c:pt idx="1">
                  <c:v>252894.86332987878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9-4743-B776-A9299C6A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097696"/>
        <c:axId val="1632098112"/>
      </c:barChart>
      <c:catAx>
        <c:axId val="16320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2098112"/>
        <c:crosses val="autoZero"/>
        <c:auto val="1"/>
        <c:lblAlgn val="ctr"/>
        <c:lblOffset val="100"/>
        <c:noMultiLvlLbl val="0"/>
      </c:catAx>
      <c:valAx>
        <c:axId val="1632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320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35</xdr:row>
      <xdr:rowOff>19050</xdr:rowOff>
    </xdr:from>
    <xdr:to>
      <xdr:col>9</xdr:col>
      <xdr:colOff>254000</xdr:colOff>
      <xdr:row>50</xdr:row>
      <xdr:rowOff>66675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D14ACC3-F910-B9A8-6FFD-7C13A62E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A40" sqref="A40:B43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customWidth="1"/>
    <col min="4" max="4" width="17.453125" customWidth="1"/>
    <col min="5" max="5" width="15.26953125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8" x14ac:dyDescent="0.4">
      <c r="A1" s="11" t="s">
        <v>55</v>
      </c>
    </row>
    <row r="3" spans="1:16" ht="13.5" thickBot="1" x14ac:dyDescent="0.35">
      <c r="A3" s="38"/>
      <c r="B3" s="38"/>
      <c r="C3" s="38"/>
      <c r="D3" s="38"/>
      <c r="E3" s="38"/>
      <c r="F3" s="38"/>
      <c r="G3" s="38"/>
      <c r="H3" s="38"/>
      <c r="I3" s="39">
        <v>4.1000000000000002E-2</v>
      </c>
      <c r="J3" s="39">
        <v>3.3999999999999998E-3</v>
      </c>
      <c r="K3" s="38"/>
    </row>
    <row r="4" spans="1:16" ht="26" x14ac:dyDescent="0.3">
      <c r="A4" s="40" t="s">
        <v>0</v>
      </c>
      <c r="B4" s="41" t="s">
        <v>1</v>
      </c>
      <c r="C4" s="41" t="s">
        <v>41</v>
      </c>
      <c r="D4" s="41" t="s">
        <v>2</v>
      </c>
      <c r="E4" s="42" t="s">
        <v>3</v>
      </c>
      <c r="F4" s="42" t="s">
        <v>36</v>
      </c>
      <c r="G4" s="42" t="s">
        <v>52</v>
      </c>
      <c r="H4" s="42" t="s">
        <v>37</v>
      </c>
      <c r="I4" s="42" t="s">
        <v>47</v>
      </c>
      <c r="J4" s="42" t="s">
        <v>48</v>
      </c>
      <c r="K4" s="43" t="s">
        <v>53</v>
      </c>
      <c r="L4" s="5"/>
    </row>
    <row r="5" spans="1:16" x14ac:dyDescent="0.25">
      <c r="A5" s="44" t="s">
        <v>4</v>
      </c>
      <c r="B5" s="30" t="s">
        <v>5</v>
      </c>
      <c r="C5" s="35">
        <v>2225</v>
      </c>
      <c r="D5" s="35" t="s">
        <v>35</v>
      </c>
      <c r="E5" s="34">
        <v>12.614094484613327</v>
      </c>
      <c r="F5" s="35">
        <v>160</v>
      </c>
      <c r="G5" s="36">
        <f>F5*E5-H5</f>
        <v>2017.9851175381323</v>
      </c>
      <c r="H5" s="37">
        <v>0.27</v>
      </c>
      <c r="I5" s="54">
        <f>G5*I3</f>
        <v>82.737389819063424</v>
      </c>
      <c r="J5" s="54">
        <f>G5*J3</f>
        <v>6.8611493996296495</v>
      </c>
      <c r="K5" s="45">
        <f>G5-(G5*H5)-I5-J5</f>
        <v>1383.5305965841435</v>
      </c>
      <c r="L5" s="5"/>
      <c r="N5" s="3"/>
    </row>
    <row r="6" spans="1:16" x14ac:dyDescent="0.25">
      <c r="A6" s="44" t="s">
        <v>6</v>
      </c>
      <c r="B6" s="30" t="s">
        <v>33</v>
      </c>
      <c r="C6" s="35">
        <v>4332</v>
      </c>
      <c r="D6" s="35" t="s">
        <v>34</v>
      </c>
      <c r="E6" s="34">
        <v>11.773154852305773</v>
      </c>
      <c r="F6" s="35">
        <v>155</v>
      </c>
      <c r="G6" s="36">
        <f t="shared" ref="G6:G22" si="0">F6*E6-H6</f>
        <v>1824.5130021073946</v>
      </c>
      <c r="H6" s="37">
        <v>0.32600000000000001</v>
      </c>
      <c r="I6" s="54">
        <f>G6*I3</f>
        <v>74.805033086403185</v>
      </c>
      <c r="J6" s="54">
        <f>G6*J3</f>
        <v>6.2033442071651415</v>
      </c>
      <c r="K6" s="45">
        <f t="shared" ref="K6:K22" si="1">G6-(G6*H6)-I6-J6</f>
        <v>1148.7133861268155</v>
      </c>
      <c r="L6" s="5"/>
      <c r="N6" s="3"/>
      <c r="O6" s="2"/>
      <c r="P6" s="2"/>
    </row>
    <row r="7" spans="1:16" x14ac:dyDescent="0.25">
      <c r="A7" s="44" t="s">
        <v>7</v>
      </c>
      <c r="B7" s="30" t="s">
        <v>8</v>
      </c>
      <c r="C7" s="35">
        <v>3312</v>
      </c>
      <c r="D7" s="35" t="s">
        <v>35</v>
      </c>
      <c r="E7" s="34">
        <v>8.0730204701525299</v>
      </c>
      <c r="F7" s="35">
        <v>120</v>
      </c>
      <c r="G7" s="36">
        <f t="shared" si="0"/>
        <v>968.49745641830361</v>
      </c>
      <c r="H7" s="37">
        <v>0.26500000000000001</v>
      </c>
      <c r="I7" s="54">
        <f>G7*I3</f>
        <v>39.708395713150452</v>
      </c>
      <c r="J7" s="54">
        <f>G7*J3</f>
        <v>3.2928913518222322</v>
      </c>
      <c r="K7" s="45">
        <f t="shared" si="1"/>
        <v>668.84434340248038</v>
      </c>
      <c r="L7" s="55"/>
      <c r="N7" s="3"/>
      <c r="O7" s="2"/>
      <c r="P7" s="2"/>
    </row>
    <row r="8" spans="1:16" x14ac:dyDescent="0.25">
      <c r="A8" s="44" t="s">
        <v>9</v>
      </c>
      <c r="B8" s="30" t="s">
        <v>5</v>
      </c>
      <c r="C8" s="35">
        <v>4432</v>
      </c>
      <c r="D8" s="35" t="s">
        <v>35</v>
      </c>
      <c r="E8" s="34">
        <v>10.091275587690662</v>
      </c>
      <c r="F8" s="35">
        <v>160</v>
      </c>
      <c r="G8" s="36">
        <f t="shared" si="0"/>
        <v>1614.3750940305058</v>
      </c>
      <c r="H8" s="37">
        <v>0.22900000000000001</v>
      </c>
      <c r="I8" s="54">
        <f>G8*I3</f>
        <v>66.189378855250737</v>
      </c>
      <c r="J8" s="54">
        <f>G8*J3</f>
        <v>5.4888753197037197</v>
      </c>
      <c r="K8" s="45">
        <f t="shared" si="1"/>
        <v>1173.0049433225656</v>
      </c>
      <c r="L8" s="5"/>
      <c r="N8" s="3"/>
      <c r="O8" s="2"/>
      <c r="P8" s="2"/>
    </row>
    <row r="9" spans="1:16" x14ac:dyDescent="0.25">
      <c r="A9" s="44" t="s">
        <v>11</v>
      </c>
      <c r="B9" s="30" t="s">
        <v>12</v>
      </c>
      <c r="C9" s="35">
        <v>4223</v>
      </c>
      <c r="D9" s="35" t="s">
        <v>34</v>
      </c>
      <c r="E9" s="34">
        <v>14.295973749228438</v>
      </c>
      <c r="F9" s="35">
        <v>155</v>
      </c>
      <c r="G9" s="36">
        <f t="shared" si="0"/>
        <v>2215.585931130408</v>
      </c>
      <c r="H9" s="37">
        <v>0.28999999999999998</v>
      </c>
      <c r="I9" s="54">
        <f>G9*I3</f>
        <v>90.839023176346728</v>
      </c>
      <c r="J9" s="54">
        <f>G9*J3</f>
        <v>7.5329921658433863</v>
      </c>
      <c r="K9" s="45">
        <f t="shared" si="1"/>
        <v>1474.6939957603997</v>
      </c>
      <c r="L9" s="5"/>
      <c r="N9" s="3"/>
      <c r="O9" s="2"/>
      <c r="P9" s="2"/>
    </row>
    <row r="10" spans="1:16" x14ac:dyDescent="0.25">
      <c r="A10" s="44" t="s">
        <v>13</v>
      </c>
      <c r="B10" s="30" t="s">
        <v>14</v>
      </c>
      <c r="C10" s="35">
        <v>2345</v>
      </c>
      <c r="D10" s="35" t="s">
        <v>35</v>
      </c>
      <c r="E10" s="34">
        <v>8.7457721759985727</v>
      </c>
      <c r="F10" s="35">
        <v>168</v>
      </c>
      <c r="G10" s="36">
        <f t="shared" si="0"/>
        <v>1469.0197255677601</v>
      </c>
      <c r="H10" s="37">
        <v>0.27</v>
      </c>
      <c r="I10" s="54">
        <f>G10*I3</f>
        <v>60.229808748278167</v>
      </c>
      <c r="J10" s="54">
        <f>G10*J3</f>
        <v>4.9946670669303845</v>
      </c>
      <c r="K10" s="45">
        <f t="shared" si="1"/>
        <v>1007.1599238492563</v>
      </c>
      <c r="L10" s="5"/>
      <c r="N10" s="3"/>
      <c r="O10" s="2"/>
      <c r="P10" s="2"/>
    </row>
    <row r="11" spans="1:16" x14ac:dyDescent="0.25">
      <c r="A11" s="44" t="s">
        <v>15</v>
      </c>
      <c r="B11" s="30" t="s">
        <v>16</v>
      </c>
      <c r="C11" s="35">
        <v>4773</v>
      </c>
      <c r="D11" s="35" t="s">
        <v>35</v>
      </c>
      <c r="E11" s="34">
        <v>15.136913381535992</v>
      </c>
      <c r="F11" s="35">
        <v>153</v>
      </c>
      <c r="G11" s="36">
        <f t="shared" si="0"/>
        <v>2315.6177473750067</v>
      </c>
      <c r="H11" s="37">
        <v>0.33</v>
      </c>
      <c r="I11" s="54">
        <f>G11*I3</f>
        <v>94.94032764237528</v>
      </c>
      <c r="J11" s="54">
        <f>G11*J3</f>
        <v>7.8731003410750224</v>
      </c>
      <c r="K11" s="45">
        <f t="shared" si="1"/>
        <v>1448.6504627578042</v>
      </c>
      <c r="L11" s="5"/>
      <c r="N11" s="3"/>
      <c r="O11" s="2"/>
      <c r="P11" s="2"/>
    </row>
    <row r="12" spans="1:16" x14ac:dyDescent="0.25">
      <c r="A12" s="44" t="s">
        <v>17</v>
      </c>
      <c r="B12" s="30" t="s">
        <v>18</v>
      </c>
      <c r="C12" s="35">
        <v>5634</v>
      </c>
      <c r="D12" s="35" t="s">
        <v>34</v>
      </c>
      <c r="E12" s="34">
        <v>15.977853013843548</v>
      </c>
      <c r="F12" s="35">
        <v>155</v>
      </c>
      <c r="G12" s="36">
        <f t="shared" si="0"/>
        <v>2476.2072171457498</v>
      </c>
      <c r="H12" s="37">
        <v>0.36</v>
      </c>
      <c r="I12" s="54">
        <f>G12*I3</f>
        <v>101.52449590297574</v>
      </c>
      <c r="J12" s="54">
        <f>G12*J3</f>
        <v>8.4191045382955494</v>
      </c>
      <c r="K12" s="45">
        <f t="shared" si="1"/>
        <v>1474.8290185320084</v>
      </c>
      <c r="L12" s="5"/>
      <c r="N12" s="3"/>
      <c r="O12" s="2"/>
      <c r="P12" s="2"/>
    </row>
    <row r="13" spans="1:16" x14ac:dyDescent="0.25">
      <c r="A13" s="44" t="s">
        <v>19</v>
      </c>
      <c r="B13" s="30" t="s">
        <v>20</v>
      </c>
      <c r="C13" s="35">
        <v>8867</v>
      </c>
      <c r="D13" s="35" t="s">
        <v>35</v>
      </c>
      <c r="E13" s="34">
        <v>8.5775842495370629</v>
      </c>
      <c r="F13" s="35">
        <v>132</v>
      </c>
      <c r="G13" s="36">
        <f t="shared" si="0"/>
        <v>1132.0011209388922</v>
      </c>
      <c r="H13" s="37">
        <v>0.24</v>
      </c>
      <c r="I13" s="54">
        <f>G13*I3</f>
        <v>46.412045958494581</v>
      </c>
      <c r="J13" s="54">
        <f>G13*J3</f>
        <v>3.8488038111922331</v>
      </c>
      <c r="K13" s="45">
        <f t="shared" si="1"/>
        <v>810.0600021438712</v>
      </c>
      <c r="L13" s="5"/>
      <c r="N13" s="3"/>
      <c r="O13" s="2"/>
      <c r="P13" s="2"/>
    </row>
    <row r="14" spans="1:16" x14ac:dyDescent="0.25">
      <c r="A14" s="44" t="s">
        <v>21</v>
      </c>
      <c r="B14" s="30" t="s">
        <v>22</v>
      </c>
      <c r="C14" s="35">
        <v>3376</v>
      </c>
      <c r="D14" s="35" t="s">
        <v>34</v>
      </c>
      <c r="E14" s="34">
        <v>15.809665087382037</v>
      </c>
      <c r="F14" s="35">
        <v>144</v>
      </c>
      <c r="G14" s="36">
        <f t="shared" si="0"/>
        <v>2276.2267725830134</v>
      </c>
      <c r="H14" s="37">
        <v>0.36499999999999999</v>
      </c>
      <c r="I14" s="54">
        <f>G14*I3</f>
        <v>93.325297675903556</v>
      </c>
      <c r="J14" s="54">
        <f>G14*J3</f>
        <v>7.7391710267822447</v>
      </c>
      <c r="K14" s="45">
        <f t="shared" si="1"/>
        <v>1344.3395318875275</v>
      </c>
      <c r="L14" s="5"/>
      <c r="N14" s="3"/>
      <c r="O14" s="2"/>
      <c r="P14" s="2"/>
    </row>
    <row r="15" spans="1:16" x14ac:dyDescent="0.25">
      <c r="A15" s="44" t="s">
        <v>23</v>
      </c>
      <c r="B15" s="30" t="s">
        <v>24</v>
      </c>
      <c r="C15" s="35">
        <v>6654</v>
      </c>
      <c r="D15" s="35" t="s">
        <v>35</v>
      </c>
      <c r="E15" s="34">
        <v>16.14604094030506</v>
      </c>
      <c r="F15" s="35">
        <v>168</v>
      </c>
      <c r="G15" s="36">
        <f t="shared" si="0"/>
        <v>2712.18287797125</v>
      </c>
      <c r="H15" s="37">
        <v>0.35199999999999998</v>
      </c>
      <c r="I15" s="54">
        <f>G15*I3</f>
        <v>111.19949799682125</v>
      </c>
      <c r="J15" s="54">
        <f>G15*J3</f>
        <v>9.2214217851022493</v>
      </c>
      <c r="K15" s="45">
        <f t="shared" si="1"/>
        <v>1637.0735851434467</v>
      </c>
      <c r="L15" s="5"/>
      <c r="N15" s="3"/>
      <c r="O15" s="2"/>
      <c r="P15" s="2"/>
    </row>
    <row r="16" spans="1:16" x14ac:dyDescent="0.25">
      <c r="A16" s="44" t="s">
        <v>25</v>
      </c>
      <c r="B16" s="30" t="s">
        <v>33</v>
      </c>
      <c r="C16" s="35">
        <v>4435</v>
      </c>
      <c r="D16" s="35" t="s">
        <v>34</v>
      </c>
      <c r="E16" s="34">
        <v>18.500671910766211</v>
      </c>
      <c r="F16" s="35">
        <v>120</v>
      </c>
      <c r="G16" s="36">
        <f t="shared" si="0"/>
        <v>2219.6706292919457</v>
      </c>
      <c r="H16" s="37">
        <v>0.41</v>
      </c>
      <c r="I16" s="54">
        <f>G16*I3</f>
        <v>91.006495800969773</v>
      </c>
      <c r="J16" s="54">
        <f>G16*J3</f>
        <v>7.5468801395926146</v>
      </c>
      <c r="K16" s="45">
        <f t="shared" si="1"/>
        <v>1211.0522953416857</v>
      </c>
      <c r="L16" s="5"/>
      <c r="N16" s="3"/>
      <c r="O16" s="2"/>
      <c r="P16" s="2"/>
    </row>
    <row r="17" spans="1:16" x14ac:dyDescent="0.25">
      <c r="A17" s="44" t="s">
        <v>26</v>
      </c>
      <c r="B17" s="30" t="s">
        <v>33</v>
      </c>
      <c r="C17" s="35">
        <v>3645</v>
      </c>
      <c r="D17" s="35" t="s">
        <v>34</v>
      </c>
      <c r="E17" s="34">
        <v>12.277718631690306</v>
      </c>
      <c r="F17" s="35">
        <v>170</v>
      </c>
      <c r="G17" s="36">
        <f t="shared" si="0"/>
        <v>2086.8841673873521</v>
      </c>
      <c r="H17" s="37">
        <v>0.32800000000000001</v>
      </c>
      <c r="I17" s="54">
        <f>G17*I3</f>
        <v>85.562250862881442</v>
      </c>
      <c r="J17" s="54">
        <f>G17*J3</f>
        <v>7.0954061691169965</v>
      </c>
      <c r="K17" s="45">
        <f t="shared" si="1"/>
        <v>1309.728503452302</v>
      </c>
      <c r="L17" s="5"/>
      <c r="N17" s="3"/>
      <c r="O17" s="2"/>
      <c r="P17" s="2"/>
    </row>
    <row r="18" spans="1:16" x14ac:dyDescent="0.25">
      <c r="A18" s="44" t="s">
        <v>27</v>
      </c>
      <c r="B18" s="30" t="s">
        <v>33</v>
      </c>
      <c r="C18" s="35">
        <v>6654</v>
      </c>
      <c r="D18" s="35" t="s">
        <v>34</v>
      </c>
      <c r="E18" s="34">
        <v>10.427651440613683</v>
      </c>
      <c r="F18" s="35">
        <v>147</v>
      </c>
      <c r="G18" s="36">
        <f t="shared" si="0"/>
        <v>1532.5467617702116</v>
      </c>
      <c r="H18" s="37">
        <v>0.318</v>
      </c>
      <c r="I18" s="54">
        <f>G18*I3</f>
        <v>62.83441723257868</v>
      </c>
      <c r="J18" s="54">
        <f>G18*J3</f>
        <v>5.210658990018719</v>
      </c>
      <c r="K18" s="45">
        <f t="shared" si="1"/>
        <v>977.15181530468681</v>
      </c>
      <c r="L18" s="5"/>
      <c r="N18" s="3"/>
      <c r="O18" s="2"/>
      <c r="P18" s="2"/>
    </row>
    <row r="19" spans="1:16" x14ac:dyDescent="0.25">
      <c r="A19" s="44" t="s">
        <v>28</v>
      </c>
      <c r="B19" s="30" t="s">
        <v>33</v>
      </c>
      <c r="C19" s="35">
        <v>1196</v>
      </c>
      <c r="D19" s="35" t="s">
        <v>34</v>
      </c>
      <c r="E19" s="34">
        <v>9.2503359553831057</v>
      </c>
      <c r="F19" s="35">
        <v>137</v>
      </c>
      <c r="G19" s="36">
        <f t="shared" si="0"/>
        <v>1266.9890258874855</v>
      </c>
      <c r="H19" s="37">
        <v>0.307</v>
      </c>
      <c r="I19" s="54">
        <f>G19*I3</f>
        <v>51.946550061386908</v>
      </c>
      <c r="J19" s="54">
        <f>G19*J3</f>
        <v>4.3077626880174504</v>
      </c>
      <c r="K19" s="45">
        <f t="shared" si="1"/>
        <v>821.76908219062307</v>
      </c>
      <c r="L19" s="5"/>
      <c r="N19" s="3"/>
      <c r="O19" s="2"/>
      <c r="P19" s="2"/>
    </row>
    <row r="20" spans="1:16" x14ac:dyDescent="0.25">
      <c r="A20" s="44" t="s">
        <v>29</v>
      </c>
      <c r="B20" s="30" t="s">
        <v>10</v>
      </c>
      <c r="C20" s="35">
        <v>5647</v>
      </c>
      <c r="D20" s="35" t="s">
        <v>35</v>
      </c>
      <c r="E20" s="34">
        <v>10.259463514152174</v>
      </c>
      <c r="F20" s="35">
        <v>154</v>
      </c>
      <c r="G20" s="36">
        <f t="shared" si="0"/>
        <v>1579.7143811794349</v>
      </c>
      <c r="H20" s="37">
        <v>0.24299999999999999</v>
      </c>
      <c r="I20" s="54">
        <f>G20*I3</f>
        <v>64.76828962835684</v>
      </c>
      <c r="J20" s="54">
        <f>G20*J3</f>
        <v>5.3710288960100785</v>
      </c>
      <c r="K20" s="45">
        <f t="shared" si="1"/>
        <v>1125.7044680284653</v>
      </c>
      <c r="L20" s="5"/>
      <c r="N20" s="3"/>
      <c r="O20" s="2"/>
      <c r="P20" s="2"/>
    </row>
    <row r="21" spans="1:16" x14ac:dyDescent="0.25">
      <c r="A21" s="44" t="s">
        <v>30</v>
      </c>
      <c r="B21" s="30" t="s">
        <v>31</v>
      </c>
      <c r="C21" s="35">
        <v>4432</v>
      </c>
      <c r="D21" s="35" t="s">
        <v>35</v>
      </c>
      <c r="E21" s="34">
        <v>50.456377938453308</v>
      </c>
      <c r="F21" s="35">
        <v>144</v>
      </c>
      <c r="G21" s="36">
        <f t="shared" si="0"/>
        <v>7265.1784231372767</v>
      </c>
      <c r="H21" s="37">
        <v>0.54</v>
      </c>
      <c r="I21" s="54">
        <f>G21*I3</f>
        <v>297.87231534862838</v>
      </c>
      <c r="J21" s="54">
        <f>G21*J3</f>
        <v>24.701606638666739</v>
      </c>
      <c r="K21" s="45">
        <f t="shared" si="1"/>
        <v>3019.4081526558516</v>
      </c>
      <c r="L21" s="5"/>
      <c r="N21" s="3"/>
      <c r="O21" s="2"/>
      <c r="P21" s="2"/>
    </row>
    <row r="22" spans="1:16" ht="13" thickBot="1" x14ac:dyDescent="0.3">
      <c r="A22" s="46" t="s">
        <v>32</v>
      </c>
      <c r="B22" s="47" t="s">
        <v>18</v>
      </c>
      <c r="C22" s="49">
        <v>1123</v>
      </c>
      <c r="D22" s="49" t="s">
        <v>34</v>
      </c>
      <c r="E22" s="48">
        <v>17.659732278458659</v>
      </c>
      <c r="F22" s="49">
        <v>150</v>
      </c>
      <c r="G22" s="36">
        <f t="shared" si="0"/>
        <v>2648.6198417687988</v>
      </c>
      <c r="H22" s="50">
        <v>0.34</v>
      </c>
      <c r="I22" s="54">
        <f>G22*I3</f>
        <v>108.59341351252075</v>
      </c>
      <c r="J22" s="54">
        <f>G22*J3</f>
        <v>9.0053074620139153</v>
      </c>
      <c r="K22" s="45">
        <f t="shared" si="1"/>
        <v>1630.4903745928725</v>
      </c>
      <c r="L22" s="5"/>
      <c r="N22" s="3"/>
      <c r="O22" s="2"/>
      <c r="P22" s="2"/>
    </row>
    <row r="23" spans="1:16" x14ac:dyDescent="0.25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5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5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65" t="s">
        <v>54</v>
      </c>
      <c r="B30" s="66"/>
      <c r="C30" s="66"/>
      <c r="D30" s="66"/>
      <c r="E30" s="67"/>
      <c r="I30" s="68" t="s">
        <v>42</v>
      </c>
      <c r="J30" s="69"/>
    </row>
    <row r="31" spans="1:16" ht="16" thickBot="1" x14ac:dyDescent="0.4">
      <c r="A31" s="17"/>
      <c r="B31" s="18"/>
      <c r="C31" s="18"/>
      <c r="D31" s="18"/>
      <c r="E31" s="18"/>
      <c r="I31" s="7"/>
      <c r="J31" s="6"/>
    </row>
    <row r="32" spans="1:16" ht="16" thickBot="1" x14ac:dyDescent="0.4">
      <c r="A32" s="19" t="s">
        <v>40</v>
      </c>
      <c r="B32" s="20"/>
      <c r="C32" s="20"/>
      <c r="D32" s="20"/>
      <c r="E32" s="20"/>
      <c r="I32" s="26" t="s">
        <v>43</v>
      </c>
      <c r="J32" s="53" t="s">
        <v>4</v>
      </c>
    </row>
    <row r="33" spans="1:10" ht="16" thickBot="1" x14ac:dyDescent="0.4">
      <c r="A33" s="12" t="s">
        <v>2</v>
      </c>
      <c r="B33" s="21" t="s">
        <v>39</v>
      </c>
      <c r="C33" s="22" t="s">
        <v>49</v>
      </c>
      <c r="D33" s="22" t="s">
        <v>50</v>
      </c>
      <c r="E33" s="23" t="s">
        <v>51</v>
      </c>
      <c r="I33" s="28" t="s">
        <v>44</v>
      </c>
      <c r="J33" s="51">
        <f>VLOOKUP(J32,A5:D22,3,FALSE)</f>
        <v>2225</v>
      </c>
    </row>
    <row r="34" spans="1:10" ht="16" thickBot="1" x14ac:dyDescent="0.4">
      <c r="A34" s="24" t="s">
        <v>34</v>
      </c>
      <c r="B34" s="56">
        <f>SUMIF(D5:D22,"Myynti",G5:G22)</f>
        <v>18547.24334907236</v>
      </c>
      <c r="C34" s="56">
        <f>SUMIF(D5:D22,"Myynti",I5:I22)</f>
        <v>760.43697731196676</v>
      </c>
      <c r="D34" s="56">
        <f>SUMIF(D5:D22,"Myynti",J5:J22)</f>
        <v>63.060627386846022</v>
      </c>
      <c r="E34" s="58">
        <f>SUMIF(D5:D22,"Myynti",K5:K22)</f>
        <v>11392.768003188923</v>
      </c>
      <c r="I34" s="27" t="s">
        <v>45</v>
      </c>
      <c r="J34" s="52" t="str">
        <f>VLOOKUP(J32,A5:D22,4,FALSE)</f>
        <v>Hallinto</v>
      </c>
    </row>
    <row r="35" spans="1:10" ht="16" thickBot="1" x14ac:dyDescent="0.4">
      <c r="A35" s="25" t="s">
        <v>35</v>
      </c>
      <c r="B35" s="57">
        <f>SUMIF(D5:D22,"Hallinto",G5:G22)</f>
        <v>21074.571944156563</v>
      </c>
      <c r="C35" s="57">
        <f>SUMIF(D5:D22,"Hallinto",I5:I22)</f>
        <v>864.05744971041906</v>
      </c>
      <c r="D35" s="57">
        <f>SUMIF(D5:D22,"Hallinto",J5:J22)</f>
        <v>71.653544610132315</v>
      </c>
      <c r="E35" s="59">
        <f>SUMIF(D5:D22,"Hallinto",K5:K22)</f>
        <v>12273.436477887884</v>
      </c>
    </row>
    <row r="38" spans="1:10" ht="16" thickBot="1" x14ac:dyDescent="0.4">
      <c r="A38" s="32"/>
      <c r="B38" s="16"/>
      <c r="C38" s="16"/>
      <c r="D38" s="16"/>
      <c r="E38" s="16"/>
    </row>
    <row r="39" spans="1:10" ht="16" thickBot="1" x14ac:dyDescent="0.4">
      <c r="A39" s="33"/>
      <c r="B39" s="20"/>
      <c r="C39" s="20"/>
      <c r="D39" s="20"/>
      <c r="E39" s="20"/>
    </row>
    <row r="40" spans="1:10" ht="16" thickBot="1" x14ac:dyDescent="0.4">
      <c r="A40" s="19" t="s">
        <v>38</v>
      </c>
      <c r="B40" s="20"/>
      <c r="C40" s="20"/>
      <c r="D40" s="20"/>
      <c r="E40" s="20"/>
    </row>
    <row r="41" spans="1:10" ht="15.5" x14ac:dyDescent="0.35">
      <c r="A41" s="12" t="s">
        <v>2</v>
      </c>
      <c r="B41" s="21" t="s">
        <v>39</v>
      </c>
      <c r="C41" s="22" t="s">
        <v>49</v>
      </c>
      <c r="D41" s="22" t="s">
        <v>50</v>
      </c>
      <c r="E41" s="23" t="s">
        <v>51</v>
      </c>
    </row>
    <row r="42" spans="1:10" ht="15.5" x14ac:dyDescent="0.35">
      <c r="A42" s="24" t="s">
        <v>34</v>
      </c>
      <c r="B42" s="60">
        <f t="shared" ref="B42:E43" si="2">B34*12</f>
        <v>222566.9201888683</v>
      </c>
      <c r="C42" s="60">
        <f t="shared" si="2"/>
        <v>9125.2437277436002</v>
      </c>
      <c r="D42" s="60">
        <f t="shared" si="2"/>
        <v>756.72752864215227</v>
      </c>
      <c r="E42" s="62">
        <f t="shared" si="2"/>
        <v>136713.21603826707</v>
      </c>
    </row>
    <row r="43" spans="1:10" ht="16" thickBot="1" x14ac:dyDescent="0.4">
      <c r="A43" s="29" t="s">
        <v>35</v>
      </c>
      <c r="B43" s="61">
        <f t="shared" si="2"/>
        <v>252894.86332987878</v>
      </c>
      <c r="C43" s="61">
        <f t="shared" si="2"/>
        <v>10368.689396525029</v>
      </c>
      <c r="D43" s="61">
        <f t="shared" si="2"/>
        <v>859.84253532158777</v>
      </c>
      <c r="E43" s="63">
        <f t="shared" si="2"/>
        <v>147281.23773465463</v>
      </c>
    </row>
    <row r="44" spans="1:10" ht="16" thickBot="1" x14ac:dyDescent="0.4">
      <c r="A44" s="31" t="s">
        <v>46</v>
      </c>
      <c r="B44" s="64">
        <f>B42+B43</f>
        <v>475461.78351874708</v>
      </c>
      <c r="C44" s="64">
        <f>C42+C43</f>
        <v>19493.933124268631</v>
      </c>
      <c r="D44" s="64">
        <f>D42+D43</f>
        <v>1616.57006396374</v>
      </c>
      <c r="E44" s="64">
        <f>E42+E43</f>
        <v>283994.4537729217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2022-10-16T14:33:53Z</dcterms:modified>
</cp:coreProperties>
</file>